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D:\INFOCENTRUM\IC_SP\SP_VYSVETLOVANIE_DOPLNANIE\IC_Vysvetlenie_1\"/>
    </mc:Choice>
  </mc:AlternateContent>
  <xr:revisionPtr revIDLastSave="0" documentId="8_{E2976B63-4C45-4B2F-A1EE-5BEAE16661B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kapitulácia stavby" sheetId="1" r:id="rId1"/>
    <sheet name="20SZ03 - Info centrum UK" sheetId="2" r:id="rId2"/>
  </sheets>
  <definedNames>
    <definedName name="_xlnm._FilterDatabase" localSheetId="1" hidden="1">'20SZ03 - Info centrum UK'!$C$122:$K$256</definedName>
    <definedName name="_xlnm.Print_Titles" localSheetId="1">'20SZ03 - Info centrum UK'!$122:$122</definedName>
    <definedName name="_xlnm.Print_Titles" localSheetId="0">'Rekapitulácia stavby'!$92:$92</definedName>
    <definedName name="_xlnm.Print_Area" localSheetId="1">'20SZ03 - Info centrum UK'!$C$4:$J$76,'20SZ03 - Info centrum UK'!$C$82:$J$106,'20SZ03 - Info centrum UK'!$C$112:$J$256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256" i="2"/>
  <c r="BH256" i="2"/>
  <c r="BG256" i="2"/>
  <c r="BE256" i="2"/>
  <c r="T256" i="2"/>
  <c r="T255" i="2" s="1"/>
  <c r="R256" i="2"/>
  <c r="R255" i="2" s="1"/>
  <c r="P256" i="2"/>
  <c r="P255" i="2" s="1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J120" i="2"/>
  <c r="J119" i="2"/>
  <c r="F119" i="2"/>
  <c r="F117" i="2"/>
  <c r="E115" i="2"/>
  <c r="J90" i="2"/>
  <c r="J89" i="2"/>
  <c r="F89" i="2"/>
  <c r="F87" i="2"/>
  <c r="E85" i="2"/>
  <c r="J16" i="2"/>
  <c r="E16" i="2"/>
  <c r="F120" i="2"/>
  <c r="J15" i="2"/>
  <c r="J10" i="2"/>
  <c r="J87" i="2" s="1"/>
  <c r="L90" i="1"/>
  <c r="AM90" i="1"/>
  <c r="AM89" i="1"/>
  <c r="L89" i="1"/>
  <c r="AM87" i="1"/>
  <c r="L87" i="1"/>
  <c r="L85" i="1"/>
  <c r="L84" i="1"/>
  <c r="J251" i="2"/>
  <c r="BK249" i="2"/>
  <c r="J246" i="2"/>
  <c r="BK243" i="2"/>
  <c r="J242" i="2"/>
  <c r="BK240" i="2"/>
  <c r="BK239" i="2"/>
  <c r="J238" i="2"/>
  <c r="BK236" i="2"/>
  <c r="BK232" i="2"/>
  <c r="J231" i="2"/>
  <c r="BK227" i="2"/>
  <c r="BK224" i="2"/>
  <c r="J222" i="2"/>
  <c r="J217" i="2"/>
  <c r="BK207" i="2"/>
  <c r="BK201" i="2"/>
  <c r="BK196" i="2"/>
  <c r="BK191" i="2"/>
  <c r="J190" i="2"/>
  <c r="J188" i="2"/>
  <c r="J182" i="2"/>
  <c r="J176" i="2"/>
  <c r="BK174" i="2"/>
  <c r="BK172" i="2"/>
  <c r="J166" i="2"/>
  <c r="BK165" i="2"/>
  <c r="BK160" i="2"/>
  <c r="J155" i="2"/>
  <c r="BK154" i="2"/>
  <c r="BK153" i="2"/>
  <c r="BK148" i="2"/>
  <c r="BK144" i="2"/>
  <c r="J131" i="2"/>
  <c r="BK128" i="2"/>
  <c r="J127" i="2"/>
  <c r="J250" i="2"/>
  <c r="J248" i="2"/>
  <c r="BK246" i="2"/>
  <c r="BK244" i="2"/>
  <c r="BK241" i="2"/>
  <c r="J240" i="2"/>
  <c r="J239" i="2"/>
  <c r="BK238" i="2"/>
  <c r="J237" i="2"/>
  <c r="BK234" i="2"/>
  <c r="BK229" i="2"/>
  <c r="BK219" i="2"/>
  <c r="J218" i="2"/>
  <c r="J215" i="2"/>
  <c r="J213" i="2"/>
  <c r="BK209" i="2"/>
  <c r="BK206" i="2"/>
  <c r="BK198" i="2"/>
  <c r="J185" i="2"/>
  <c r="BK182" i="2"/>
  <c r="BK180" i="2"/>
  <c r="BK179" i="2"/>
  <c r="J177" i="2"/>
  <c r="BK176" i="2"/>
  <c r="J168" i="2"/>
  <c r="BK164" i="2"/>
  <c r="J161" i="2"/>
  <c r="J160" i="2"/>
  <c r="J153" i="2"/>
  <c r="J151" i="2"/>
  <c r="J147" i="2"/>
  <c r="BK142" i="2"/>
  <c r="J139" i="2"/>
  <c r="J136" i="2"/>
  <c r="BK132" i="2"/>
  <c r="AS94" i="1"/>
  <c r="BK254" i="2"/>
  <c r="BK253" i="2"/>
  <c r="BK252" i="2"/>
  <c r="BK250" i="2"/>
  <c r="J249" i="2"/>
  <c r="J247" i="2"/>
  <c r="J245" i="2"/>
  <c r="J244" i="2"/>
  <c r="J243" i="2"/>
  <c r="J241" i="2"/>
  <c r="BK237" i="2"/>
  <c r="J236" i="2"/>
  <c r="J235" i="2"/>
  <c r="BK233" i="2"/>
  <c r="BK230" i="2"/>
  <c r="J229" i="2"/>
  <c r="J228" i="2"/>
  <c r="J227" i="2"/>
  <c r="J226" i="2"/>
  <c r="BK212" i="2"/>
  <c r="J211" i="2"/>
  <c r="J204" i="2"/>
  <c r="J202" i="2"/>
  <c r="J195" i="2"/>
  <c r="BK189" i="2"/>
  <c r="BK185" i="2"/>
  <c r="J175" i="2"/>
  <c r="J172" i="2"/>
  <c r="J167" i="2"/>
  <c r="J165" i="2"/>
  <c r="BK163" i="2"/>
  <c r="J162" i="2"/>
  <c r="J154" i="2"/>
  <c r="J152" i="2"/>
  <c r="BK149" i="2"/>
  <c r="BK146" i="2"/>
  <c r="J144" i="2"/>
  <c r="J143" i="2"/>
  <c r="BK141" i="2"/>
  <c r="J133" i="2"/>
  <c r="BK256" i="2"/>
  <c r="J256" i="2"/>
  <c r="J254" i="2"/>
  <c r="J253" i="2"/>
  <c r="J252" i="2"/>
  <c r="BK251" i="2"/>
  <c r="BK248" i="2"/>
  <c r="BK242" i="2"/>
  <c r="BK235" i="2"/>
  <c r="J234" i="2"/>
  <c r="J232" i="2"/>
  <c r="BK231" i="2"/>
  <c r="BK225" i="2"/>
  <c r="BK222" i="2"/>
  <c r="BK214" i="2"/>
  <c r="J207" i="2"/>
  <c r="J206" i="2"/>
  <c r="J205" i="2"/>
  <c r="J201" i="2"/>
  <c r="J199" i="2"/>
  <c r="BK197" i="2"/>
  <c r="BK192" i="2"/>
  <c r="BK190" i="2"/>
  <c r="J181" i="2"/>
  <c r="BK175" i="2"/>
  <c r="J173" i="2"/>
  <c r="BK167" i="2"/>
  <c r="J158" i="2"/>
  <c r="J156" i="2"/>
  <c r="J149" i="2"/>
  <c r="J145" i="2"/>
  <c r="BK137" i="2"/>
  <c r="J135" i="2"/>
  <c r="J128" i="2"/>
  <c r="J233" i="2"/>
  <c r="J230" i="2"/>
  <c r="BK228" i="2"/>
  <c r="J225" i="2"/>
  <c r="BK218" i="2"/>
  <c r="J209" i="2"/>
  <c r="BK202" i="2"/>
  <c r="BK200" i="2"/>
  <c r="J197" i="2"/>
  <c r="J196" i="2"/>
  <c r="J191" i="2"/>
  <c r="J189" i="2"/>
  <c r="J187" i="2"/>
  <c r="BK184" i="2"/>
  <c r="BK183" i="2"/>
  <c r="BK178" i="2"/>
  <c r="BK177" i="2"/>
  <c r="BK169" i="2"/>
  <c r="J163" i="2"/>
  <c r="BK159" i="2"/>
  <c r="BK158" i="2"/>
  <c r="J157" i="2"/>
  <c r="BK152" i="2"/>
  <c r="BK151" i="2"/>
  <c r="BK147" i="2"/>
  <c r="J146" i="2"/>
  <c r="J140" i="2"/>
  <c r="BK139" i="2"/>
  <c r="BK136" i="2"/>
  <c r="J130" i="2"/>
  <c r="BK226" i="2"/>
  <c r="J223" i="2"/>
  <c r="BK221" i="2"/>
  <c r="BK217" i="2"/>
  <c r="J212" i="2"/>
  <c r="BK208" i="2"/>
  <c r="BK204" i="2"/>
  <c r="J200" i="2"/>
  <c r="J192" i="2"/>
  <c r="J186" i="2"/>
  <c r="BK181" i="2"/>
  <c r="J179" i="2"/>
  <c r="J174" i="2"/>
  <c r="BK173" i="2"/>
  <c r="BK170" i="2"/>
  <c r="J169" i="2"/>
  <c r="J159" i="2"/>
  <c r="BK157" i="2"/>
  <c r="BK156" i="2"/>
  <c r="J142" i="2"/>
  <c r="J141" i="2"/>
  <c r="BK140" i="2"/>
  <c r="BK135" i="2"/>
  <c r="BK131" i="2"/>
  <c r="BK130" i="2"/>
  <c r="BK127" i="2"/>
  <c r="J224" i="2"/>
  <c r="BK223" i="2"/>
  <c r="J221" i="2"/>
  <c r="J219" i="2"/>
  <c r="BK215" i="2"/>
  <c r="J214" i="2"/>
  <c r="BK213" i="2"/>
  <c r="BK211" i="2"/>
  <c r="J208" i="2"/>
  <c r="J198" i="2"/>
  <c r="BK193" i="2"/>
  <c r="BK188" i="2"/>
  <c r="BK186" i="2"/>
  <c r="J184" i="2"/>
  <c r="J178" i="2"/>
  <c r="BK168" i="2"/>
  <c r="J164" i="2"/>
  <c r="BK162" i="2"/>
  <c r="BK161" i="2"/>
  <c r="BK155" i="2"/>
  <c r="BK145" i="2"/>
  <c r="J138" i="2"/>
  <c r="BK133" i="2"/>
  <c r="BK129" i="2"/>
  <c r="J126" i="2"/>
  <c r="BK247" i="2"/>
  <c r="BK245" i="2"/>
  <c r="BK205" i="2"/>
  <c r="BK199" i="2"/>
  <c r="BK195" i="2"/>
  <c r="J193" i="2"/>
  <c r="BK187" i="2"/>
  <c r="J183" i="2"/>
  <c r="J180" i="2"/>
  <c r="J170" i="2"/>
  <c r="BK166" i="2"/>
  <c r="J148" i="2"/>
  <c r="BK143" i="2"/>
  <c r="BK138" i="2"/>
  <c r="J137" i="2"/>
  <c r="J132" i="2"/>
  <c r="J129" i="2"/>
  <c r="BK126" i="2"/>
  <c r="T194" i="2" l="1"/>
  <c r="P194" i="2"/>
  <c r="BK125" i="2"/>
  <c r="J125" i="2"/>
  <c r="J96" i="2" s="1"/>
  <c r="R125" i="2"/>
  <c r="BK134" i="2"/>
  <c r="J134" i="2" s="1"/>
  <c r="J97" i="2" s="1"/>
  <c r="R134" i="2"/>
  <c r="BK150" i="2"/>
  <c r="J150" i="2"/>
  <c r="J98" i="2"/>
  <c r="R150" i="2"/>
  <c r="BK171" i="2"/>
  <c r="J171" i="2" s="1"/>
  <c r="J99" i="2" s="1"/>
  <c r="R171" i="2"/>
  <c r="BK194" i="2"/>
  <c r="J194" i="2"/>
  <c r="J100" i="2"/>
  <c r="BK203" i="2"/>
  <c r="J203" i="2" s="1"/>
  <c r="J101" i="2" s="1"/>
  <c r="R203" i="2"/>
  <c r="BK210" i="2"/>
  <c r="J210" i="2"/>
  <c r="J102" i="2"/>
  <c r="P210" i="2"/>
  <c r="T210" i="2"/>
  <c r="BK216" i="2"/>
  <c r="J216" i="2" s="1"/>
  <c r="J103" i="2" s="1"/>
  <c r="P216" i="2"/>
  <c r="R216" i="2"/>
  <c r="T216" i="2"/>
  <c r="P220" i="2"/>
  <c r="P125" i="2"/>
  <c r="T125" i="2"/>
  <c r="P134" i="2"/>
  <c r="T134" i="2"/>
  <c r="P150" i="2"/>
  <c r="T150" i="2"/>
  <c r="P171" i="2"/>
  <c r="T171" i="2"/>
  <c r="R194" i="2"/>
  <c r="P203" i="2"/>
  <c r="T203" i="2"/>
  <c r="R210" i="2"/>
  <c r="BK220" i="2"/>
  <c r="J220" i="2"/>
  <c r="J104" i="2"/>
  <c r="R220" i="2"/>
  <c r="T220" i="2"/>
  <c r="J117" i="2"/>
  <c r="BF135" i="2"/>
  <c r="BF153" i="2"/>
  <c r="BF162" i="2"/>
  <c r="BF164" i="2"/>
  <c r="BF177" i="2"/>
  <c r="BF185" i="2"/>
  <c r="BF190" i="2"/>
  <c r="BF211" i="2"/>
  <c r="BF244" i="2"/>
  <c r="F90" i="2"/>
  <c r="BF131" i="2"/>
  <c r="BF142" i="2"/>
  <c r="BF146" i="2"/>
  <c r="BF147" i="2"/>
  <c r="BF149" i="2"/>
  <c r="BF152" i="2"/>
  <c r="BF158" i="2"/>
  <c r="BF206" i="2"/>
  <c r="BF144" i="2"/>
  <c r="BF148" i="2"/>
  <c r="BF154" i="2"/>
  <c r="BF163" i="2"/>
  <c r="BF165" i="2"/>
  <c r="BF167" i="2"/>
  <c r="BF182" i="2"/>
  <c r="BF195" i="2"/>
  <c r="BF196" i="2"/>
  <c r="BF197" i="2"/>
  <c r="BF201" i="2"/>
  <c r="BF224" i="2"/>
  <c r="BF127" i="2"/>
  <c r="BF128" i="2"/>
  <c r="BF132" i="2"/>
  <c r="BF174" i="2"/>
  <c r="BF175" i="2"/>
  <c r="BF181" i="2"/>
  <c r="BF213" i="2"/>
  <c r="BF214" i="2"/>
  <c r="BF221" i="2"/>
  <c r="BF222" i="2"/>
  <c r="BF223" i="2"/>
  <c r="BF140" i="2"/>
  <c r="BF141" i="2"/>
  <c r="BF143" i="2"/>
  <c r="BF151" i="2"/>
  <c r="BF161" i="2"/>
  <c r="BF176" i="2"/>
  <c r="BF193" i="2"/>
  <c r="BF202" i="2"/>
  <c r="BF208" i="2"/>
  <c r="BF212" i="2"/>
  <c r="BF215" i="2"/>
  <c r="BF218" i="2"/>
  <c r="BF219" i="2"/>
  <c r="BF230" i="2"/>
  <c r="BF233" i="2"/>
  <c r="BF234" i="2"/>
  <c r="BF238" i="2"/>
  <c r="BF248" i="2"/>
  <c r="BF254" i="2"/>
  <c r="BF256" i="2"/>
  <c r="BF126" i="2"/>
  <c r="BF137" i="2"/>
  <c r="BF138" i="2"/>
  <c r="BF145" i="2"/>
  <c r="BF155" i="2"/>
  <c r="BF159" i="2"/>
  <c r="BF160" i="2"/>
  <c r="BF169" i="2"/>
  <c r="BF178" i="2"/>
  <c r="BF187" i="2"/>
  <c r="BF205" i="2"/>
  <c r="BF207" i="2"/>
  <c r="BF217" i="2"/>
  <c r="BF229" i="2"/>
  <c r="BF232" i="2"/>
  <c r="BF240" i="2"/>
  <c r="BF241" i="2"/>
  <c r="BF242" i="2"/>
  <c r="BF243" i="2"/>
  <c r="BF246" i="2"/>
  <c r="BF130" i="2"/>
  <c r="BF133" i="2"/>
  <c r="BF166" i="2"/>
  <c r="BF170" i="2"/>
  <c r="BF172" i="2"/>
  <c r="BF173" i="2"/>
  <c r="BF188" i="2"/>
  <c r="BF189" i="2"/>
  <c r="BF191" i="2"/>
  <c r="BF192" i="2"/>
  <c r="BF200" i="2"/>
  <c r="BF227" i="2"/>
  <c r="BF228" i="2"/>
  <c r="BF236" i="2"/>
  <c r="BF237" i="2"/>
  <c r="BF239" i="2"/>
  <c r="BF245" i="2"/>
  <c r="BF247" i="2"/>
  <c r="BF249" i="2"/>
  <c r="BF250" i="2"/>
  <c r="BF252" i="2"/>
  <c r="BF129" i="2"/>
  <c r="BF136" i="2"/>
  <c r="BF139" i="2"/>
  <c r="BF156" i="2"/>
  <c r="BF157" i="2"/>
  <c r="BF168" i="2"/>
  <c r="BF179" i="2"/>
  <c r="BF180" i="2"/>
  <c r="BF183" i="2"/>
  <c r="BF184" i="2"/>
  <c r="BF186" i="2"/>
  <c r="BF198" i="2"/>
  <c r="BF199" i="2"/>
  <c r="BF204" i="2"/>
  <c r="BF209" i="2"/>
  <c r="BF225" i="2"/>
  <c r="BF226" i="2"/>
  <c r="BF231" i="2"/>
  <c r="BF235" i="2"/>
  <c r="BF251" i="2"/>
  <c r="BF253" i="2"/>
  <c r="BK255" i="2"/>
  <c r="J255" i="2"/>
  <c r="J105" i="2"/>
  <c r="F31" i="2"/>
  <c r="AZ95" i="1" s="1"/>
  <c r="AZ94" i="1" s="1"/>
  <c r="AV94" i="1" s="1"/>
  <c r="AK29" i="1" s="1"/>
  <c r="F35" i="2"/>
  <c r="BD95" i="1" s="1"/>
  <c r="BD94" i="1" s="1"/>
  <c r="W33" i="1" s="1"/>
  <c r="F33" i="2"/>
  <c r="BB95" i="1" s="1"/>
  <c r="BB94" i="1" s="1"/>
  <c r="W31" i="1" s="1"/>
  <c r="J31" i="2"/>
  <c r="AV95" i="1" s="1"/>
  <c r="F34" i="2"/>
  <c r="BC95" i="1"/>
  <c r="BC94" i="1" s="1"/>
  <c r="W32" i="1" s="1"/>
  <c r="P124" i="2" l="1"/>
  <c r="P123" i="2" s="1"/>
  <c r="AU95" i="1" s="1"/>
  <c r="AU94" i="1" s="1"/>
  <c r="R124" i="2"/>
  <c r="R123" i="2"/>
  <c r="T124" i="2"/>
  <c r="T123" i="2" s="1"/>
  <c r="BK124" i="2"/>
  <c r="J124" i="2" s="1"/>
  <c r="J95" i="2" s="1"/>
  <c r="AY94" i="1"/>
  <c r="AX94" i="1"/>
  <c r="F32" i="2"/>
  <c r="BA95" i="1" s="1"/>
  <c r="BA94" i="1" s="1"/>
  <c r="W30" i="1" s="1"/>
  <c r="W29" i="1"/>
  <c r="J32" i="2"/>
  <c r="AW95" i="1" s="1"/>
  <c r="AT95" i="1" s="1"/>
  <c r="BK123" i="2" l="1"/>
  <c r="J123" i="2" s="1"/>
  <c r="J94" i="2" s="1"/>
  <c r="AW94" i="1"/>
  <c r="AK30" i="1" s="1"/>
  <c r="AT94" i="1" l="1"/>
  <c r="J28" i="2"/>
  <c r="AG95" i="1" s="1"/>
  <c r="AG94" i="1" s="1"/>
  <c r="AK26" i="1" s="1"/>
  <c r="AK35" i="1" s="1"/>
  <c r="AN95" i="1" l="1"/>
  <c r="AN94" i="1"/>
  <c r="J37" i="2"/>
</calcChain>
</file>

<file path=xl/sharedStrings.xml><?xml version="1.0" encoding="utf-8"?>
<sst xmlns="http://schemas.openxmlformats.org/spreadsheetml/2006/main" count="2038" uniqueCount="629">
  <si>
    <t>Export Komplet</t>
  </si>
  <si>
    <t/>
  </si>
  <si>
    <t>2.0</t>
  </si>
  <si>
    <t>ZAMOK</t>
  </si>
  <si>
    <t>False</t>
  </si>
  <si>
    <t>{ea222f5a-673b-4393-aa24-6437d4fd7247}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</si>
  <si>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</si>
  <si>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</si>
  <si>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</si>
  <si>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</si>
  <si>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</si>
  <si>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</si>
  <si>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</si>
  <si>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20SZ03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</si>
  <si>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</si>
  <si>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</si>
  <si>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Info centrum UK</t>
  </si>
  <si>
    <t>JKSO:</t>
  </si>
  <si>
    <t>KS:</t>
  </si>
  <si>
    <t>Miesto:</t>
  </si>
  <si>
    <t>Štúrova ulica č. 9, Bratislava</t>
  </si>
  <si>
    <t>Dátum:</t>
  </si>
  <si>
    <t>28. 10. 2020</t>
  </si>
  <si>
    <t>Objednávateľ:</t>
  </si>
  <si>
    <t>IČO:</t>
  </si>
  <si>
    <t>UK v Bratislave, Rektorát</t>
  </si>
  <si>
    <t>IČ DPH:</t>
  </si>
  <si>
    <t>Zhotoviteľ:</t>
  </si>
  <si>
    <t>Vyplň údaj</t>
  </si>
  <si>
    <t>Projektant:</t>
  </si>
  <si>
    <t>Ing. Arch Milan Andráš</t>
  </si>
  <si>
    <t>True</t>
  </si>
  <si>
    <t>Spracovateľ:</t>
  </si>
  <si>
    <t>Bc. Zoltán Sándor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</si>
  <si>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</si>
  <si>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</si>
  <si>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</si>
  <si>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</si>
  <si>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</si>
  <si>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</si>
  <si>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</si>
  <si>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</si>
  <si>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</si>
  <si>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</si>
  <si>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</si>
  <si>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</si>
  <si>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</si>
  <si>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</si>
  <si>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</si>
  <si>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</si>
  <si>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</si>
  <si>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</si>
  <si>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</si>
  <si>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</si>
  <si>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</si>
  <si>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</si>
  <si>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</si>
  <si>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</si>
  <si>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</si>
  <si>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</si>
  <si>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</si>
  <si>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</si>
  <si>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</si>
  <si>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</si>
  <si>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</si>
  <si>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</si>
  <si>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</si>
  <si>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</si>
  <si>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</si>
  <si>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</si>
  <si>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</si>
  <si>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</si>
  <si>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</si>
  <si>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</si>
  <si>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</si>
  <si>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</si>
  <si>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</si>
  <si>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</si>
  <si>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</si>
  <si>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</si>
  <si>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</si>
  <si>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</si>
  <si>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</si>
  <si>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</si>
  <si>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</si>
  <si>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</si>
  <si>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</si>
  <si>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</si>
  <si>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</si>
  <si>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</si>
  <si>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</si>
  <si>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</si>
  <si>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</si>
  <si>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</si>
  <si>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</si>
  <si>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</si>
  <si>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766 - Konštrukcie stolárske</t>
  </si>
  <si>
    <t xml:space="preserve">    769 - Montáže vzduchotechnických zariadení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</si>
  <si>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</si>
  <si>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</si>
  <si>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</si>
  <si>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</si>
  <si>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</si>
  <si>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</si>
  <si>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</si>
  <si>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</si>
  <si>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</si>
  <si>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</si>
  <si>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</si>
  <si>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</si>
  <si>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</si>
  <si>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</si>
  <si>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>Práce a dodávky PSV</t>
  </si>
  <si>
    <t>2</t>
  </si>
  <si>
    <t>ROZPOCET</t>
  </si>
  <si>
    <t>713</t>
  </si>
  <si>
    <t>Izolácie tepelné</t>
  </si>
  <si>
    <t>K</t>
  </si>
  <si>
    <t>713482111</t>
  </si>
  <si>
    <t>Montáž trubíc z PE, hr.do 10 mm,vnút.priemer do 38 mm</t>
  </si>
  <si>
    <t>m</t>
  </si>
  <si>
    <t>16</t>
  </si>
  <si>
    <t>-249999115</t>
  </si>
  <si>
    <t>M</t>
  </si>
  <si>
    <t>283310002600</t>
  </si>
  <si>
    <t>Izolačná PE trubica TUBOLIT DG 15x13 mm (d potrubia x hr. izolácie), nadrezaná, AZ FLEX</t>
  </si>
  <si>
    <t>32</t>
  </si>
  <si>
    <t>369146781</t>
  </si>
  <si>
    <t>3</t>
  </si>
  <si>
    <t>283310002800</t>
  </si>
  <si>
    <t>Izolačná PE trubica TUBOLIT DG 20x13 mm (d potrubia x hr. izolácie), nadrezaná, AZ FLEX</t>
  </si>
  <si>
    <t>-1063244760</t>
  </si>
  <si>
    <t>4</t>
  </si>
  <si>
    <t>283310003000</t>
  </si>
  <si>
    <t>Izolačná PE trubica TUBOLIT DG 25x13 mm (d potrubia x hr. izolácie), nadrezaná, AZ FLEX</t>
  </si>
  <si>
    <t>-1128525094</t>
  </si>
  <si>
    <t>5</t>
  </si>
  <si>
    <t>283310003200</t>
  </si>
  <si>
    <t>Izolačná PE trubica TUBOLIT DG 32x13 mm (d potrubia x hr. izolácie), nadrezaná, AZ FLEX</t>
  </si>
  <si>
    <t>303506296</t>
  </si>
  <si>
    <t>6</t>
  </si>
  <si>
    <t>713482121</t>
  </si>
  <si>
    <t>Montáž trubíc z PE, hr.15-20 mm,vnút.priemer do 38 mm</t>
  </si>
  <si>
    <t>-1780562311</t>
  </si>
  <si>
    <t>7</t>
  </si>
  <si>
    <t>283310004500</t>
  </si>
  <si>
    <t>Izolačná PE trubica TUBOLIT DG 15x20 mm (d potrubia x hr. izolácie), nadrezaná, AZ FLEX</t>
  </si>
  <si>
    <t>-882357718</t>
  </si>
  <si>
    <t>8</t>
  </si>
  <si>
    <t>998713201</t>
  </si>
  <si>
    <t>Presun hmôt pre izolácie tepelné v objektoch výšky do 6 m</t>
  </si>
  <si>
    <t>%</t>
  </si>
  <si>
    <t>855496138</t>
  </si>
  <si>
    <t>721</t>
  </si>
  <si>
    <t>Zdravotechnika - vnútorná kanalizácia</t>
  </si>
  <si>
    <t>9</t>
  </si>
  <si>
    <t>721171106</t>
  </si>
  <si>
    <t>Potrubie z PVC - U odpadové ležaté hrdlové D 50 x1, 8</t>
  </si>
  <si>
    <t>-1622170213</t>
  </si>
  <si>
    <t>10</t>
  </si>
  <si>
    <t>721171109</t>
  </si>
  <si>
    <t>Potrubie z PVC - U odpadové ležaté hrdlové D 110x2, 2</t>
  </si>
  <si>
    <t>38056159</t>
  </si>
  <si>
    <t>11</t>
  </si>
  <si>
    <t>721172299</t>
  </si>
  <si>
    <t>Tvarovky kanalizácie - kolená, odbočky, redukcie, spojky a pod</t>
  </si>
  <si>
    <t>kpl</t>
  </si>
  <si>
    <t>903688902</t>
  </si>
  <si>
    <t>12</t>
  </si>
  <si>
    <t>721172360</t>
  </si>
  <si>
    <t>Montáž čistiaceho kusu HT potrubia DN 125</t>
  </si>
  <si>
    <t>ks</t>
  </si>
  <si>
    <t>420411901</t>
  </si>
  <si>
    <t>13</t>
  </si>
  <si>
    <t>286540019200</t>
  </si>
  <si>
    <t>Čistiaci kus HT DN 125, PP systém pre beztlakový rozvod vnútorného odpadu, PIPELIFE</t>
  </si>
  <si>
    <t>297524369</t>
  </si>
  <si>
    <t>14</t>
  </si>
  <si>
    <t>721172396</t>
  </si>
  <si>
    <t>Montáž vetracej hlavice pre HT potrubie DN 125</t>
  </si>
  <si>
    <t>-391843014</t>
  </si>
  <si>
    <t>15</t>
  </si>
  <si>
    <t>429720001300</t>
  </si>
  <si>
    <t>Hlavica vetracia HT DN 125 - PP systém pre rozvod vnútorného odpadu, PIPELIFE</t>
  </si>
  <si>
    <t>-1382815331</t>
  </si>
  <si>
    <t>721175006</t>
  </si>
  <si>
    <t>Montáž PVC potrubia na odvod kondenzátu D 25 mm</t>
  </si>
  <si>
    <t>-1034845324</t>
  </si>
  <si>
    <t>17</t>
  </si>
  <si>
    <t>286120017030</t>
  </si>
  <si>
    <t>Hadica PVC pre odvod kondenzátu, d 20 mm, dĺ. 30 m</t>
  </si>
  <si>
    <t>1426931105</t>
  </si>
  <si>
    <t>18</t>
  </si>
  <si>
    <t>721175015</t>
  </si>
  <si>
    <t>Montáž zápachového uzáveru (sifónu) pre klimatizačné zariadenia</t>
  </si>
  <si>
    <t>-159700522</t>
  </si>
  <si>
    <t>19</t>
  </si>
  <si>
    <t>286220044120</t>
  </si>
  <si>
    <t>Uzáver kondenzačný zápachový, DN 32, rozmer 100x100 mm, výkon 0,15 l/s, prítok d 20-30 mm, PP/ABS</t>
  </si>
  <si>
    <t>-198443621</t>
  </si>
  <si>
    <t>721194105</t>
  </si>
  <si>
    <t>Zriadenie prípojky na potrubí vyvedenie a upevnenie odpadových výpustiek D 50x1, 8</t>
  </si>
  <si>
    <t>1426684704</t>
  </si>
  <si>
    <t>21</t>
  </si>
  <si>
    <t>721194109</t>
  </si>
  <si>
    <t>Zriadenie prípojky na potrubí vyvedenie a upevnenie odpadových výpustiek D 110x2, 3</t>
  </si>
  <si>
    <t>-900763077</t>
  </si>
  <si>
    <t>22</t>
  </si>
  <si>
    <t>721290111</t>
  </si>
  <si>
    <t>Ostatné - skúška tesnosti kanalizácie v objektoch vodou do DN 125</t>
  </si>
  <si>
    <t>-620770938</t>
  </si>
  <si>
    <t>23</t>
  </si>
  <si>
    <t>998721201</t>
  </si>
  <si>
    <t>Presun hmôt pre vnútornú kanalizáciu v objektoch výšky do 6 m</t>
  </si>
  <si>
    <t>823042908</t>
  </si>
  <si>
    <t>722</t>
  </si>
  <si>
    <t>Zdravotechnika - vnútorný vodovod</t>
  </si>
  <si>
    <t>24</t>
  </si>
  <si>
    <t>722130213</t>
  </si>
  <si>
    <t>Potrubie z oceľ.rúr pozink.bezšvík.bežných-11 353.0, 10 004.0 zvarov. bežných-11 343.00 DN 25</t>
  </si>
  <si>
    <t>383624074</t>
  </si>
  <si>
    <t>25</t>
  </si>
  <si>
    <t>722131914</t>
  </si>
  <si>
    <t>Oprava vodovodného potrubia závitového vsadenie odbočky do potrubia DN 32</t>
  </si>
  <si>
    <t>súb.</t>
  </si>
  <si>
    <t>1267794162</t>
  </si>
  <si>
    <t>26</t>
  </si>
  <si>
    <t>722171311</t>
  </si>
  <si>
    <t>Potrubie z viacvrstvových rúr PE Geberit Mepla d16x2,25mm</t>
  </si>
  <si>
    <t>-2132065884</t>
  </si>
  <si>
    <t>27</t>
  </si>
  <si>
    <t>722171312</t>
  </si>
  <si>
    <t>Potrubie z viacvrstvových rúr PE Geberit Mepla d20x2,5mm</t>
  </si>
  <si>
    <t>-233546531</t>
  </si>
  <si>
    <t>28</t>
  </si>
  <si>
    <t>722171313</t>
  </si>
  <si>
    <t>Potrubie z viacvrstvových rúr PE Geberit Mepla d26x3,0mm</t>
  </si>
  <si>
    <t>1758730186</t>
  </si>
  <si>
    <t>29</t>
  </si>
  <si>
    <t>722171314</t>
  </si>
  <si>
    <t>Potrubie z viacvrstvových rúr PE Geberit Mepla d32x3,0mm</t>
  </si>
  <si>
    <t>-281824517</t>
  </si>
  <si>
    <t>30</t>
  </si>
  <si>
    <t>722173175</t>
  </si>
  <si>
    <t>Plasthliníkové tvarovky - kolená, redukcie, T-kus, nástenky a pod.</t>
  </si>
  <si>
    <t>108283340</t>
  </si>
  <si>
    <t>31</t>
  </si>
  <si>
    <t>722221015</t>
  </si>
  <si>
    <t>Montáž guľového kohúta závitového priameho pre vodu G 3/4</t>
  </si>
  <si>
    <t>1386731885</t>
  </si>
  <si>
    <t>551110013800</t>
  </si>
  <si>
    <t>Guľový uzáver pre vodu Perfecta, 3/4" FF, páčka, niklovaná mosadz, IVAR</t>
  </si>
  <si>
    <t>-1054862743</t>
  </si>
  <si>
    <t>33</t>
  </si>
  <si>
    <t>722221020</t>
  </si>
  <si>
    <t>Montáž guľového kohúta závitového priameho pre vodu G 1</t>
  </si>
  <si>
    <t>400948406</t>
  </si>
  <si>
    <t>34</t>
  </si>
  <si>
    <t>551110013900</t>
  </si>
  <si>
    <t>Guľový uzáver pre vodu Perfecta, 1" FF, páčka, niklovaná mosadz, IVAR</t>
  </si>
  <si>
    <t>-1448446086</t>
  </si>
  <si>
    <t>35</t>
  </si>
  <si>
    <t>722221205</t>
  </si>
  <si>
    <t>Montáž tlakového redukčného závitového ventilu bez manometru G 5/4</t>
  </si>
  <si>
    <t>-885031431</t>
  </si>
  <si>
    <t>36</t>
  </si>
  <si>
    <t>551110017900</t>
  </si>
  <si>
    <t>Tlakový redukčný ventil, 5/4" MM, so šróbením, filtračným sitkom, bez manometru, PN 16, mosadz, plast, IVAR</t>
  </si>
  <si>
    <t>-458005858</t>
  </si>
  <si>
    <t>37</t>
  </si>
  <si>
    <t>722221270</t>
  </si>
  <si>
    <t>Montáž spätného ventilu závitového G 3/4</t>
  </si>
  <si>
    <t>717808526</t>
  </si>
  <si>
    <t>38</t>
  </si>
  <si>
    <t>551110016600</t>
  </si>
  <si>
    <t>Spätný ventil kontrolovateľný, 3/4" FF, PN 16, mosadz, disk plast IVAR</t>
  </si>
  <si>
    <t>826114488</t>
  </si>
  <si>
    <t>39</t>
  </si>
  <si>
    <t>722250005</t>
  </si>
  <si>
    <t>Montáž hydrantového systému s tvarovo stálou hadicou D 25</t>
  </si>
  <si>
    <t>671609320</t>
  </si>
  <si>
    <t>40</t>
  </si>
  <si>
    <t>449150000800</t>
  </si>
  <si>
    <t>Hydrantový systém s tvarovo stálou hadicou D 25 PH-PLUS, hadica 30 m, skriňa 710x710x245 mm, plné dvierka, prúdnica ekv. 10</t>
  </si>
  <si>
    <t>212865134</t>
  </si>
  <si>
    <t>41</t>
  </si>
  <si>
    <t>722290215</t>
  </si>
  <si>
    <t>Tlaková skúška vodovodného potrubia hrdlového alebo prírubového do DN 100</t>
  </si>
  <si>
    <t>-493305585</t>
  </si>
  <si>
    <t>42</t>
  </si>
  <si>
    <t>722290234</t>
  </si>
  <si>
    <t>Prepláchnutie a dezinfekcia vodovodného potrubia do DN 80</t>
  </si>
  <si>
    <t>1170507064</t>
  </si>
  <si>
    <t>43</t>
  </si>
  <si>
    <t>998722201</t>
  </si>
  <si>
    <t>Presun hmôt pre vnútorný vodovod v objektoch výšky do 6 m</t>
  </si>
  <si>
    <t>288503533</t>
  </si>
  <si>
    <t>725</t>
  </si>
  <si>
    <t>Zdravotechnika - zariaďovacie predmety</t>
  </si>
  <si>
    <t>44</t>
  </si>
  <si>
    <t>725149701</t>
  </si>
  <si>
    <t>Montáž predstenového systému záchodov do masívnej murovanej konštrukcie (napr.GEBERIT, AlcaPlast)</t>
  </si>
  <si>
    <t>-1064963382</t>
  </si>
  <si>
    <t>45</t>
  </si>
  <si>
    <t>552370001400</t>
  </si>
  <si>
    <t>Predstenový systém Kombifix pre závesné WC, výška 1080 mm s podomietkovou splachovacou nádržou Sigma 12, plast, GEBERIT</t>
  </si>
  <si>
    <t>1897307317</t>
  </si>
  <si>
    <t>46</t>
  </si>
  <si>
    <t>725149720</t>
  </si>
  <si>
    <t>Montáž záchodu do predstenového systému</t>
  </si>
  <si>
    <t>-672174658</t>
  </si>
  <si>
    <t>47</t>
  </si>
  <si>
    <t>725219401</t>
  </si>
  <si>
    <t>Montáž umývadla keramického na skrutky do muriva, bez výtokovej armatúry</t>
  </si>
  <si>
    <t>564364371</t>
  </si>
  <si>
    <t>48</t>
  </si>
  <si>
    <t>725239101</t>
  </si>
  <si>
    <t>Montáž bidetu závesného bez výtokovej armatúry</t>
  </si>
  <si>
    <t>-1975516339</t>
  </si>
  <si>
    <t>49</t>
  </si>
  <si>
    <t>725291112</t>
  </si>
  <si>
    <t>Montáž doplnkov zariadení kúpeľní a záchodov, záchodová doska</t>
  </si>
  <si>
    <t>1292444209</t>
  </si>
  <si>
    <t>50</t>
  </si>
  <si>
    <t>725319113</t>
  </si>
  <si>
    <t>Montáž kuchynských drezov jednoduchých, hranatých, s rozmerom do 800x600 mm, bez výtokových armatúr</t>
  </si>
  <si>
    <t>-1359817492</t>
  </si>
  <si>
    <t>51</t>
  </si>
  <si>
    <t>725333360</t>
  </si>
  <si>
    <t>Montáž výlevky keramickej voľne stojacej bez výtokovej armatúry</t>
  </si>
  <si>
    <t>902698577</t>
  </si>
  <si>
    <t>52</t>
  </si>
  <si>
    <t>725539102</t>
  </si>
  <si>
    <t>Montáž elektrického zásobníka akumulačného stojatého do 80 L</t>
  </si>
  <si>
    <t>222598776</t>
  </si>
  <si>
    <t>53</t>
  </si>
  <si>
    <t>541240000300</t>
  </si>
  <si>
    <t>Ohrievač vody EOV 80 Trend elektrický tlakový nástenný akumulačný, objem 80 l, TATRAMAT</t>
  </si>
  <si>
    <t>113279067</t>
  </si>
  <si>
    <t>54</t>
  </si>
  <si>
    <t>725819402</t>
  </si>
  <si>
    <t>Montáž ventilu bez pripojovacej rúrky G 1/2</t>
  </si>
  <si>
    <t>-1718230991</t>
  </si>
  <si>
    <t>55</t>
  </si>
  <si>
    <t>551110020000</t>
  </si>
  <si>
    <t>Guľový ventil rohový, 1/2" - 1/2", s filtrom, chrómovaná mosadz, IVAR</t>
  </si>
  <si>
    <t>678691029</t>
  </si>
  <si>
    <t>56</t>
  </si>
  <si>
    <t>725829601</t>
  </si>
  <si>
    <t>Montáž batérie umývadlovej a drezovej stojankovej, pákovej alebo klasickej s mechanickým ovládaním</t>
  </si>
  <si>
    <t>-837418865</t>
  </si>
  <si>
    <t>57</t>
  </si>
  <si>
    <t>725869301</t>
  </si>
  <si>
    <t>Montáž zápachovej uzávierky pre zariaďovacie predmety, umývadlovej do D 40</t>
  </si>
  <si>
    <t>-1790634126</t>
  </si>
  <si>
    <t>58</t>
  </si>
  <si>
    <t>551620005300</t>
  </si>
  <si>
    <t>Zápachová uzávierka - sifón umývadlový DN 32, Design, celokovový, hranatý, pochrómovaná mosadz, ALCAPLAST</t>
  </si>
  <si>
    <t>41267074</t>
  </si>
  <si>
    <t>59</t>
  </si>
  <si>
    <t>725869311</t>
  </si>
  <si>
    <t>Montáž zápachovej uzávierky pre zariaďovacie predmety, drezovej do D 50 (pre jeden drez)</t>
  </si>
  <si>
    <t>-1079551300</t>
  </si>
  <si>
    <t>60</t>
  </si>
  <si>
    <t>551620007100</t>
  </si>
  <si>
    <t>Zápachová uzávierka kolenová pre jednodielne drezy, d 50 mm, G 1 1/2", vodorovný odtok, úsporný, s uhlovou hadicovou prípojkou, plast, GEBERIT</t>
  </si>
  <si>
    <t>-676084272</t>
  </si>
  <si>
    <t>61</t>
  </si>
  <si>
    <t>725869323</t>
  </si>
  <si>
    <t>Montáž zápachovej uzávierky pre zariaďovacie predmety, pračkovej do D 50 (podomietkovej)</t>
  </si>
  <si>
    <t>-414105938</t>
  </si>
  <si>
    <t>62</t>
  </si>
  <si>
    <t>551620012200</t>
  </si>
  <si>
    <t>Zápachová uzávierka podomietková d 50-56 mm, s jednou prípojkou, krabicou pre montáž do steny a krycou doskou, pre pripojenie práčok a umývačiek riadu, plast, GEBERIT</t>
  </si>
  <si>
    <t>-1466892299</t>
  </si>
  <si>
    <t>63</t>
  </si>
  <si>
    <t>725869371</t>
  </si>
  <si>
    <t>Montáž zápachovej uzávierky pre zariaďovacie predmety, pisoárovej do D 50</t>
  </si>
  <si>
    <t>1333748713</t>
  </si>
  <si>
    <t>64</t>
  </si>
  <si>
    <t>551620011000</t>
  </si>
  <si>
    <t>Zápachová uzávierka - sifón pre pisoáre HL430/50, DN 50, (0,7 l/s), odtok 0 - 90°, odsávací, horizontálny odtok, biela, PP</t>
  </si>
  <si>
    <t>2001102030</t>
  </si>
  <si>
    <t>65</t>
  </si>
  <si>
    <t>998725201</t>
  </si>
  <si>
    <t>Presun hmôt pre zariaďovacie predmety v objektoch výšky do 6 m</t>
  </si>
  <si>
    <t>-989490140</t>
  </si>
  <si>
    <t>733</t>
  </si>
  <si>
    <t>Ústredné kúrenie - rozvodné potrubie</t>
  </si>
  <si>
    <t>66</t>
  </si>
  <si>
    <t>733167021</t>
  </si>
  <si>
    <t>Potrubie z rúr REHAU, rúrka univerzálna RAUTITAN flex DN 16,0x2,2 mm v kotúčoch</t>
  </si>
  <si>
    <t>1055040988</t>
  </si>
  <si>
    <t>67</t>
  </si>
  <si>
    <t>733167178</t>
  </si>
  <si>
    <t>Montáž plasthliníkového kolena RAUTITAN lisovaním D 16</t>
  </si>
  <si>
    <t>-796237599</t>
  </si>
  <si>
    <t>68</t>
  </si>
  <si>
    <t>286220006800</t>
  </si>
  <si>
    <t>Koleno 90° RAUTITAN PX s centrovacími zarážkami D 16 mm, materiál: PPSU, REHAU</t>
  </si>
  <si>
    <t>-659131183</t>
  </si>
  <si>
    <t>69</t>
  </si>
  <si>
    <t>733167199</t>
  </si>
  <si>
    <t>Montáž plasthliníkového T-kusu RAUTITAN lisovaním D 16</t>
  </si>
  <si>
    <t>294485215</t>
  </si>
  <si>
    <t>70</t>
  </si>
  <si>
    <t>286220017000</t>
  </si>
  <si>
    <t>T-Kus RAUTITAN PX D 16 mm, odbočka a prietok rovnaké, materiál: PPSU, REHAU</t>
  </si>
  <si>
    <t>912624559</t>
  </si>
  <si>
    <t>71</t>
  </si>
  <si>
    <t>733191301</t>
  </si>
  <si>
    <t>Tlaková skúška plastového potrubia do 32 mm</t>
  </si>
  <si>
    <t>1042721980</t>
  </si>
  <si>
    <t>72</t>
  </si>
  <si>
    <t>733191923</t>
  </si>
  <si>
    <t>Oprava rozvodov potrubí -privarenie odbočky do DN 15</t>
  </si>
  <si>
    <t>1377893136</t>
  </si>
  <si>
    <t>73</t>
  </si>
  <si>
    <t>998733201</t>
  </si>
  <si>
    <t>Presun hmôt pre rozvody potrubia v objektoch výšky do 6 m</t>
  </si>
  <si>
    <t>943133746</t>
  </si>
  <si>
    <t>734</t>
  </si>
  <si>
    <t>Ústredné kúrenie - armatúry</t>
  </si>
  <si>
    <t>74</t>
  </si>
  <si>
    <t>734211111</t>
  </si>
  <si>
    <t>Ventil odvzdušňovací závitový vykurovacích telies do G 3/8</t>
  </si>
  <si>
    <t>-1803700275</t>
  </si>
  <si>
    <t>75</t>
  </si>
  <si>
    <t>734223120</t>
  </si>
  <si>
    <t>Montáž ventilu závitového termostatického rohového jednoregulačného G 1/2</t>
  </si>
  <si>
    <t>-480977561</t>
  </si>
  <si>
    <t>76</t>
  </si>
  <si>
    <t>551210033700</t>
  </si>
  <si>
    <t>Ventil termostatický jednoregulačný rohový 1/2”</t>
  </si>
  <si>
    <t>-1834460834</t>
  </si>
  <si>
    <t>77</t>
  </si>
  <si>
    <t>734223230</t>
  </si>
  <si>
    <t>Montáž termostatickej hlavice kvapalinovej PN 10 do 110°C so vstavaným snímačom</t>
  </si>
  <si>
    <t>1848552436</t>
  </si>
  <si>
    <t>78</t>
  </si>
  <si>
    <t>551280001400</t>
  </si>
  <si>
    <t>Termostatická hlavica Herz Mini</t>
  </si>
  <si>
    <t>-424808123</t>
  </si>
  <si>
    <t>79</t>
  </si>
  <si>
    <t>998734201</t>
  </si>
  <si>
    <t>Presun hmôt pre armatúry v objektoch výšky do 6 m</t>
  </si>
  <si>
    <t>-444808343</t>
  </si>
  <si>
    <t>735</t>
  </si>
  <si>
    <t>Ústredné kúrenie - vykurovacie telesá</t>
  </si>
  <si>
    <t>80</t>
  </si>
  <si>
    <t>735154023</t>
  </si>
  <si>
    <t>Montáž vykurovacieho telesa panelového jednoradového 400 mm/ dĺžky 1400-1800 mm</t>
  </si>
  <si>
    <t>378607362</t>
  </si>
  <si>
    <t>81</t>
  </si>
  <si>
    <t>484530050033</t>
  </si>
  <si>
    <t>Teleso vykurovacie doskové jednopanelové oceľové KORAD 11K, vxl 400x1800 mm s bočným pripojením a konvektorom, U.S.STEEL KOSICE</t>
  </si>
  <si>
    <t>-1962301514</t>
  </si>
  <si>
    <t>82</t>
  </si>
  <si>
    <t>735154042</t>
  </si>
  <si>
    <t>Montáž vykurovacieho telesa panelového jednoradového 600 mm/ dĺžky 1000-1200 mm</t>
  </si>
  <si>
    <t>1450340201</t>
  </si>
  <si>
    <t>83</t>
  </si>
  <si>
    <t>484530050059</t>
  </si>
  <si>
    <t>Teleso vykurovacie doskové jednopanelové oceľové KORAD 11K, vxl 600x1000 mm s bočným pripojením a konvektorom, U.S.STEEL KOSICE</t>
  </si>
  <si>
    <t>488435541</t>
  </si>
  <si>
    <t>84</t>
  </si>
  <si>
    <t>998735201</t>
  </si>
  <si>
    <t>Presun hmôt pre vykurovacie telesá v objektoch výšky do 6 m</t>
  </si>
  <si>
    <t>1614934275</t>
  </si>
  <si>
    <t>766</t>
  </si>
  <si>
    <t>Konštrukcie stolárske</t>
  </si>
  <si>
    <t>85</t>
  </si>
  <si>
    <t>766811036</t>
  </si>
  <si>
    <t>Montáž kuchynskej linky drevenej, vyrezanie otvoru vrátane zamerania, pre drez, várnu dosku,</t>
  </si>
  <si>
    <t>1491009110</t>
  </si>
  <si>
    <t>86</t>
  </si>
  <si>
    <t>766811037</t>
  </si>
  <si>
    <t>Montáž kuchynskej linky drevenej, osadenie drezu, so zasilikónovaním a upevnením</t>
  </si>
  <si>
    <t>1401187267</t>
  </si>
  <si>
    <t>87</t>
  </si>
  <si>
    <t>998766201</t>
  </si>
  <si>
    <t>Presun hmot pre konštrukcie stolárske v objektoch výšky do 6 m</t>
  </si>
  <si>
    <t>953448524</t>
  </si>
  <si>
    <t>769</t>
  </si>
  <si>
    <t>Montáže vzduchotechnických zariadení</t>
  </si>
  <si>
    <t>88</t>
  </si>
  <si>
    <t>769021006</t>
  </si>
  <si>
    <t>Montáž spiro potrubia DN 160-180</t>
  </si>
  <si>
    <t>-803837023</t>
  </si>
  <si>
    <t>89</t>
  </si>
  <si>
    <t>429810000500</t>
  </si>
  <si>
    <t>Potrubie kruhové spiro DN 160, dĺžka 1000 mm</t>
  </si>
  <si>
    <t>-1491648108</t>
  </si>
  <si>
    <t>90</t>
  </si>
  <si>
    <t>769021217</t>
  </si>
  <si>
    <t>Montáž ohybnej PVC hadice priemeru do 90 mm</t>
  </si>
  <si>
    <t>-1385211861</t>
  </si>
  <si>
    <t>91</t>
  </si>
  <si>
    <t>429840010100</t>
  </si>
  <si>
    <t>Hadica ohybná antibakteriálna 75/63</t>
  </si>
  <si>
    <t>-1852916853</t>
  </si>
  <si>
    <t>92</t>
  </si>
  <si>
    <t>769021292</t>
  </si>
  <si>
    <t>Montáž kolena 45° na spiro potrubie DN 160-250</t>
  </si>
  <si>
    <t>1373486381</t>
  </si>
  <si>
    <t>93</t>
  </si>
  <si>
    <t>429850003100</t>
  </si>
  <si>
    <t>Koleno KS 45˚ DN 160 pre kruhové spiro potrubie</t>
  </si>
  <si>
    <t>-1322938159</t>
  </si>
  <si>
    <t>94</t>
  </si>
  <si>
    <t>769021322</t>
  </si>
  <si>
    <t>Montáž kolena 90° na spiro potrubie DN 160-250</t>
  </si>
  <si>
    <t>1915567285</t>
  </si>
  <si>
    <t>95</t>
  </si>
  <si>
    <t>429850008100</t>
  </si>
  <si>
    <t>Koleno KS 90˚ DN 160 pre kruhové spiro potrubie</t>
  </si>
  <si>
    <t>316268435</t>
  </si>
  <si>
    <t>96</t>
  </si>
  <si>
    <t>769036000</t>
  </si>
  <si>
    <t>Montáž protidažďovej žalúzie do prierezu 0.100 m2</t>
  </si>
  <si>
    <t>2023191912</t>
  </si>
  <si>
    <t>97</t>
  </si>
  <si>
    <t>429720042600</t>
  </si>
  <si>
    <t>Žalúzia protidažďová hliniková s rámom PZAL, rozmery šxv 200x200 mm</t>
  </si>
  <si>
    <t>-1322637286</t>
  </si>
  <si>
    <t>98</t>
  </si>
  <si>
    <t>769037045</t>
  </si>
  <si>
    <t>Montáž tanierového ventilu plastového priemeru 125 mm</t>
  </si>
  <si>
    <t>-732016545</t>
  </si>
  <si>
    <t>99</t>
  </si>
  <si>
    <t>429720340600</t>
  </si>
  <si>
    <t xml:space="preserve">Ventil tanierový plastový </t>
  </si>
  <si>
    <t>-412301513</t>
  </si>
  <si>
    <t>100</t>
  </si>
  <si>
    <t>769045000</t>
  </si>
  <si>
    <t>Montáž zberného/rozvodného boxu</t>
  </si>
  <si>
    <t>-1591152643</t>
  </si>
  <si>
    <t>101</t>
  </si>
  <si>
    <t>4290001</t>
  </si>
  <si>
    <t>Zberací/rozvodný bodx CWL DN 125-180, 8 pripojovacích hrdiel</t>
  </si>
  <si>
    <t>967269816</t>
  </si>
  <si>
    <t>102</t>
  </si>
  <si>
    <t>769051099</t>
  </si>
  <si>
    <t>Montáž vetracej jednotky s rekuperáciou tepla pod strop s elektrickým ohrievačom</t>
  </si>
  <si>
    <t>2144522564</t>
  </si>
  <si>
    <t>103</t>
  </si>
  <si>
    <t>429530002900</t>
  </si>
  <si>
    <t>Rekuperačná jednotka Venus Comfort 500 EC predohrev</t>
  </si>
  <si>
    <t>761390396</t>
  </si>
  <si>
    <t>104</t>
  </si>
  <si>
    <t>769060025</t>
  </si>
  <si>
    <t>Montáž klimatizačnej jednotky vnútornej nástennej pre objem miestnosti 200 m3</t>
  </si>
  <si>
    <t>1432741091</t>
  </si>
  <si>
    <t>105</t>
  </si>
  <si>
    <t>429520001900</t>
  </si>
  <si>
    <t>Jednotka klimatizačná, vnútorná, nástenná PKA-M71KAL</t>
  </si>
  <si>
    <t>48789390</t>
  </si>
  <si>
    <t>106</t>
  </si>
  <si>
    <t>769060035</t>
  </si>
  <si>
    <t>Montáž klimatizačnej jednotky vnútornej kazetovej jednocestnej pre objem miestnosti 90 m3</t>
  </si>
  <si>
    <t>-699083338</t>
  </si>
  <si>
    <t>107</t>
  </si>
  <si>
    <t>42952000280C</t>
  </si>
  <si>
    <t>Jednotka klimatizačná, vnútorná, kazetová, PLA-M71EA</t>
  </si>
  <si>
    <t>1049765391</t>
  </si>
  <si>
    <t>108</t>
  </si>
  <si>
    <t>769060055</t>
  </si>
  <si>
    <t xml:space="preserve">Montáž klimatizačného rozbočovača </t>
  </si>
  <si>
    <t>622579152</t>
  </si>
  <si>
    <t>109</t>
  </si>
  <si>
    <t>42952000320C</t>
  </si>
  <si>
    <t>Jednotka rozbočovacia PAC-MK33BC - rozboč.</t>
  </si>
  <si>
    <t>1676880558</t>
  </si>
  <si>
    <t>110</t>
  </si>
  <si>
    <t>769060125</t>
  </si>
  <si>
    <t>Montáž klimatizačnej jednotky vnútornej podstropnej pre objem miestnosti 370 m3</t>
  </si>
  <si>
    <t>594685135</t>
  </si>
  <si>
    <t>111</t>
  </si>
  <si>
    <t>42952000520C</t>
  </si>
  <si>
    <t>Jednotka klimatizačná, vnútorná, podstropná PCA-M71KAQ</t>
  </si>
  <si>
    <t>-227816709</t>
  </si>
  <si>
    <t>112</t>
  </si>
  <si>
    <t>769060265</t>
  </si>
  <si>
    <t>Montáž klimatizačnej jednotky vonkajšej trojfázové napájanie (max. 7 vnút. jednotiek)</t>
  </si>
  <si>
    <t>-2112106155</t>
  </si>
  <si>
    <t>113</t>
  </si>
  <si>
    <t>42952000760C</t>
  </si>
  <si>
    <t xml:space="preserve">Jednotka klimatizačná, vonkajšia PUMY-P200KM </t>
  </si>
  <si>
    <t>-782472310</t>
  </si>
  <si>
    <t>114</t>
  </si>
  <si>
    <t>769060500</t>
  </si>
  <si>
    <t>Montáž medeného potrubia predizolovaného 6 (1/4" x 0,8)</t>
  </si>
  <si>
    <t>-1223558754</t>
  </si>
  <si>
    <t>115</t>
  </si>
  <si>
    <t>196350001600</t>
  </si>
  <si>
    <t>Rúra medená predizolovaná d 6 mm (1/4"x0,8) dĺ. 50 m,</t>
  </si>
  <si>
    <t>-1437937658</t>
  </si>
  <si>
    <t>116</t>
  </si>
  <si>
    <t>769060505</t>
  </si>
  <si>
    <t>Montáž medeného potrubia predizolovaného 10 (3/8" x 0,8)</t>
  </si>
  <si>
    <t>447110132</t>
  </si>
  <si>
    <t>117</t>
  </si>
  <si>
    <t>196350001700</t>
  </si>
  <si>
    <t>Rúra medená predizolovaná d 10 mm (3/8"x0,8) dĺ. 50 m,</t>
  </si>
  <si>
    <t>486736073</t>
  </si>
  <si>
    <t>118</t>
  </si>
  <si>
    <t>769060515</t>
  </si>
  <si>
    <t>Montáž medeného potrubia predizolovaného 16 (5/8" x 1,0)</t>
  </si>
  <si>
    <t>1521431248</t>
  </si>
  <si>
    <t>119</t>
  </si>
  <si>
    <t>196350001900</t>
  </si>
  <si>
    <t>Rúra medená predizolovaná d 16 mm (5/8"x1,0) dĺ. 50 m,</t>
  </si>
  <si>
    <t>736823491</t>
  </si>
  <si>
    <t>120</t>
  </si>
  <si>
    <t>769060525</t>
  </si>
  <si>
    <t>Montáž medeného potrubia predizolovaného 22 (7/8" x 1,0)</t>
  </si>
  <si>
    <t>-2049104520</t>
  </si>
  <si>
    <t>121</t>
  </si>
  <si>
    <t>196350002100</t>
  </si>
  <si>
    <t>Rúra medená predizolovaná d 22 mm (7/8"x1,0) dĺ. 25 m,</t>
  </si>
  <si>
    <t>-1611491347</t>
  </si>
  <si>
    <t>VRN</t>
  </si>
  <si>
    <t>Vedľajšie rozpočtové náklady</t>
  </si>
  <si>
    <t>122</t>
  </si>
  <si>
    <t>000700011</t>
  </si>
  <si>
    <t>Dopravné náklady - mimostavenisková doprava objektivizácia dopravných nákladov materiálov, parkovné</t>
  </si>
  <si>
    <t>eur</t>
  </si>
  <si>
    <t>1024</t>
  </si>
  <si>
    <t>172609272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</si>
</sst>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13" t="s">
        <v>13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19"/>
      <c r="AQ5" s="19"/>
      <c r="AR5" s="17"/>
      <c r="BE5" s="210" t="s">
        <v>14</v>
      </c>
      <c r="BS5" s="14" t="s">
        <v>6</v>
      </c>
    </row>
    <row r="6" spans="1:74" s="1" customFormat="1" ht="36.9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15" t="s">
        <v>16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19"/>
      <c r="AQ6" s="19"/>
      <c r="AR6" s="17"/>
      <c r="BE6" s="211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11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11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1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11"/>
      <c r="BS10" s="14" t="s">
        <v>6</v>
      </c>
    </row>
    <row r="11" spans="1:74" s="1" customFormat="1" ht="18.45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11"/>
      <c r="BS11" s="14" t="s">
        <v>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1"/>
      <c r="BS12" s="14" t="s">
        <v>6</v>
      </c>
    </row>
    <row r="13" spans="1:74" s="1" customFormat="1" ht="12" customHeight="1">
      <c r="B13" s="18"/>
      <c r="C13" s="19"/>
      <c r="D13" s="26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28</v>
      </c>
      <c r="AO13" s="19"/>
      <c r="AP13" s="19"/>
      <c r="AQ13" s="19"/>
      <c r="AR13" s="17"/>
      <c r="BE13" s="211"/>
      <c r="BS13" s="14" t="s">
        <v>6</v>
      </c>
    </row>
    <row r="14" spans="1:74" ht="13.2">
      <c r="B14" s="18"/>
      <c r="C14" s="19"/>
      <c r="D14" s="19"/>
      <c r="E14" s="216" t="s">
        <v>28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6" t="s">
        <v>26</v>
      </c>
      <c r="AL14" s="19"/>
      <c r="AM14" s="19"/>
      <c r="AN14" s="28" t="s">
        <v>28</v>
      </c>
      <c r="AO14" s="19"/>
      <c r="AP14" s="19"/>
      <c r="AQ14" s="19"/>
      <c r="AR14" s="17"/>
      <c r="BE14" s="211"/>
      <c r="BS14" s="14" t="s">
        <v>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1"/>
      <c r="BS15" s="14" t="s">
        <v>4</v>
      </c>
    </row>
    <row r="16" spans="1:74" s="1" customFormat="1" ht="12" customHeight="1">
      <c r="B16" s="18"/>
      <c r="C16" s="19"/>
      <c r="D16" s="26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11"/>
      <c r="BS16" s="14" t="s">
        <v>4</v>
      </c>
    </row>
    <row r="17" spans="1:71" s="1" customFormat="1" ht="18.45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11"/>
      <c r="BS17" s="14" t="s">
        <v>31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1"/>
      <c r="BS18" s="14" t="s">
        <v>6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11"/>
      <c r="BS19" s="14" t="s">
        <v>6</v>
      </c>
    </row>
    <row r="20" spans="1:71" s="1" customFormat="1" ht="18.45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11"/>
      <c r="BS20" s="14" t="s">
        <v>31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1"/>
    </row>
    <row r="22" spans="1:71" s="1" customFormat="1" ht="12" customHeight="1">
      <c r="B22" s="18"/>
      <c r="C22" s="19"/>
      <c r="D22" s="26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1"/>
    </row>
    <row r="23" spans="1:71" s="1" customFormat="1" ht="16.5" customHeight="1">
      <c r="B23" s="18"/>
      <c r="C23" s="19"/>
      <c r="D23" s="19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19"/>
      <c r="AP23" s="19"/>
      <c r="AQ23" s="19"/>
      <c r="AR23" s="17"/>
      <c r="BE23" s="211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1"/>
    </row>
    <row r="25" spans="1:71" s="1" customFormat="1" ht="6.9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1"/>
    </row>
    <row r="26" spans="1:71" s="2" customFormat="1" ht="25.95" customHeight="1">
      <c r="A26" s="31"/>
      <c r="B26" s="32"/>
      <c r="C26" s="33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19">
        <f>ROUND(AG94,2)</f>
        <v>0</v>
      </c>
      <c r="AL26" s="220"/>
      <c r="AM26" s="220"/>
      <c r="AN26" s="220"/>
      <c r="AO26" s="220"/>
      <c r="AP26" s="33"/>
      <c r="AQ26" s="33"/>
      <c r="AR26" s="36"/>
      <c r="BE26" s="211"/>
    </row>
    <row r="27" spans="1:71" s="2" customFormat="1" ht="6.9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1"/>
    </row>
    <row r="28" spans="1:71" s="2" customFormat="1" ht="13.2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1" t="s">
        <v>36</v>
      </c>
      <c r="M28" s="221"/>
      <c r="N28" s="221"/>
      <c r="O28" s="221"/>
      <c r="P28" s="221"/>
      <c r="Q28" s="33"/>
      <c r="R28" s="33"/>
      <c r="S28" s="33"/>
      <c r="T28" s="33"/>
      <c r="U28" s="33"/>
      <c r="V28" s="33"/>
      <c r="W28" s="221" t="s">
        <v>37</v>
      </c>
      <c r="X28" s="221"/>
      <c r="Y28" s="221"/>
      <c r="Z28" s="221"/>
      <c r="AA28" s="221"/>
      <c r="AB28" s="221"/>
      <c r="AC28" s="221"/>
      <c r="AD28" s="221"/>
      <c r="AE28" s="221"/>
      <c r="AF28" s="33"/>
      <c r="AG28" s="33"/>
      <c r="AH28" s="33"/>
      <c r="AI28" s="33"/>
      <c r="AJ28" s="33"/>
      <c r="AK28" s="221" t="s">
        <v>38</v>
      </c>
      <c r="AL28" s="221"/>
      <c r="AM28" s="221"/>
      <c r="AN28" s="221"/>
      <c r="AO28" s="221"/>
      <c r="AP28" s="33"/>
      <c r="AQ28" s="33"/>
      <c r="AR28" s="36"/>
      <c r="BE28" s="211"/>
    </row>
    <row r="29" spans="1:71" s="3" customFormat="1" ht="14.4" customHeight="1">
      <c r="B29" s="37"/>
      <c r="C29" s="38"/>
      <c r="D29" s="26" t="s">
        <v>39</v>
      </c>
      <c r="E29" s="38"/>
      <c r="F29" s="26" t="s">
        <v>40</v>
      </c>
      <c r="G29" s="38"/>
      <c r="H29" s="38"/>
      <c r="I29" s="38"/>
      <c r="J29" s="38"/>
      <c r="K29" s="38"/>
      <c r="L29" s="224">
        <v>0.2</v>
      </c>
      <c r="M29" s="223"/>
      <c r="N29" s="223"/>
      <c r="O29" s="223"/>
      <c r="P29" s="223"/>
      <c r="Q29" s="38"/>
      <c r="R29" s="38"/>
      <c r="S29" s="38"/>
      <c r="T29" s="38"/>
      <c r="U29" s="38"/>
      <c r="V29" s="38"/>
      <c r="W29" s="222">
        <f>ROUND(AZ94, 2)</f>
        <v>0</v>
      </c>
      <c r="X29" s="223"/>
      <c r="Y29" s="223"/>
      <c r="Z29" s="223"/>
      <c r="AA29" s="223"/>
      <c r="AB29" s="223"/>
      <c r="AC29" s="223"/>
      <c r="AD29" s="223"/>
      <c r="AE29" s="223"/>
      <c r="AF29" s="38"/>
      <c r="AG29" s="38"/>
      <c r="AH29" s="38"/>
      <c r="AI29" s="38"/>
      <c r="AJ29" s="38"/>
      <c r="AK29" s="222">
        <f>ROUND(AV94, 2)</f>
        <v>0</v>
      </c>
      <c r="AL29" s="223"/>
      <c r="AM29" s="223"/>
      <c r="AN29" s="223"/>
      <c r="AO29" s="223"/>
      <c r="AP29" s="38"/>
      <c r="AQ29" s="38"/>
      <c r="AR29" s="39"/>
      <c r="BE29" s="212"/>
    </row>
    <row r="30" spans="1:71" s="3" customFormat="1" ht="14.4" customHeight="1">
      <c r="B30" s="37"/>
      <c r="C30" s="38"/>
      <c r="D30" s="38"/>
      <c r="E30" s="38"/>
      <c r="F30" s="26" t="s">
        <v>41</v>
      </c>
      <c r="G30" s="38"/>
      <c r="H30" s="38"/>
      <c r="I30" s="38"/>
      <c r="J30" s="38"/>
      <c r="K30" s="38"/>
      <c r="L30" s="224">
        <v>0.2</v>
      </c>
      <c r="M30" s="223"/>
      <c r="N30" s="223"/>
      <c r="O30" s="223"/>
      <c r="P30" s="223"/>
      <c r="Q30" s="38"/>
      <c r="R30" s="38"/>
      <c r="S30" s="38"/>
      <c r="T30" s="38"/>
      <c r="U30" s="38"/>
      <c r="V30" s="38"/>
      <c r="W30" s="222">
        <f>ROUND(BA94, 2)</f>
        <v>0</v>
      </c>
      <c r="X30" s="223"/>
      <c r="Y30" s="223"/>
      <c r="Z30" s="223"/>
      <c r="AA30" s="223"/>
      <c r="AB30" s="223"/>
      <c r="AC30" s="223"/>
      <c r="AD30" s="223"/>
      <c r="AE30" s="223"/>
      <c r="AF30" s="38"/>
      <c r="AG30" s="38"/>
      <c r="AH30" s="38"/>
      <c r="AI30" s="38"/>
      <c r="AJ30" s="38"/>
      <c r="AK30" s="222">
        <f>ROUND(AW94, 2)</f>
        <v>0</v>
      </c>
      <c r="AL30" s="223"/>
      <c r="AM30" s="223"/>
      <c r="AN30" s="223"/>
      <c r="AO30" s="223"/>
      <c r="AP30" s="38"/>
      <c r="AQ30" s="38"/>
      <c r="AR30" s="39"/>
      <c r="BE30" s="212"/>
    </row>
    <row r="31" spans="1:71" s="3" customFormat="1" ht="14.4" hidden="1" customHeight="1">
      <c r="B31" s="37"/>
      <c r="C31" s="38"/>
      <c r="D31" s="38"/>
      <c r="E31" s="38"/>
      <c r="F31" s="26" t="s">
        <v>42</v>
      </c>
      <c r="G31" s="38"/>
      <c r="H31" s="38"/>
      <c r="I31" s="38"/>
      <c r="J31" s="38"/>
      <c r="K31" s="38"/>
      <c r="L31" s="224">
        <v>0.2</v>
      </c>
      <c r="M31" s="223"/>
      <c r="N31" s="223"/>
      <c r="O31" s="223"/>
      <c r="P31" s="223"/>
      <c r="Q31" s="38"/>
      <c r="R31" s="38"/>
      <c r="S31" s="38"/>
      <c r="T31" s="38"/>
      <c r="U31" s="38"/>
      <c r="V31" s="38"/>
      <c r="W31" s="222">
        <f>ROUND(BB94, 2)</f>
        <v>0</v>
      </c>
      <c r="X31" s="223"/>
      <c r="Y31" s="223"/>
      <c r="Z31" s="223"/>
      <c r="AA31" s="223"/>
      <c r="AB31" s="223"/>
      <c r="AC31" s="223"/>
      <c r="AD31" s="223"/>
      <c r="AE31" s="223"/>
      <c r="AF31" s="38"/>
      <c r="AG31" s="38"/>
      <c r="AH31" s="38"/>
      <c r="AI31" s="38"/>
      <c r="AJ31" s="38"/>
      <c r="AK31" s="222">
        <v>0</v>
      </c>
      <c r="AL31" s="223"/>
      <c r="AM31" s="223"/>
      <c r="AN31" s="223"/>
      <c r="AO31" s="223"/>
      <c r="AP31" s="38"/>
      <c r="AQ31" s="38"/>
      <c r="AR31" s="39"/>
      <c r="BE31" s="212"/>
    </row>
    <row r="32" spans="1:71" s="3" customFormat="1" ht="14.4" hidden="1" customHeight="1">
      <c r="B32" s="37"/>
      <c r="C32" s="38"/>
      <c r="D32" s="38"/>
      <c r="E32" s="38"/>
      <c r="F32" s="26" t="s">
        <v>43</v>
      </c>
      <c r="G32" s="38"/>
      <c r="H32" s="38"/>
      <c r="I32" s="38"/>
      <c r="J32" s="38"/>
      <c r="K32" s="38"/>
      <c r="L32" s="224">
        <v>0.2</v>
      </c>
      <c r="M32" s="223"/>
      <c r="N32" s="223"/>
      <c r="O32" s="223"/>
      <c r="P32" s="223"/>
      <c r="Q32" s="38"/>
      <c r="R32" s="38"/>
      <c r="S32" s="38"/>
      <c r="T32" s="38"/>
      <c r="U32" s="38"/>
      <c r="V32" s="38"/>
      <c r="W32" s="222">
        <f>ROUND(BC94, 2)</f>
        <v>0</v>
      </c>
      <c r="X32" s="223"/>
      <c r="Y32" s="223"/>
      <c r="Z32" s="223"/>
      <c r="AA32" s="223"/>
      <c r="AB32" s="223"/>
      <c r="AC32" s="223"/>
      <c r="AD32" s="223"/>
      <c r="AE32" s="223"/>
      <c r="AF32" s="38"/>
      <c r="AG32" s="38"/>
      <c r="AH32" s="38"/>
      <c r="AI32" s="38"/>
      <c r="AJ32" s="38"/>
      <c r="AK32" s="222">
        <v>0</v>
      </c>
      <c r="AL32" s="223"/>
      <c r="AM32" s="223"/>
      <c r="AN32" s="223"/>
      <c r="AO32" s="223"/>
      <c r="AP32" s="38"/>
      <c r="AQ32" s="38"/>
      <c r="AR32" s="39"/>
      <c r="BE32" s="212"/>
    </row>
    <row r="33" spans="1:57" s="3" customFormat="1" ht="14.4" hidden="1" customHeight="1">
      <c r="B33" s="37"/>
      <c r="C33" s="38"/>
      <c r="D33" s="38"/>
      <c r="E33" s="38"/>
      <c r="F33" s="26" t="s">
        <v>44</v>
      </c>
      <c r="G33" s="38"/>
      <c r="H33" s="38"/>
      <c r="I33" s="38"/>
      <c r="J33" s="38"/>
      <c r="K33" s="38"/>
      <c r="L33" s="224">
        <v>0</v>
      </c>
      <c r="M33" s="223"/>
      <c r="N33" s="223"/>
      <c r="O33" s="223"/>
      <c r="P33" s="223"/>
      <c r="Q33" s="38"/>
      <c r="R33" s="38"/>
      <c r="S33" s="38"/>
      <c r="T33" s="38"/>
      <c r="U33" s="38"/>
      <c r="V33" s="38"/>
      <c r="W33" s="222">
        <f>ROUND(BD94, 2)</f>
        <v>0</v>
      </c>
      <c r="X33" s="223"/>
      <c r="Y33" s="223"/>
      <c r="Z33" s="223"/>
      <c r="AA33" s="223"/>
      <c r="AB33" s="223"/>
      <c r="AC33" s="223"/>
      <c r="AD33" s="223"/>
      <c r="AE33" s="223"/>
      <c r="AF33" s="38"/>
      <c r="AG33" s="38"/>
      <c r="AH33" s="38"/>
      <c r="AI33" s="38"/>
      <c r="AJ33" s="38"/>
      <c r="AK33" s="222">
        <v>0</v>
      </c>
      <c r="AL33" s="223"/>
      <c r="AM33" s="223"/>
      <c r="AN33" s="223"/>
      <c r="AO33" s="223"/>
      <c r="AP33" s="38"/>
      <c r="AQ33" s="38"/>
      <c r="AR33" s="39"/>
      <c r="BE33" s="212"/>
    </row>
    <row r="34" spans="1:57" s="2" customFormat="1" ht="6.9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1"/>
    </row>
    <row r="35" spans="1:57" s="2" customFormat="1" ht="25.95" customHeight="1">
      <c r="A35" s="31"/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25" t="s">
        <v>47</v>
      </c>
      <c r="Y35" s="226"/>
      <c r="Z35" s="226"/>
      <c r="AA35" s="226"/>
      <c r="AB35" s="226"/>
      <c r="AC35" s="42"/>
      <c r="AD35" s="42"/>
      <c r="AE35" s="42"/>
      <c r="AF35" s="42"/>
      <c r="AG35" s="42"/>
      <c r="AH35" s="42"/>
      <c r="AI35" s="42"/>
      <c r="AJ35" s="42"/>
      <c r="AK35" s="227">
        <f>SUM(AK26:AK33)</f>
        <v>0</v>
      </c>
      <c r="AL35" s="226"/>
      <c r="AM35" s="226"/>
      <c r="AN35" s="226"/>
      <c r="AO35" s="228"/>
      <c r="AP35" s="40"/>
      <c r="AQ35" s="40"/>
      <c r="AR35" s="36"/>
      <c r="BE35" s="31"/>
    </row>
    <row r="36" spans="1:57" s="2" customFormat="1" ht="6.9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4"/>
      <c r="C49" s="45"/>
      <c r="D49" s="46" t="s">
        <v>48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49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0.199999999999999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0.199999999999999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0.199999999999999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0.199999999999999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0.199999999999999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0.199999999999999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0.199999999999999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0.199999999999999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0.199999999999999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0.19999999999999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31"/>
      <c r="B60" s="32"/>
      <c r="C60" s="33"/>
      <c r="D60" s="49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50</v>
      </c>
      <c r="AI60" s="35"/>
      <c r="AJ60" s="35"/>
      <c r="AK60" s="35"/>
      <c r="AL60" s="35"/>
      <c r="AM60" s="49" t="s">
        <v>51</v>
      </c>
      <c r="AN60" s="35"/>
      <c r="AO60" s="35"/>
      <c r="AP60" s="33"/>
      <c r="AQ60" s="33"/>
      <c r="AR60" s="36"/>
      <c r="BE60" s="31"/>
    </row>
    <row r="61" spans="1:57" ht="10.199999999999999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0.199999999999999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0.199999999999999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31"/>
      <c r="B64" s="32"/>
      <c r="C64" s="33"/>
      <c r="D64" s="46" t="s">
        <v>52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53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0.199999999999999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0.199999999999999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0.199999999999999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0.199999999999999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0.19999999999999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0.199999999999999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0.199999999999999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0.199999999999999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0.199999999999999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0.199999999999999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31"/>
      <c r="B75" s="32"/>
      <c r="C75" s="33"/>
      <c r="D75" s="49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50</v>
      </c>
      <c r="AI75" s="35"/>
      <c r="AJ75" s="35"/>
      <c r="AK75" s="35"/>
      <c r="AL75" s="35"/>
      <c r="AM75" s="49" t="s">
        <v>51</v>
      </c>
      <c r="AN75" s="35"/>
      <c r="AO75" s="35"/>
      <c r="AP75" s="33"/>
      <c r="AQ75" s="33"/>
      <c r="AR75" s="36"/>
      <c r="BE75" s="31"/>
    </row>
    <row r="76" spans="1:57" s="2" customFormat="1" ht="10.199999999999999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0" s="2" customFormat="1" ht="6.9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0" s="2" customFormat="1" ht="24.9" customHeight="1">
      <c r="A82" s="31"/>
      <c r="B82" s="32"/>
      <c r="C82" s="20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0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0" s="4" customFormat="1" ht="12" customHeight="1">
      <c r="B84" s="55"/>
      <c r="C84" s="26" t="s">
        <v>12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20SZ03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0" s="5" customFormat="1" ht="36.9" customHeight="1">
      <c r="B85" s="58"/>
      <c r="C85" s="59" t="s">
        <v>15</v>
      </c>
      <c r="D85" s="60"/>
      <c r="E85" s="60"/>
      <c r="F85" s="60"/>
      <c r="G85" s="60"/>
      <c r="H85" s="60"/>
      <c r="I85" s="60"/>
      <c r="J85" s="60"/>
      <c r="K85" s="60"/>
      <c r="L85" s="229" t="str">
        <f>K6</f>
        <v>Info centrum UK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P85" s="60"/>
      <c r="AQ85" s="60"/>
      <c r="AR85" s="61"/>
    </row>
    <row r="86" spans="1:90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0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Štúrova ulica č. 9, Bratislava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31" t="str">
        <f>IF(AN8= "","",AN8)</f>
        <v>28. 10. 2020</v>
      </c>
      <c r="AN87" s="231"/>
      <c r="AO87" s="33"/>
      <c r="AP87" s="33"/>
      <c r="AQ87" s="33"/>
      <c r="AR87" s="36"/>
      <c r="BE87" s="31"/>
    </row>
    <row r="88" spans="1:90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0" s="2" customFormat="1" ht="15.15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UK v Bratislave, Rektorát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29</v>
      </c>
      <c r="AJ89" s="33"/>
      <c r="AK89" s="33"/>
      <c r="AL89" s="33"/>
      <c r="AM89" s="232" t="str">
        <f>IF(E17="","",E17)</f>
        <v>Ing. Arch Milan Andráš</v>
      </c>
      <c r="AN89" s="233"/>
      <c r="AO89" s="233"/>
      <c r="AP89" s="233"/>
      <c r="AQ89" s="33"/>
      <c r="AR89" s="36"/>
      <c r="AS89" s="234" t="s">
        <v>55</v>
      </c>
      <c r="AT89" s="235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0" s="2" customFormat="1" ht="15.15" customHeight="1">
      <c r="A90" s="31"/>
      <c r="B90" s="32"/>
      <c r="C90" s="26" t="s">
        <v>27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32" t="str">
        <f>IF(E20="","",E20)</f>
        <v>Bc. Zoltán Sándor</v>
      </c>
      <c r="AN90" s="233"/>
      <c r="AO90" s="233"/>
      <c r="AP90" s="233"/>
      <c r="AQ90" s="33"/>
      <c r="AR90" s="36"/>
      <c r="AS90" s="236"/>
      <c r="AT90" s="237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0" s="2" customFormat="1" ht="10.8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8"/>
      <c r="AT91" s="239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0" s="2" customFormat="1" ht="29.25" customHeight="1">
      <c r="A92" s="31"/>
      <c r="B92" s="32"/>
      <c r="C92" s="240" t="s">
        <v>56</v>
      </c>
      <c r="D92" s="241"/>
      <c r="E92" s="241"/>
      <c r="F92" s="241"/>
      <c r="G92" s="241"/>
      <c r="H92" s="70"/>
      <c r="I92" s="242" t="s">
        <v>57</v>
      </c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3" t="s">
        <v>58</v>
      </c>
      <c r="AH92" s="241"/>
      <c r="AI92" s="241"/>
      <c r="AJ92" s="241"/>
      <c r="AK92" s="241"/>
      <c r="AL92" s="241"/>
      <c r="AM92" s="241"/>
      <c r="AN92" s="242" t="s">
        <v>59</v>
      </c>
      <c r="AO92" s="241"/>
      <c r="AP92" s="244"/>
      <c r="AQ92" s="71" t="s">
        <v>60</v>
      </c>
      <c r="AR92" s="36"/>
      <c r="AS92" s="72" t="s">
        <v>61</v>
      </c>
      <c r="AT92" s="73" t="s">
        <v>62</v>
      </c>
      <c r="AU92" s="73" t="s">
        <v>63</v>
      </c>
      <c r="AV92" s="73" t="s">
        <v>64</v>
      </c>
      <c r="AW92" s="73" t="s">
        <v>65</v>
      </c>
      <c r="AX92" s="73" t="s">
        <v>66</v>
      </c>
      <c r="AY92" s="73" t="s">
        <v>67</v>
      </c>
      <c r="AZ92" s="73" t="s">
        <v>68</v>
      </c>
      <c r="BA92" s="73" t="s">
        <v>69</v>
      </c>
      <c r="BB92" s="73" t="s">
        <v>70</v>
      </c>
      <c r="BC92" s="73" t="s">
        <v>71</v>
      </c>
      <c r="BD92" s="74" t="s">
        <v>72</v>
      </c>
      <c r="BE92" s="31"/>
    </row>
    <row r="93" spans="1:90" s="2" customFormat="1" ht="10.8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0" s="6" customFormat="1" ht="32.4" customHeight="1">
      <c r="B94" s="78"/>
      <c r="C94" s="79" t="s">
        <v>73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48">
        <f>ROUND(AG95,2)</f>
        <v>0</v>
      </c>
      <c r="AH94" s="248"/>
      <c r="AI94" s="248"/>
      <c r="AJ94" s="248"/>
      <c r="AK94" s="248"/>
      <c r="AL94" s="248"/>
      <c r="AM94" s="248"/>
      <c r="AN94" s="249">
        <f>SUM(AG94,AT94)</f>
        <v>0</v>
      </c>
      <c r="AO94" s="249"/>
      <c r="AP94" s="249"/>
      <c r="AQ94" s="82" t="s">
        <v>1</v>
      </c>
      <c r="AR94" s="83"/>
      <c r="AS94" s="84">
        <f>ROUND(AS95,2)</f>
        <v>0</v>
      </c>
      <c r="AT94" s="85">
        <f>ROUND(SUM(AV94:AW94),2)</f>
        <v>0</v>
      </c>
      <c r="AU94" s="86">
        <f>ROUND(AU95,5)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ROUND(AZ95,2)</f>
        <v>0</v>
      </c>
      <c r="BA94" s="85">
        <f>ROUND(BA95,2)</f>
        <v>0</v>
      </c>
      <c r="BB94" s="85">
        <f>ROUND(BB95,2)</f>
        <v>0</v>
      </c>
      <c r="BC94" s="85">
        <f>ROUND(BC95,2)</f>
        <v>0</v>
      </c>
      <c r="BD94" s="87">
        <f>ROUND(BD95,2)</f>
        <v>0</v>
      </c>
      <c r="BS94" s="88" t="s">
        <v>74</v>
      </c>
      <c r="BT94" s="88" t="s">
        <v>75</v>
      </c>
      <c r="BV94" s="88" t="s">
        <v>76</v>
      </c>
      <c r="BW94" s="88" t="s">
        <v>5</v>
      </c>
      <c r="BX94" s="88" t="s">
        <v>77</v>
      </c>
      <c r="CL94" s="88" t="s">
        <v>1</v>
      </c>
    </row>
    <row r="95" spans="1:90" s="7" customFormat="1" ht="16.5" customHeight="1">
      <c r="A95" s="89" t="s">
        <v>78</v>
      </c>
      <c r="B95" s="90"/>
      <c r="C95" s="91"/>
      <c r="D95" s="247" t="s">
        <v>13</v>
      </c>
      <c r="E95" s="247"/>
      <c r="F95" s="247"/>
      <c r="G95" s="247"/>
      <c r="H95" s="247"/>
      <c r="I95" s="92"/>
      <c r="J95" s="247" t="s">
        <v>16</v>
      </c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5">
        <f>'20SZ03 - Info centrum UK'!J28</f>
        <v>0</v>
      </c>
      <c r="AH95" s="246"/>
      <c r="AI95" s="246"/>
      <c r="AJ95" s="246"/>
      <c r="AK95" s="246"/>
      <c r="AL95" s="246"/>
      <c r="AM95" s="246"/>
      <c r="AN95" s="245">
        <f>SUM(AG95,AT95)</f>
        <v>0</v>
      </c>
      <c r="AO95" s="246"/>
      <c r="AP95" s="246"/>
      <c r="AQ95" s="93" t="s">
        <v>79</v>
      </c>
      <c r="AR95" s="94"/>
      <c r="AS95" s="95">
        <v>0</v>
      </c>
      <c r="AT95" s="96">
        <f>ROUND(SUM(AV95:AW95),2)</f>
        <v>0</v>
      </c>
      <c r="AU95" s="97">
        <f>'20SZ03 - Info centrum UK'!P123</f>
        <v>0</v>
      </c>
      <c r="AV95" s="96">
        <f>'20SZ03 - Info centrum UK'!J31</f>
        <v>0</v>
      </c>
      <c r="AW95" s="96">
        <f>'20SZ03 - Info centrum UK'!J32</f>
        <v>0</v>
      </c>
      <c r="AX95" s="96">
        <f>'20SZ03 - Info centrum UK'!J33</f>
        <v>0</v>
      </c>
      <c r="AY95" s="96">
        <f>'20SZ03 - Info centrum UK'!J34</f>
        <v>0</v>
      </c>
      <c r="AZ95" s="96">
        <f>'20SZ03 - Info centrum UK'!F31</f>
        <v>0</v>
      </c>
      <c r="BA95" s="96">
        <f>'20SZ03 - Info centrum UK'!F32</f>
        <v>0</v>
      </c>
      <c r="BB95" s="96">
        <f>'20SZ03 - Info centrum UK'!F33</f>
        <v>0</v>
      </c>
      <c r="BC95" s="96">
        <f>'20SZ03 - Info centrum UK'!F34</f>
        <v>0</v>
      </c>
      <c r="BD95" s="98">
        <f>'20SZ03 - Info centrum UK'!F35</f>
        <v>0</v>
      </c>
      <c r="BT95" s="99" t="s">
        <v>80</v>
      </c>
      <c r="BU95" s="99" t="s">
        <v>81</v>
      </c>
      <c r="BV95" s="99" t="s">
        <v>76</v>
      </c>
      <c r="BW95" s="99" t="s">
        <v>5</v>
      </c>
      <c r="BX95" s="99" t="s">
        <v>77</v>
      </c>
      <c r="CL95" s="99" t="s">
        <v>1</v>
      </c>
    </row>
    <row r="96" spans="1:90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" customHeight="1">
      <c r="A97" s="31"/>
      <c r="B97" s="51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u1sCDEQJWHb2OkKj2mDfF4KBvRWv2/DmkKbOuY6NknF3m0ubaNTogrx8ETtnZ8yiAKFpmmhsJHokr4GMysplAw==" saltValue="wspzHjYBm9KqO7zI1Y/f6HimxvEvsw21mfQQlzm8JyHiSu8IGap9nfMIlUYGNIuRMXKI0pSjwB1eMnxzEaSKe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SZ03 - Info centrum UK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57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4" t="s">
        <v>5</v>
      </c>
    </row>
    <row r="3" spans="1:46" s="1" customFormat="1" ht="6.9" customHeight="1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7"/>
      <c r="AT3" s="14" t="s">
        <v>75</v>
      </c>
    </row>
    <row r="4" spans="1:46" s="1" customFormat="1" ht="24.9" customHeight="1">
      <c r="B4" s="17"/>
      <c r="D4" s="102" t="s">
        <v>82</v>
      </c>
      <c r="L4" s="17"/>
      <c r="M4" s="103" t="s">
        <v>9</v>
      </c>
      <c r="AT4" s="14" t="s">
        <v>4</v>
      </c>
    </row>
    <row r="5" spans="1:46" s="1" customFormat="1" ht="6.9" customHeight="1">
      <c r="B5" s="17"/>
      <c r="L5" s="17"/>
    </row>
    <row r="6" spans="1:46" s="2" customFormat="1" ht="12" customHeight="1">
      <c r="A6" s="31"/>
      <c r="B6" s="36"/>
      <c r="C6" s="31"/>
      <c r="D6" s="104" t="s">
        <v>15</v>
      </c>
      <c r="E6" s="31"/>
      <c r="F6" s="31"/>
      <c r="G6" s="31"/>
      <c r="H6" s="31"/>
      <c r="I6" s="31"/>
      <c r="J6" s="31"/>
      <c r="K6" s="31"/>
      <c r="L6" s="48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16.5" customHeight="1">
      <c r="A7" s="31"/>
      <c r="B7" s="36"/>
      <c r="C7" s="31"/>
      <c r="D7" s="31"/>
      <c r="E7" s="251" t="s">
        <v>16</v>
      </c>
      <c r="F7" s="252"/>
      <c r="G7" s="252"/>
      <c r="H7" s="252"/>
      <c r="I7" s="31"/>
      <c r="J7" s="31"/>
      <c r="K7" s="31"/>
      <c r="L7" s="48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 ht="10.199999999999999">
      <c r="A8" s="31"/>
      <c r="B8" s="36"/>
      <c r="C8" s="31"/>
      <c r="D8" s="31"/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customHeight="1">
      <c r="A9" s="31"/>
      <c r="B9" s="36"/>
      <c r="C9" s="31"/>
      <c r="D9" s="104" t="s">
        <v>17</v>
      </c>
      <c r="E9" s="31"/>
      <c r="F9" s="105" t="s">
        <v>1</v>
      </c>
      <c r="G9" s="31"/>
      <c r="H9" s="31"/>
      <c r="I9" s="104" t="s">
        <v>18</v>
      </c>
      <c r="J9" s="105" t="s">
        <v>1</v>
      </c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04" t="s">
        <v>19</v>
      </c>
      <c r="E10" s="31"/>
      <c r="F10" s="105" t="s">
        <v>20</v>
      </c>
      <c r="G10" s="31"/>
      <c r="H10" s="31"/>
      <c r="I10" s="104" t="s">
        <v>21</v>
      </c>
      <c r="J10" s="106" t="str">
        <f>'Rekapitulácia stavby'!AN8</f>
        <v>28. 10. 2020</v>
      </c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8" customHeight="1">
      <c r="A11" s="31"/>
      <c r="B11" s="36"/>
      <c r="C11" s="31"/>
      <c r="D11" s="31"/>
      <c r="E11" s="31"/>
      <c r="F11" s="31"/>
      <c r="G11" s="31"/>
      <c r="H11" s="31"/>
      <c r="I11" s="31"/>
      <c r="J11" s="31"/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4" t="s">
        <v>23</v>
      </c>
      <c r="E12" s="31"/>
      <c r="F12" s="31"/>
      <c r="G12" s="31"/>
      <c r="H12" s="31"/>
      <c r="I12" s="104" t="s">
        <v>24</v>
      </c>
      <c r="J12" s="105" t="s">
        <v>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customHeight="1">
      <c r="A13" s="31"/>
      <c r="B13" s="36"/>
      <c r="C13" s="31"/>
      <c r="D13" s="31"/>
      <c r="E13" s="105" t="s">
        <v>25</v>
      </c>
      <c r="F13" s="31"/>
      <c r="G13" s="31"/>
      <c r="H13" s="31"/>
      <c r="I13" s="104" t="s">
        <v>26</v>
      </c>
      <c r="J13" s="105" t="s">
        <v>1</v>
      </c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" customHeight="1">
      <c r="A14" s="31"/>
      <c r="B14" s="36"/>
      <c r="C14" s="31"/>
      <c r="D14" s="31"/>
      <c r="E14" s="31"/>
      <c r="F14" s="31"/>
      <c r="G14" s="31"/>
      <c r="H14" s="31"/>
      <c r="I14" s="31"/>
      <c r="J14" s="31"/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customHeight="1">
      <c r="A15" s="31"/>
      <c r="B15" s="36"/>
      <c r="C15" s="31"/>
      <c r="D15" s="104" t="s">
        <v>27</v>
      </c>
      <c r="E15" s="31"/>
      <c r="F15" s="31"/>
      <c r="G15" s="31"/>
      <c r="H15" s="31"/>
      <c r="I15" s="104" t="s">
        <v>24</v>
      </c>
      <c r="J15" s="27" t="str">
        <f>'Rekapitulácia stavby'!AN13</f>
        <v>Vyplň údaj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customHeight="1">
      <c r="A16" s="31"/>
      <c r="B16" s="36"/>
      <c r="C16" s="31"/>
      <c r="D16" s="31"/>
      <c r="E16" s="253" t="str">
        <f>'Rekapitulácia stavby'!E14</f>
        <v>Vyplň údaj</v>
      </c>
      <c r="F16" s="254"/>
      <c r="G16" s="254"/>
      <c r="H16" s="254"/>
      <c r="I16" s="104" t="s">
        <v>26</v>
      </c>
      <c r="J16" s="27" t="str">
        <f>'Rekapitulácia stavby'!AN14</f>
        <v>Vyplň údaj</v>
      </c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" customHeight="1">
      <c r="A17" s="31"/>
      <c r="B17" s="36"/>
      <c r="C17" s="31"/>
      <c r="D17" s="31"/>
      <c r="E17" s="31"/>
      <c r="F17" s="31"/>
      <c r="G17" s="31"/>
      <c r="H17" s="31"/>
      <c r="I17" s="31"/>
      <c r="J17" s="31"/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6"/>
      <c r="C18" s="31"/>
      <c r="D18" s="104" t="s">
        <v>29</v>
      </c>
      <c r="E18" s="31"/>
      <c r="F18" s="31"/>
      <c r="G18" s="31"/>
      <c r="H18" s="31"/>
      <c r="I18" s="104" t="s">
        <v>24</v>
      </c>
      <c r="J18" s="105" t="s">
        <v>1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6"/>
      <c r="C19" s="31"/>
      <c r="D19" s="31"/>
      <c r="E19" s="105" t="s">
        <v>30</v>
      </c>
      <c r="F19" s="31"/>
      <c r="G19" s="31"/>
      <c r="H19" s="31"/>
      <c r="I19" s="104" t="s">
        <v>26</v>
      </c>
      <c r="J19" s="105" t="s">
        <v>1</v>
      </c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" customHeight="1">
      <c r="A20" s="31"/>
      <c r="B20" s="36"/>
      <c r="C20" s="31"/>
      <c r="D20" s="31"/>
      <c r="E20" s="31"/>
      <c r="F20" s="31"/>
      <c r="G20" s="31"/>
      <c r="H20" s="31"/>
      <c r="I20" s="31"/>
      <c r="J20" s="31"/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6"/>
      <c r="C21" s="31"/>
      <c r="D21" s="104" t="s">
        <v>32</v>
      </c>
      <c r="E21" s="31"/>
      <c r="F21" s="31"/>
      <c r="G21" s="31"/>
      <c r="H21" s="31"/>
      <c r="I21" s="104" t="s">
        <v>24</v>
      </c>
      <c r="J21" s="105" t="s">
        <v>1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6"/>
      <c r="C22" s="31"/>
      <c r="D22" s="31"/>
      <c r="E22" s="105" t="s">
        <v>33</v>
      </c>
      <c r="F22" s="31"/>
      <c r="G22" s="31"/>
      <c r="H22" s="31"/>
      <c r="I22" s="104" t="s">
        <v>26</v>
      </c>
      <c r="J22" s="105" t="s">
        <v>1</v>
      </c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" customHeight="1">
      <c r="A23" s="31"/>
      <c r="B23" s="36"/>
      <c r="C23" s="31"/>
      <c r="D23" s="31"/>
      <c r="E23" s="31"/>
      <c r="F23" s="31"/>
      <c r="G23" s="31"/>
      <c r="H23" s="31"/>
      <c r="I23" s="31"/>
      <c r="J23" s="31"/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6"/>
      <c r="C24" s="31"/>
      <c r="D24" s="104" t="s">
        <v>34</v>
      </c>
      <c r="E24" s="31"/>
      <c r="F24" s="31"/>
      <c r="G24" s="31"/>
      <c r="H24" s="31"/>
      <c r="I24" s="31"/>
      <c r="J24" s="31"/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107"/>
      <c r="B25" s="108"/>
      <c r="C25" s="107"/>
      <c r="D25" s="107"/>
      <c r="E25" s="255" t="s">
        <v>1</v>
      </c>
      <c r="F25" s="255"/>
      <c r="G25" s="255"/>
      <c r="H25" s="255"/>
      <c r="I25" s="107"/>
      <c r="J25" s="107"/>
      <c r="K25" s="107"/>
      <c r="L25" s="109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</row>
    <row r="26" spans="1:31" s="2" customFormat="1" ht="6.9" customHeight="1">
      <c r="A26" s="31"/>
      <c r="B26" s="36"/>
      <c r="C26" s="31"/>
      <c r="D26" s="31"/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" customHeight="1">
      <c r="A27" s="31"/>
      <c r="B27" s="36"/>
      <c r="C27" s="31"/>
      <c r="D27" s="110"/>
      <c r="E27" s="110"/>
      <c r="F27" s="110"/>
      <c r="G27" s="110"/>
      <c r="H27" s="110"/>
      <c r="I27" s="110"/>
      <c r="J27" s="110"/>
      <c r="K27" s="110"/>
      <c r="L27" s="48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customHeight="1">
      <c r="A28" s="31"/>
      <c r="B28" s="36"/>
      <c r="C28" s="31"/>
      <c r="D28" s="111" t="s">
        <v>35</v>
      </c>
      <c r="E28" s="31"/>
      <c r="F28" s="31"/>
      <c r="G28" s="31"/>
      <c r="H28" s="31"/>
      <c r="I28" s="31"/>
      <c r="J28" s="112">
        <f>ROUND(J123, 2)</f>
        <v>0</v>
      </c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0"/>
      <c r="E29" s="110"/>
      <c r="F29" s="110"/>
      <c r="G29" s="110"/>
      <c r="H29" s="110"/>
      <c r="I29" s="110"/>
      <c r="J29" s="110"/>
      <c r="K29" s="110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" customHeight="1">
      <c r="A30" s="31"/>
      <c r="B30" s="36"/>
      <c r="C30" s="31"/>
      <c r="D30" s="31"/>
      <c r="E30" s="31"/>
      <c r="F30" s="113" t="s">
        <v>37</v>
      </c>
      <c r="G30" s="31"/>
      <c r="H30" s="31"/>
      <c r="I30" s="113" t="s">
        <v>36</v>
      </c>
      <c r="J30" s="113" t="s">
        <v>38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" customHeight="1">
      <c r="A31" s="31"/>
      <c r="B31" s="36"/>
      <c r="C31" s="31"/>
      <c r="D31" s="114" t="s">
        <v>39</v>
      </c>
      <c r="E31" s="104" t="s">
        <v>40</v>
      </c>
      <c r="F31" s="115">
        <f>ROUND((SUM(BE123:BE256)),  2)</f>
        <v>0</v>
      </c>
      <c r="G31" s="31"/>
      <c r="H31" s="31"/>
      <c r="I31" s="116">
        <v>0.2</v>
      </c>
      <c r="J31" s="115">
        <f>ROUND(((SUM(BE123:BE256))*I31),  2)</f>
        <v>0</v>
      </c>
      <c r="K31" s="3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104" t="s">
        <v>41</v>
      </c>
      <c r="F32" s="115">
        <f>ROUND((SUM(BF123:BF256)),  2)</f>
        <v>0</v>
      </c>
      <c r="G32" s="31"/>
      <c r="H32" s="31"/>
      <c r="I32" s="116">
        <v>0.2</v>
      </c>
      <c r="J32" s="115">
        <f>ROUND(((SUM(BF123:BF256))*I32),  2)</f>
        <v>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hidden="1" customHeight="1">
      <c r="A33" s="31"/>
      <c r="B33" s="36"/>
      <c r="C33" s="31"/>
      <c r="D33" s="31"/>
      <c r="E33" s="104" t="s">
        <v>42</v>
      </c>
      <c r="F33" s="115">
        <f>ROUND((SUM(BG123:BG256)),  2)</f>
        <v>0</v>
      </c>
      <c r="G33" s="31"/>
      <c r="H33" s="31"/>
      <c r="I33" s="116">
        <v>0.2</v>
      </c>
      <c r="J33" s="115">
        <f>0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hidden="1" customHeight="1">
      <c r="A34" s="31"/>
      <c r="B34" s="36"/>
      <c r="C34" s="31"/>
      <c r="D34" s="31"/>
      <c r="E34" s="104" t="s">
        <v>43</v>
      </c>
      <c r="F34" s="115">
        <f>ROUND((SUM(BH123:BH256)),  2)</f>
        <v>0</v>
      </c>
      <c r="G34" s="31"/>
      <c r="H34" s="31"/>
      <c r="I34" s="116">
        <v>0.2</v>
      </c>
      <c r="J34" s="115">
        <f>0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4" t="s">
        <v>44</v>
      </c>
      <c r="F35" s="115">
        <f>ROUND((SUM(BI123:BI256)),  2)</f>
        <v>0</v>
      </c>
      <c r="G35" s="31"/>
      <c r="H35" s="31"/>
      <c r="I35" s="116">
        <v>0</v>
      </c>
      <c r="J35" s="115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" customHeight="1">
      <c r="A36" s="31"/>
      <c r="B36" s="36"/>
      <c r="C36" s="31"/>
      <c r="D36" s="31"/>
      <c r="E36" s="31"/>
      <c r="F36" s="31"/>
      <c r="G36" s="31"/>
      <c r="H36" s="31"/>
      <c r="I36" s="31"/>
      <c r="J36" s="31"/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customHeight="1">
      <c r="A37" s="31"/>
      <c r="B37" s="36"/>
      <c r="C37" s="117"/>
      <c r="D37" s="118" t="s">
        <v>45</v>
      </c>
      <c r="E37" s="119"/>
      <c r="F37" s="119"/>
      <c r="G37" s="120" t="s">
        <v>46</v>
      </c>
      <c r="H37" s="121" t="s">
        <v>47</v>
      </c>
      <c r="I37" s="119"/>
      <c r="J37" s="122">
        <f>SUM(J28:J35)</f>
        <v>0</v>
      </c>
      <c r="K37" s="123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" customHeight="1">
      <c r="B39" s="17"/>
      <c r="L39" s="17"/>
    </row>
    <row r="40" spans="1:31" s="1" customFormat="1" ht="14.4" customHeight="1">
      <c r="B40" s="17"/>
      <c r="L40" s="17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4" t="s">
        <v>48</v>
      </c>
      <c r="E50" s="125"/>
      <c r="F50" s="125"/>
      <c r="G50" s="124" t="s">
        <v>49</v>
      </c>
      <c r="H50" s="125"/>
      <c r="I50" s="125"/>
      <c r="J50" s="125"/>
      <c r="K50" s="125"/>
      <c r="L50" s="48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31"/>
      <c r="B61" s="36"/>
      <c r="C61" s="31"/>
      <c r="D61" s="126" t="s">
        <v>50</v>
      </c>
      <c r="E61" s="127"/>
      <c r="F61" s="128" t="s">
        <v>51</v>
      </c>
      <c r="G61" s="126" t="s">
        <v>50</v>
      </c>
      <c r="H61" s="127"/>
      <c r="I61" s="127"/>
      <c r="J61" s="129" t="s">
        <v>51</v>
      </c>
      <c r="K61" s="127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31"/>
      <c r="B65" s="36"/>
      <c r="C65" s="31"/>
      <c r="D65" s="124" t="s">
        <v>52</v>
      </c>
      <c r="E65" s="130"/>
      <c r="F65" s="130"/>
      <c r="G65" s="124" t="s">
        <v>53</v>
      </c>
      <c r="H65" s="130"/>
      <c r="I65" s="130"/>
      <c r="J65" s="130"/>
      <c r="K65" s="130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31"/>
      <c r="B76" s="36"/>
      <c r="C76" s="31"/>
      <c r="D76" s="126" t="s">
        <v>50</v>
      </c>
      <c r="E76" s="127"/>
      <c r="F76" s="128" t="s">
        <v>51</v>
      </c>
      <c r="G76" s="126" t="s">
        <v>50</v>
      </c>
      <c r="H76" s="127"/>
      <c r="I76" s="127"/>
      <c r="J76" s="129" t="s">
        <v>51</v>
      </c>
      <c r="K76" s="127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1"/>
      <c r="C77" s="132"/>
      <c r="D77" s="132"/>
      <c r="E77" s="132"/>
      <c r="F77" s="132"/>
      <c r="G77" s="132"/>
      <c r="H77" s="132"/>
      <c r="I77" s="132"/>
      <c r="J77" s="132"/>
      <c r="K77" s="132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133"/>
      <c r="C81" s="134"/>
      <c r="D81" s="134"/>
      <c r="E81" s="134"/>
      <c r="F81" s="134"/>
      <c r="G81" s="134"/>
      <c r="H81" s="134"/>
      <c r="I81" s="134"/>
      <c r="J81" s="134"/>
      <c r="K81" s="134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83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29" t="str">
        <f>E7</f>
        <v>Info centrum UK</v>
      </c>
      <c r="F85" s="256"/>
      <c r="G85" s="256"/>
      <c r="H85" s="256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19</v>
      </c>
      <c r="D87" s="33"/>
      <c r="E87" s="33"/>
      <c r="F87" s="24" t="str">
        <f>F10</f>
        <v>Štúrova ulica č. 9, Bratislava</v>
      </c>
      <c r="G87" s="33"/>
      <c r="H87" s="33"/>
      <c r="I87" s="26" t="s">
        <v>21</v>
      </c>
      <c r="J87" s="63" t="str">
        <f>IF(J10="","",J10)</f>
        <v>28. 10. 2020</v>
      </c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25.65" customHeight="1">
      <c r="A89" s="31"/>
      <c r="B89" s="32"/>
      <c r="C89" s="26" t="s">
        <v>23</v>
      </c>
      <c r="D89" s="33"/>
      <c r="E89" s="33"/>
      <c r="F89" s="24" t="str">
        <f>E13</f>
        <v>UK v Bratislave, Rektorát</v>
      </c>
      <c r="G89" s="33"/>
      <c r="H89" s="33"/>
      <c r="I89" s="26" t="s">
        <v>29</v>
      </c>
      <c r="J89" s="29" t="str">
        <f>E19</f>
        <v>Ing. Arch Milan Andráš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15" customHeight="1">
      <c r="A90" s="31"/>
      <c r="B90" s="32"/>
      <c r="C90" s="26" t="s">
        <v>27</v>
      </c>
      <c r="D90" s="33"/>
      <c r="E90" s="33"/>
      <c r="F90" s="24" t="str">
        <f>IF(E16="","",E16)</f>
        <v>Vyplň údaj</v>
      </c>
      <c r="G90" s="33"/>
      <c r="H90" s="33"/>
      <c r="I90" s="26" t="s">
        <v>32</v>
      </c>
      <c r="J90" s="29" t="str">
        <f>E22</f>
        <v>Bc. Zoltán Sándor</v>
      </c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35" t="s">
        <v>84</v>
      </c>
      <c r="D92" s="136"/>
      <c r="E92" s="136"/>
      <c r="F92" s="136"/>
      <c r="G92" s="136"/>
      <c r="H92" s="136"/>
      <c r="I92" s="136"/>
      <c r="J92" s="137" t="s">
        <v>85</v>
      </c>
      <c r="K92" s="136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8" customHeight="1">
      <c r="A94" s="31"/>
      <c r="B94" s="32"/>
      <c r="C94" s="138" t="s">
        <v>86</v>
      </c>
      <c r="D94" s="33"/>
      <c r="E94" s="33"/>
      <c r="F94" s="33"/>
      <c r="G94" s="33"/>
      <c r="H94" s="33"/>
      <c r="I94" s="33"/>
      <c r="J94" s="81">
        <f>J123</f>
        <v>0</v>
      </c>
      <c r="K94" s="33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4" t="s">
        <v>87</v>
      </c>
    </row>
    <row r="95" spans="1:47" s="9" customFormat="1" ht="24.9" customHeight="1">
      <c r="B95" s="139"/>
      <c r="C95" s="140"/>
      <c r="D95" s="141" t="s">
        <v>88</v>
      </c>
      <c r="E95" s="142"/>
      <c r="F95" s="142"/>
      <c r="G95" s="142"/>
      <c r="H95" s="142"/>
      <c r="I95" s="142"/>
      <c r="J95" s="143">
        <f>J124</f>
        <v>0</v>
      </c>
      <c r="K95" s="140"/>
      <c r="L95" s="144"/>
    </row>
    <row r="96" spans="1:47" s="10" customFormat="1" ht="19.95" customHeight="1">
      <c r="B96" s="145"/>
      <c r="C96" s="146"/>
      <c r="D96" s="147" t="s">
        <v>89</v>
      </c>
      <c r="E96" s="148"/>
      <c r="F96" s="148"/>
      <c r="G96" s="148"/>
      <c r="H96" s="148"/>
      <c r="I96" s="148"/>
      <c r="J96" s="149">
        <f>J125</f>
        <v>0</v>
      </c>
      <c r="K96" s="146"/>
      <c r="L96" s="150"/>
    </row>
    <row r="97" spans="1:31" s="10" customFormat="1" ht="19.95" customHeight="1">
      <c r="B97" s="145"/>
      <c r="C97" s="146"/>
      <c r="D97" s="147" t="s">
        <v>90</v>
      </c>
      <c r="E97" s="148"/>
      <c r="F97" s="148"/>
      <c r="G97" s="148"/>
      <c r="H97" s="148"/>
      <c r="I97" s="148"/>
      <c r="J97" s="149">
        <f>J134</f>
        <v>0</v>
      </c>
      <c r="K97" s="146"/>
      <c r="L97" s="150"/>
    </row>
    <row r="98" spans="1:31" s="10" customFormat="1" ht="19.95" customHeight="1">
      <c r="B98" s="145"/>
      <c r="C98" s="146"/>
      <c r="D98" s="147" t="s">
        <v>91</v>
      </c>
      <c r="E98" s="148"/>
      <c r="F98" s="148"/>
      <c r="G98" s="148"/>
      <c r="H98" s="148"/>
      <c r="I98" s="148"/>
      <c r="J98" s="149">
        <f>J150</f>
        <v>0</v>
      </c>
      <c r="K98" s="146"/>
      <c r="L98" s="150"/>
    </row>
    <row r="99" spans="1:31" s="10" customFormat="1" ht="19.95" customHeight="1">
      <c r="B99" s="145"/>
      <c r="C99" s="146"/>
      <c r="D99" s="147" t="s">
        <v>92</v>
      </c>
      <c r="E99" s="148"/>
      <c r="F99" s="148"/>
      <c r="G99" s="148"/>
      <c r="H99" s="148"/>
      <c r="I99" s="148"/>
      <c r="J99" s="149">
        <f>J171</f>
        <v>0</v>
      </c>
      <c r="K99" s="146"/>
      <c r="L99" s="150"/>
    </row>
    <row r="100" spans="1:31" s="10" customFormat="1" ht="19.95" customHeight="1">
      <c r="B100" s="145"/>
      <c r="C100" s="146"/>
      <c r="D100" s="147" t="s">
        <v>93</v>
      </c>
      <c r="E100" s="148"/>
      <c r="F100" s="148"/>
      <c r="G100" s="148"/>
      <c r="H100" s="148"/>
      <c r="I100" s="148"/>
      <c r="J100" s="149">
        <f>J194</f>
        <v>0</v>
      </c>
      <c r="K100" s="146"/>
      <c r="L100" s="150"/>
    </row>
    <row r="101" spans="1:31" s="10" customFormat="1" ht="19.95" customHeight="1">
      <c r="B101" s="145"/>
      <c r="C101" s="146"/>
      <c r="D101" s="147" t="s">
        <v>94</v>
      </c>
      <c r="E101" s="148"/>
      <c r="F101" s="148"/>
      <c r="G101" s="148"/>
      <c r="H101" s="148"/>
      <c r="I101" s="148"/>
      <c r="J101" s="149">
        <f>J203</f>
        <v>0</v>
      </c>
      <c r="K101" s="146"/>
      <c r="L101" s="150"/>
    </row>
    <row r="102" spans="1:31" s="10" customFormat="1" ht="19.95" customHeight="1">
      <c r="B102" s="145"/>
      <c r="C102" s="146"/>
      <c r="D102" s="147" t="s">
        <v>95</v>
      </c>
      <c r="E102" s="148"/>
      <c r="F102" s="148"/>
      <c r="G102" s="148"/>
      <c r="H102" s="148"/>
      <c r="I102" s="148"/>
      <c r="J102" s="149">
        <f>J210</f>
        <v>0</v>
      </c>
      <c r="K102" s="146"/>
      <c r="L102" s="150"/>
    </row>
    <row r="103" spans="1:31" s="10" customFormat="1" ht="19.95" customHeight="1">
      <c r="B103" s="145"/>
      <c r="C103" s="146"/>
      <c r="D103" s="147" t="s">
        <v>96</v>
      </c>
      <c r="E103" s="148"/>
      <c r="F103" s="148"/>
      <c r="G103" s="148"/>
      <c r="H103" s="148"/>
      <c r="I103" s="148"/>
      <c r="J103" s="149">
        <f>J216</f>
        <v>0</v>
      </c>
      <c r="K103" s="146"/>
      <c r="L103" s="150"/>
    </row>
    <row r="104" spans="1:31" s="10" customFormat="1" ht="19.95" customHeight="1">
      <c r="B104" s="145"/>
      <c r="C104" s="146"/>
      <c r="D104" s="147" t="s">
        <v>97</v>
      </c>
      <c r="E104" s="148"/>
      <c r="F104" s="148"/>
      <c r="G104" s="148"/>
      <c r="H104" s="148"/>
      <c r="I104" s="148"/>
      <c r="J104" s="149">
        <f>J220</f>
        <v>0</v>
      </c>
      <c r="K104" s="146"/>
      <c r="L104" s="150"/>
    </row>
    <row r="105" spans="1:31" s="9" customFormat="1" ht="24.9" customHeight="1">
      <c r="B105" s="139"/>
      <c r="C105" s="140"/>
      <c r="D105" s="141" t="s">
        <v>98</v>
      </c>
      <c r="E105" s="142"/>
      <c r="F105" s="142"/>
      <c r="G105" s="142"/>
      <c r="H105" s="142"/>
      <c r="I105" s="142"/>
      <c r="J105" s="143">
        <f>J255</f>
        <v>0</v>
      </c>
      <c r="K105" s="140"/>
      <c r="L105" s="144"/>
    </row>
    <row r="106" spans="1:31" s="2" customFormat="1" ht="21.75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" customHeight="1">
      <c r="A107" s="31"/>
      <c r="B107" s="51"/>
      <c r="C107" s="52"/>
      <c r="D107" s="52"/>
      <c r="E107" s="52"/>
      <c r="F107" s="52"/>
      <c r="G107" s="52"/>
      <c r="H107" s="52"/>
      <c r="I107" s="52"/>
      <c r="J107" s="52"/>
      <c r="K107" s="52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11" spans="1:31" s="2" customFormat="1" ht="6.9" customHeight="1">
      <c r="A111" s="31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4.9" customHeight="1">
      <c r="A112" s="31"/>
      <c r="B112" s="32"/>
      <c r="C112" s="20" t="s">
        <v>99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15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29" t="str">
        <f>E7</f>
        <v>Info centrum UK</v>
      </c>
      <c r="F115" s="256"/>
      <c r="G115" s="256"/>
      <c r="H115" s="256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19</v>
      </c>
      <c r="D117" s="33"/>
      <c r="E117" s="33"/>
      <c r="F117" s="24" t="str">
        <f>F10</f>
        <v>Štúrova ulica č. 9, Bratislava</v>
      </c>
      <c r="G117" s="33"/>
      <c r="H117" s="33"/>
      <c r="I117" s="26" t="s">
        <v>21</v>
      </c>
      <c r="J117" s="63" t="str">
        <f>IF(J10="","",J10)</f>
        <v>28. 10. 2020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25.65" customHeight="1">
      <c r="A119" s="31"/>
      <c r="B119" s="32"/>
      <c r="C119" s="26" t="s">
        <v>23</v>
      </c>
      <c r="D119" s="33"/>
      <c r="E119" s="33"/>
      <c r="F119" s="24" t="str">
        <f>E13</f>
        <v>UK v Bratislave, Rektorát</v>
      </c>
      <c r="G119" s="33"/>
      <c r="H119" s="33"/>
      <c r="I119" s="26" t="s">
        <v>29</v>
      </c>
      <c r="J119" s="29" t="str">
        <f>E19</f>
        <v>Ing. Arch Milan Andráš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15" customHeight="1">
      <c r="A120" s="31"/>
      <c r="B120" s="32"/>
      <c r="C120" s="26" t="s">
        <v>27</v>
      </c>
      <c r="D120" s="33"/>
      <c r="E120" s="33"/>
      <c r="F120" s="24" t="str">
        <f>IF(E16="","",E16)</f>
        <v>Vyplň údaj</v>
      </c>
      <c r="G120" s="33"/>
      <c r="H120" s="33"/>
      <c r="I120" s="26" t="s">
        <v>32</v>
      </c>
      <c r="J120" s="29" t="str">
        <f>E22</f>
        <v>Bc. Zoltán Sándor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3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51"/>
      <c r="B122" s="152"/>
      <c r="C122" s="153" t="s">
        <v>100</v>
      </c>
      <c r="D122" s="154" t="s">
        <v>60</v>
      </c>
      <c r="E122" s="154" t="s">
        <v>56</v>
      </c>
      <c r="F122" s="154" t="s">
        <v>57</v>
      </c>
      <c r="G122" s="154" t="s">
        <v>101</v>
      </c>
      <c r="H122" s="154" t="s">
        <v>102</v>
      </c>
      <c r="I122" s="154" t="s">
        <v>103</v>
      </c>
      <c r="J122" s="155" t="s">
        <v>85</v>
      </c>
      <c r="K122" s="156" t="s">
        <v>104</v>
      </c>
      <c r="L122" s="157"/>
      <c r="M122" s="72" t="s">
        <v>1</v>
      </c>
      <c r="N122" s="73" t="s">
        <v>39</v>
      </c>
      <c r="O122" s="73" t="s">
        <v>105</v>
      </c>
      <c r="P122" s="73" t="s">
        <v>106</v>
      </c>
      <c r="Q122" s="73" t="s">
        <v>107</v>
      </c>
      <c r="R122" s="73" t="s">
        <v>108</v>
      </c>
      <c r="S122" s="73" t="s">
        <v>109</v>
      </c>
      <c r="T122" s="74" t="s">
        <v>110</v>
      </c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</row>
    <row r="123" spans="1:65" s="2" customFormat="1" ht="22.8" customHeight="1">
      <c r="A123" s="31"/>
      <c r="B123" s="32"/>
      <c r="C123" s="79" t="s">
        <v>86</v>
      </c>
      <c r="D123" s="33"/>
      <c r="E123" s="33"/>
      <c r="F123" s="33"/>
      <c r="G123" s="33"/>
      <c r="H123" s="33"/>
      <c r="I123" s="33"/>
      <c r="J123" s="158">
        <f>BK123</f>
        <v>0</v>
      </c>
      <c r="K123" s="33"/>
      <c r="L123" s="36"/>
      <c r="M123" s="75"/>
      <c r="N123" s="159"/>
      <c r="O123" s="76"/>
      <c r="P123" s="160">
        <f>P124+P255</f>
        <v>0</v>
      </c>
      <c r="Q123" s="76"/>
      <c r="R123" s="160">
        <f>R124+R255</f>
        <v>0.5117178</v>
      </c>
      <c r="S123" s="76"/>
      <c r="T123" s="161">
        <f>T124+T255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4" t="s">
        <v>74</v>
      </c>
      <c r="AU123" s="14" t="s">
        <v>87</v>
      </c>
      <c r="BK123" s="162">
        <f>BK124+BK255</f>
        <v>0</v>
      </c>
    </row>
    <row r="124" spans="1:65" s="12" customFormat="1" ht="25.95" customHeight="1">
      <c r="B124" s="163"/>
      <c r="C124" s="164"/>
      <c r="D124" s="165" t="s">
        <v>74</v>
      </c>
      <c r="E124" s="166" t="s">
        <v>111</v>
      </c>
      <c r="F124" s="166" t="s">
        <v>112</v>
      </c>
      <c r="G124" s="164"/>
      <c r="H124" s="164"/>
      <c r="I124" s="167"/>
      <c r="J124" s="168">
        <f>BK124</f>
        <v>0</v>
      </c>
      <c r="K124" s="164"/>
      <c r="L124" s="169"/>
      <c r="M124" s="170"/>
      <c r="N124" s="171"/>
      <c r="O124" s="171"/>
      <c r="P124" s="172">
        <f>P125+P134+P150+P171+P194+P203+P210+P216+P220</f>
        <v>0</v>
      </c>
      <c r="Q124" s="171"/>
      <c r="R124" s="172">
        <f>R125+R134+R150+R171+R194+R203+R210+R216+R220</f>
        <v>0.5117178</v>
      </c>
      <c r="S124" s="171"/>
      <c r="T124" s="173">
        <f>T125+T134+T150+T171+T194+T203+T210+T216+T220</f>
        <v>0</v>
      </c>
      <c r="AR124" s="174" t="s">
        <v>113</v>
      </c>
      <c r="AT124" s="175" t="s">
        <v>74</v>
      </c>
      <c r="AU124" s="175" t="s">
        <v>75</v>
      </c>
      <c r="AY124" s="174" t="s">
        <v>114</v>
      </c>
      <c r="BK124" s="176">
        <f>BK125+BK134+BK150+BK171+BK194+BK203+BK210+BK216+BK220</f>
        <v>0</v>
      </c>
    </row>
    <row r="125" spans="1:65" s="12" customFormat="1" ht="22.8" customHeight="1">
      <c r="B125" s="163"/>
      <c r="C125" s="164"/>
      <c r="D125" s="165" t="s">
        <v>74</v>
      </c>
      <c r="E125" s="177" t="s">
        <v>115</v>
      </c>
      <c r="F125" s="177" t="s">
        <v>116</v>
      </c>
      <c r="G125" s="164"/>
      <c r="H125" s="164"/>
      <c r="I125" s="167"/>
      <c r="J125" s="178">
        <f>BK125</f>
        <v>0</v>
      </c>
      <c r="K125" s="164"/>
      <c r="L125" s="169"/>
      <c r="M125" s="170"/>
      <c r="N125" s="171"/>
      <c r="O125" s="171"/>
      <c r="P125" s="172">
        <f>SUM(P126:P133)</f>
        <v>0</v>
      </c>
      <c r="Q125" s="171"/>
      <c r="R125" s="172">
        <f>SUM(R126:R133)</f>
        <v>3.8898000000000001E-3</v>
      </c>
      <c r="S125" s="171"/>
      <c r="T125" s="173">
        <f>SUM(T126:T133)</f>
        <v>0</v>
      </c>
      <c r="AR125" s="174" t="s">
        <v>113</v>
      </c>
      <c r="AT125" s="175" t="s">
        <v>74</v>
      </c>
      <c r="AU125" s="175" t="s">
        <v>80</v>
      </c>
      <c r="AY125" s="174" t="s">
        <v>114</v>
      </c>
      <c r="BK125" s="176">
        <f>SUM(BK126:BK133)</f>
        <v>0</v>
      </c>
    </row>
    <row r="126" spans="1:65" s="2" customFormat="1" ht="24.15" customHeight="1">
      <c r="A126" s="31"/>
      <c r="B126" s="32"/>
      <c r="C126" s="179" t="s">
        <v>80</v>
      </c>
      <c r="D126" s="179" t="s">
        <v>117</v>
      </c>
      <c r="E126" s="180" t="s">
        <v>118</v>
      </c>
      <c r="F126" s="181" t="s">
        <v>119</v>
      </c>
      <c r="G126" s="182" t="s">
        <v>120</v>
      </c>
      <c r="H126" s="183">
        <v>73</v>
      </c>
      <c r="I126" s="184"/>
      <c r="J126" s="185">
        <f t="shared" ref="J126:J133" si="0">ROUND(I126*H126,2)</f>
        <v>0</v>
      </c>
      <c r="K126" s="186"/>
      <c r="L126" s="36"/>
      <c r="M126" s="187" t="s">
        <v>1</v>
      </c>
      <c r="N126" s="188" t="s">
        <v>41</v>
      </c>
      <c r="O126" s="68"/>
      <c r="P126" s="189">
        <f t="shared" ref="P126:P133" si="1">O126*H126</f>
        <v>0</v>
      </c>
      <c r="Q126" s="189">
        <v>0</v>
      </c>
      <c r="R126" s="189">
        <f t="shared" ref="R126:R133" si="2">Q126*H126</f>
        <v>0</v>
      </c>
      <c r="S126" s="189">
        <v>0</v>
      </c>
      <c r="T126" s="190">
        <f t="shared" ref="T126:T133" si="3"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1" t="s">
        <v>121</v>
      </c>
      <c r="AT126" s="191" t="s">
        <v>117</v>
      </c>
      <c r="AU126" s="191" t="s">
        <v>113</v>
      </c>
      <c r="AY126" s="14" t="s">
        <v>114</v>
      </c>
      <c r="BE126" s="192">
        <f t="shared" ref="BE126:BE133" si="4">IF(N126="základná",J126,0)</f>
        <v>0</v>
      </c>
      <c r="BF126" s="192">
        <f t="shared" ref="BF126:BF133" si="5">IF(N126="znížená",J126,0)</f>
        <v>0</v>
      </c>
      <c r="BG126" s="192">
        <f t="shared" ref="BG126:BG133" si="6">IF(N126="zákl. prenesená",J126,0)</f>
        <v>0</v>
      </c>
      <c r="BH126" s="192">
        <f t="shared" ref="BH126:BH133" si="7">IF(N126="zníž. prenesená",J126,0)</f>
        <v>0</v>
      </c>
      <c r="BI126" s="192">
        <f t="shared" ref="BI126:BI133" si="8">IF(N126="nulová",J126,0)</f>
        <v>0</v>
      </c>
      <c r="BJ126" s="14" t="s">
        <v>113</v>
      </c>
      <c r="BK126" s="192">
        <f t="shared" ref="BK126:BK133" si="9">ROUND(I126*H126,2)</f>
        <v>0</v>
      </c>
      <c r="BL126" s="14" t="s">
        <v>121</v>
      </c>
      <c r="BM126" s="191" t="s">
        <v>122</v>
      </c>
    </row>
    <row r="127" spans="1:65" s="2" customFormat="1" ht="24.15" customHeight="1">
      <c r="A127" s="31"/>
      <c r="B127" s="32"/>
      <c r="C127" s="193" t="s">
        <v>113</v>
      </c>
      <c r="D127" s="193" t="s">
        <v>123</v>
      </c>
      <c r="E127" s="194" t="s">
        <v>124</v>
      </c>
      <c r="F127" s="195" t="s">
        <v>125</v>
      </c>
      <c r="G127" s="196" t="s">
        <v>120</v>
      </c>
      <c r="H127" s="197">
        <v>35.700000000000003</v>
      </c>
      <c r="I127" s="198"/>
      <c r="J127" s="199">
        <f t="shared" si="0"/>
        <v>0</v>
      </c>
      <c r="K127" s="200"/>
      <c r="L127" s="201"/>
      <c r="M127" s="202" t="s">
        <v>1</v>
      </c>
      <c r="N127" s="203" t="s">
        <v>41</v>
      </c>
      <c r="O127" s="68"/>
      <c r="P127" s="189">
        <f t="shared" si="1"/>
        <v>0</v>
      </c>
      <c r="Q127" s="189">
        <v>1.0000000000000001E-5</v>
      </c>
      <c r="R127" s="189">
        <f t="shared" si="2"/>
        <v>3.5700000000000006E-4</v>
      </c>
      <c r="S127" s="189">
        <v>0</v>
      </c>
      <c r="T127" s="190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1" t="s">
        <v>126</v>
      </c>
      <c r="AT127" s="191" t="s">
        <v>123</v>
      </c>
      <c r="AU127" s="191" t="s">
        <v>113</v>
      </c>
      <c r="AY127" s="14" t="s">
        <v>114</v>
      </c>
      <c r="BE127" s="192">
        <f t="shared" si="4"/>
        <v>0</v>
      </c>
      <c r="BF127" s="192">
        <f t="shared" si="5"/>
        <v>0</v>
      </c>
      <c r="BG127" s="192">
        <f t="shared" si="6"/>
        <v>0</v>
      </c>
      <c r="BH127" s="192">
        <f t="shared" si="7"/>
        <v>0</v>
      </c>
      <c r="BI127" s="192">
        <f t="shared" si="8"/>
        <v>0</v>
      </c>
      <c r="BJ127" s="14" t="s">
        <v>113</v>
      </c>
      <c r="BK127" s="192">
        <f t="shared" si="9"/>
        <v>0</v>
      </c>
      <c r="BL127" s="14" t="s">
        <v>121</v>
      </c>
      <c r="BM127" s="191" t="s">
        <v>127</v>
      </c>
    </row>
    <row r="128" spans="1:65" s="2" customFormat="1" ht="24.15" customHeight="1">
      <c r="A128" s="31"/>
      <c r="B128" s="32"/>
      <c r="C128" s="193" t="s">
        <v>128</v>
      </c>
      <c r="D128" s="193" t="s">
        <v>123</v>
      </c>
      <c r="E128" s="194" t="s">
        <v>129</v>
      </c>
      <c r="F128" s="195" t="s">
        <v>130</v>
      </c>
      <c r="G128" s="196" t="s">
        <v>120</v>
      </c>
      <c r="H128" s="197">
        <v>25.5</v>
      </c>
      <c r="I128" s="198"/>
      <c r="J128" s="199">
        <f t="shared" si="0"/>
        <v>0</v>
      </c>
      <c r="K128" s="200"/>
      <c r="L128" s="201"/>
      <c r="M128" s="202" t="s">
        <v>1</v>
      </c>
      <c r="N128" s="203" t="s">
        <v>41</v>
      </c>
      <c r="O128" s="68"/>
      <c r="P128" s="189">
        <f t="shared" si="1"/>
        <v>0</v>
      </c>
      <c r="Q128" s="189">
        <v>4.0000000000000003E-5</v>
      </c>
      <c r="R128" s="189">
        <f t="shared" si="2"/>
        <v>1.0200000000000001E-3</v>
      </c>
      <c r="S128" s="189">
        <v>0</v>
      </c>
      <c r="T128" s="190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1" t="s">
        <v>126</v>
      </c>
      <c r="AT128" s="191" t="s">
        <v>123</v>
      </c>
      <c r="AU128" s="191" t="s">
        <v>113</v>
      </c>
      <c r="AY128" s="14" t="s">
        <v>114</v>
      </c>
      <c r="BE128" s="192">
        <f t="shared" si="4"/>
        <v>0</v>
      </c>
      <c r="BF128" s="192">
        <f t="shared" si="5"/>
        <v>0</v>
      </c>
      <c r="BG128" s="192">
        <f t="shared" si="6"/>
        <v>0</v>
      </c>
      <c r="BH128" s="192">
        <f t="shared" si="7"/>
        <v>0</v>
      </c>
      <c r="BI128" s="192">
        <f t="shared" si="8"/>
        <v>0</v>
      </c>
      <c r="BJ128" s="14" t="s">
        <v>113</v>
      </c>
      <c r="BK128" s="192">
        <f t="shared" si="9"/>
        <v>0</v>
      </c>
      <c r="BL128" s="14" t="s">
        <v>121</v>
      </c>
      <c r="BM128" s="191" t="s">
        <v>131</v>
      </c>
    </row>
    <row r="129" spans="1:65" s="2" customFormat="1" ht="24.15" customHeight="1">
      <c r="A129" s="31"/>
      <c r="B129" s="32"/>
      <c r="C129" s="193" t="s">
        <v>132</v>
      </c>
      <c r="D129" s="193" t="s">
        <v>123</v>
      </c>
      <c r="E129" s="194" t="s">
        <v>133</v>
      </c>
      <c r="F129" s="195" t="s">
        <v>134</v>
      </c>
      <c r="G129" s="196" t="s">
        <v>120</v>
      </c>
      <c r="H129" s="197">
        <v>10.199999999999999</v>
      </c>
      <c r="I129" s="198"/>
      <c r="J129" s="199">
        <f t="shared" si="0"/>
        <v>0</v>
      </c>
      <c r="K129" s="200"/>
      <c r="L129" s="201"/>
      <c r="M129" s="202" t="s">
        <v>1</v>
      </c>
      <c r="N129" s="203" t="s">
        <v>41</v>
      </c>
      <c r="O129" s="68"/>
      <c r="P129" s="189">
        <f t="shared" si="1"/>
        <v>0</v>
      </c>
      <c r="Q129" s="189">
        <v>5.0000000000000002E-5</v>
      </c>
      <c r="R129" s="189">
        <f t="shared" si="2"/>
        <v>5.1000000000000004E-4</v>
      </c>
      <c r="S129" s="189">
        <v>0</v>
      </c>
      <c r="T129" s="190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1" t="s">
        <v>126</v>
      </c>
      <c r="AT129" s="191" t="s">
        <v>123</v>
      </c>
      <c r="AU129" s="191" t="s">
        <v>113</v>
      </c>
      <c r="AY129" s="14" t="s">
        <v>114</v>
      </c>
      <c r="BE129" s="192">
        <f t="shared" si="4"/>
        <v>0</v>
      </c>
      <c r="BF129" s="192">
        <f t="shared" si="5"/>
        <v>0</v>
      </c>
      <c r="BG129" s="192">
        <f t="shared" si="6"/>
        <v>0</v>
      </c>
      <c r="BH129" s="192">
        <f t="shared" si="7"/>
        <v>0</v>
      </c>
      <c r="BI129" s="192">
        <f t="shared" si="8"/>
        <v>0</v>
      </c>
      <c r="BJ129" s="14" t="s">
        <v>113</v>
      </c>
      <c r="BK129" s="192">
        <f t="shared" si="9"/>
        <v>0</v>
      </c>
      <c r="BL129" s="14" t="s">
        <v>121</v>
      </c>
      <c r="BM129" s="191" t="s">
        <v>135</v>
      </c>
    </row>
    <row r="130" spans="1:65" s="2" customFormat="1" ht="24.15" customHeight="1">
      <c r="A130" s="31"/>
      <c r="B130" s="32"/>
      <c r="C130" s="193" t="s">
        <v>136</v>
      </c>
      <c r="D130" s="193" t="s">
        <v>123</v>
      </c>
      <c r="E130" s="194" t="s">
        <v>137</v>
      </c>
      <c r="F130" s="195" t="s">
        <v>138</v>
      </c>
      <c r="G130" s="196" t="s">
        <v>120</v>
      </c>
      <c r="H130" s="197">
        <v>3.06</v>
      </c>
      <c r="I130" s="198"/>
      <c r="J130" s="199">
        <f t="shared" si="0"/>
        <v>0</v>
      </c>
      <c r="K130" s="200"/>
      <c r="L130" s="201"/>
      <c r="M130" s="202" t="s">
        <v>1</v>
      </c>
      <c r="N130" s="203" t="s">
        <v>41</v>
      </c>
      <c r="O130" s="68"/>
      <c r="P130" s="189">
        <f t="shared" si="1"/>
        <v>0</v>
      </c>
      <c r="Q130" s="189">
        <v>1E-4</v>
      </c>
      <c r="R130" s="189">
        <f t="shared" si="2"/>
        <v>3.0600000000000001E-4</v>
      </c>
      <c r="S130" s="189">
        <v>0</v>
      </c>
      <c r="T130" s="190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1" t="s">
        <v>126</v>
      </c>
      <c r="AT130" s="191" t="s">
        <v>123</v>
      </c>
      <c r="AU130" s="191" t="s">
        <v>113</v>
      </c>
      <c r="AY130" s="14" t="s">
        <v>114</v>
      </c>
      <c r="BE130" s="192">
        <f t="shared" si="4"/>
        <v>0</v>
      </c>
      <c r="BF130" s="192">
        <f t="shared" si="5"/>
        <v>0</v>
      </c>
      <c r="BG130" s="192">
        <f t="shared" si="6"/>
        <v>0</v>
      </c>
      <c r="BH130" s="192">
        <f t="shared" si="7"/>
        <v>0</v>
      </c>
      <c r="BI130" s="192">
        <f t="shared" si="8"/>
        <v>0</v>
      </c>
      <c r="BJ130" s="14" t="s">
        <v>113</v>
      </c>
      <c r="BK130" s="192">
        <f t="shared" si="9"/>
        <v>0</v>
      </c>
      <c r="BL130" s="14" t="s">
        <v>121</v>
      </c>
      <c r="BM130" s="191" t="s">
        <v>139</v>
      </c>
    </row>
    <row r="131" spans="1:65" s="2" customFormat="1" ht="24.15" customHeight="1">
      <c r="A131" s="31"/>
      <c r="B131" s="32"/>
      <c r="C131" s="179" t="s">
        <v>140</v>
      </c>
      <c r="D131" s="179" t="s">
        <v>117</v>
      </c>
      <c r="E131" s="180" t="s">
        <v>141</v>
      </c>
      <c r="F131" s="181" t="s">
        <v>142</v>
      </c>
      <c r="G131" s="182" t="s">
        <v>120</v>
      </c>
      <c r="H131" s="183">
        <v>42</v>
      </c>
      <c r="I131" s="184"/>
      <c r="J131" s="185">
        <f t="shared" si="0"/>
        <v>0</v>
      </c>
      <c r="K131" s="186"/>
      <c r="L131" s="36"/>
      <c r="M131" s="187" t="s">
        <v>1</v>
      </c>
      <c r="N131" s="188" t="s">
        <v>41</v>
      </c>
      <c r="O131" s="68"/>
      <c r="P131" s="189">
        <f t="shared" si="1"/>
        <v>0</v>
      </c>
      <c r="Q131" s="189">
        <v>2.0000000000000002E-5</v>
      </c>
      <c r="R131" s="189">
        <f t="shared" si="2"/>
        <v>8.4000000000000003E-4</v>
      </c>
      <c r="S131" s="189">
        <v>0</v>
      </c>
      <c r="T131" s="190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1" t="s">
        <v>121</v>
      </c>
      <c r="AT131" s="191" t="s">
        <v>117</v>
      </c>
      <c r="AU131" s="191" t="s">
        <v>113</v>
      </c>
      <c r="AY131" s="14" t="s">
        <v>114</v>
      </c>
      <c r="BE131" s="192">
        <f t="shared" si="4"/>
        <v>0</v>
      </c>
      <c r="BF131" s="192">
        <f t="shared" si="5"/>
        <v>0</v>
      </c>
      <c r="BG131" s="192">
        <f t="shared" si="6"/>
        <v>0</v>
      </c>
      <c r="BH131" s="192">
        <f t="shared" si="7"/>
        <v>0</v>
      </c>
      <c r="BI131" s="192">
        <f t="shared" si="8"/>
        <v>0</v>
      </c>
      <c r="BJ131" s="14" t="s">
        <v>113</v>
      </c>
      <c r="BK131" s="192">
        <f t="shared" si="9"/>
        <v>0</v>
      </c>
      <c r="BL131" s="14" t="s">
        <v>121</v>
      </c>
      <c r="BM131" s="191" t="s">
        <v>143</v>
      </c>
    </row>
    <row r="132" spans="1:65" s="2" customFormat="1" ht="24.15" customHeight="1">
      <c r="A132" s="31"/>
      <c r="B132" s="32"/>
      <c r="C132" s="193" t="s">
        <v>144</v>
      </c>
      <c r="D132" s="193" t="s">
        <v>123</v>
      </c>
      <c r="E132" s="194" t="s">
        <v>145</v>
      </c>
      <c r="F132" s="195" t="s">
        <v>146</v>
      </c>
      <c r="G132" s="196" t="s">
        <v>120</v>
      </c>
      <c r="H132" s="197">
        <v>42.84</v>
      </c>
      <c r="I132" s="198"/>
      <c r="J132" s="199">
        <f t="shared" si="0"/>
        <v>0</v>
      </c>
      <c r="K132" s="200"/>
      <c r="L132" s="201"/>
      <c r="M132" s="202" t="s">
        <v>1</v>
      </c>
      <c r="N132" s="203" t="s">
        <v>41</v>
      </c>
      <c r="O132" s="68"/>
      <c r="P132" s="189">
        <f t="shared" si="1"/>
        <v>0</v>
      </c>
      <c r="Q132" s="189">
        <v>2.0000000000000002E-5</v>
      </c>
      <c r="R132" s="189">
        <f t="shared" si="2"/>
        <v>8.5680000000000012E-4</v>
      </c>
      <c r="S132" s="189">
        <v>0</v>
      </c>
      <c r="T132" s="190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1" t="s">
        <v>126</v>
      </c>
      <c r="AT132" s="191" t="s">
        <v>123</v>
      </c>
      <c r="AU132" s="191" t="s">
        <v>113</v>
      </c>
      <c r="AY132" s="14" t="s">
        <v>114</v>
      </c>
      <c r="BE132" s="192">
        <f t="shared" si="4"/>
        <v>0</v>
      </c>
      <c r="BF132" s="192">
        <f t="shared" si="5"/>
        <v>0</v>
      </c>
      <c r="BG132" s="192">
        <f t="shared" si="6"/>
        <v>0</v>
      </c>
      <c r="BH132" s="192">
        <f t="shared" si="7"/>
        <v>0</v>
      </c>
      <c r="BI132" s="192">
        <f t="shared" si="8"/>
        <v>0</v>
      </c>
      <c r="BJ132" s="14" t="s">
        <v>113</v>
      </c>
      <c r="BK132" s="192">
        <f t="shared" si="9"/>
        <v>0</v>
      </c>
      <c r="BL132" s="14" t="s">
        <v>121</v>
      </c>
      <c r="BM132" s="191" t="s">
        <v>147</v>
      </c>
    </row>
    <row r="133" spans="1:65" s="2" customFormat="1" ht="24.15" customHeight="1">
      <c r="A133" s="31"/>
      <c r="B133" s="32"/>
      <c r="C133" s="179" t="s">
        <v>148</v>
      </c>
      <c r="D133" s="179" t="s">
        <v>117</v>
      </c>
      <c r="E133" s="180" t="s">
        <v>149</v>
      </c>
      <c r="F133" s="181" t="s">
        <v>150</v>
      </c>
      <c r="G133" s="182" t="s">
        <v>151</v>
      </c>
      <c r="H133" s="204"/>
      <c r="I133" s="184"/>
      <c r="J133" s="185">
        <f t="shared" si="0"/>
        <v>0</v>
      </c>
      <c r="K133" s="186"/>
      <c r="L133" s="36"/>
      <c r="M133" s="187" t="s">
        <v>1</v>
      </c>
      <c r="N133" s="188" t="s">
        <v>41</v>
      </c>
      <c r="O133" s="68"/>
      <c r="P133" s="189">
        <f t="shared" si="1"/>
        <v>0</v>
      </c>
      <c r="Q133" s="189">
        <v>0</v>
      </c>
      <c r="R133" s="189">
        <f t="shared" si="2"/>
        <v>0</v>
      </c>
      <c r="S133" s="189">
        <v>0</v>
      </c>
      <c r="T133" s="190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1" t="s">
        <v>121</v>
      </c>
      <c r="AT133" s="191" t="s">
        <v>117</v>
      </c>
      <c r="AU133" s="191" t="s">
        <v>113</v>
      </c>
      <c r="AY133" s="14" t="s">
        <v>114</v>
      </c>
      <c r="BE133" s="192">
        <f t="shared" si="4"/>
        <v>0</v>
      </c>
      <c r="BF133" s="192">
        <f t="shared" si="5"/>
        <v>0</v>
      </c>
      <c r="BG133" s="192">
        <f t="shared" si="6"/>
        <v>0</v>
      </c>
      <c r="BH133" s="192">
        <f t="shared" si="7"/>
        <v>0</v>
      </c>
      <c r="BI133" s="192">
        <f t="shared" si="8"/>
        <v>0</v>
      </c>
      <c r="BJ133" s="14" t="s">
        <v>113</v>
      </c>
      <c r="BK133" s="192">
        <f t="shared" si="9"/>
        <v>0</v>
      </c>
      <c r="BL133" s="14" t="s">
        <v>121</v>
      </c>
      <c r="BM133" s="191" t="s">
        <v>152</v>
      </c>
    </row>
    <row r="134" spans="1:65" s="12" customFormat="1" ht="22.8" customHeight="1">
      <c r="B134" s="163"/>
      <c r="C134" s="164"/>
      <c r="D134" s="165" t="s">
        <v>74</v>
      </c>
      <c r="E134" s="177" t="s">
        <v>153</v>
      </c>
      <c r="F134" s="177" t="s">
        <v>154</v>
      </c>
      <c r="G134" s="164"/>
      <c r="H134" s="164"/>
      <c r="I134" s="167"/>
      <c r="J134" s="178">
        <f>BK134</f>
        <v>0</v>
      </c>
      <c r="K134" s="164"/>
      <c r="L134" s="169"/>
      <c r="M134" s="170"/>
      <c r="N134" s="171"/>
      <c r="O134" s="171"/>
      <c r="P134" s="172">
        <f>SUM(P135:P149)</f>
        <v>0</v>
      </c>
      <c r="Q134" s="171"/>
      <c r="R134" s="172">
        <f>SUM(R135:R149)</f>
        <v>4.5710000000000001E-2</v>
      </c>
      <c r="S134" s="171"/>
      <c r="T134" s="173">
        <f>SUM(T135:T149)</f>
        <v>0</v>
      </c>
      <c r="AR134" s="174" t="s">
        <v>113</v>
      </c>
      <c r="AT134" s="175" t="s">
        <v>74</v>
      </c>
      <c r="AU134" s="175" t="s">
        <v>80</v>
      </c>
      <c r="AY134" s="174" t="s">
        <v>114</v>
      </c>
      <c r="BK134" s="176">
        <f>SUM(BK135:BK149)</f>
        <v>0</v>
      </c>
    </row>
    <row r="135" spans="1:65" s="2" customFormat="1" ht="14.4" customHeight="1">
      <c r="A135" s="31"/>
      <c r="B135" s="32"/>
      <c r="C135" s="179" t="s">
        <v>155</v>
      </c>
      <c r="D135" s="179" t="s">
        <v>117</v>
      </c>
      <c r="E135" s="180" t="s">
        <v>156</v>
      </c>
      <c r="F135" s="181" t="s">
        <v>157</v>
      </c>
      <c r="G135" s="182" t="s">
        <v>120</v>
      </c>
      <c r="H135" s="183">
        <v>10</v>
      </c>
      <c r="I135" s="184"/>
      <c r="J135" s="185">
        <f t="shared" ref="J135:J149" si="10">ROUND(I135*H135,2)</f>
        <v>0</v>
      </c>
      <c r="K135" s="186"/>
      <c r="L135" s="36"/>
      <c r="M135" s="187" t="s">
        <v>1</v>
      </c>
      <c r="N135" s="188" t="s">
        <v>41</v>
      </c>
      <c r="O135" s="68"/>
      <c r="P135" s="189">
        <f t="shared" ref="P135:P149" si="11">O135*H135</f>
        <v>0</v>
      </c>
      <c r="Q135" s="189">
        <v>1.17E-3</v>
      </c>
      <c r="R135" s="189">
        <f t="shared" ref="R135:R149" si="12">Q135*H135</f>
        <v>1.17E-2</v>
      </c>
      <c r="S135" s="189">
        <v>0</v>
      </c>
      <c r="T135" s="190">
        <f t="shared" ref="T135:T149" si="13"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1" t="s">
        <v>121</v>
      </c>
      <c r="AT135" s="191" t="s">
        <v>117</v>
      </c>
      <c r="AU135" s="191" t="s">
        <v>113</v>
      </c>
      <c r="AY135" s="14" t="s">
        <v>114</v>
      </c>
      <c r="BE135" s="192">
        <f t="shared" ref="BE135:BE149" si="14">IF(N135="základná",J135,0)</f>
        <v>0</v>
      </c>
      <c r="BF135" s="192">
        <f t="shared" ref="BF135:BF149" si="15">IF(N135="znížená",J135,0)</f>
        <v>0</v>
      </c>
      <c r="BG135" s="192">
        <f t="shared" ref="BG135:BG149" si="16">IF(N135="zákl. prenesená",J135,0)</f>
        <v>0</v>
      </c>
      <c r="BH135" s="192">
        <f t="shared" ref="BH135:BH149" si="17">IF(N135="zníž. prenesená",J135,0)</f>
        <v>0</v>
      </c>
      <c r="BI135" s="192">
        <f t="shared" ref="BI135:BI149" si="18">IF(N135="nulová",J135,0)</f>
        <v>0</v>
      </c>
      <c r="BJ135" s="14" t="s">
        <v>113</v>
      </c>
      <c r="BK135" s="192">
        <f t="shared" ref="BK135:BK149" si="19">ROUND(I135*H135,2)</f>
        <v>0</v>
      </c>
      <c r="BL135" s="14" t="s">
        <v>121</v>
      </c>
      <c r="BM135" s="191" t="s">
        <v>158</v>
      </c>
    </row>
    <row r="136" spans="1:65" s="2" customFormat="1" ht="14.4" customHeight="1">
      <c r="A136" s="31"/>
      <c r="B136" s="32"/>
      <c r="C136" s="179" t="s">
        <v>159</v>
      </c>
      <c r="D136" s="179" t="s">
        <v>117</v>
      </c>
      <c r="E136" s="180" t="s">
        <v>160</v>
      </c>
      <c r="F136" s="181" t="s">
        <v>161</v>
      </c>
      <c r="G136" s="182" t="s">
        <v>120</v>
      </c>
      <c r="H136" s="183">
        <v>14</v>
      </c>
      <c r="I136" s="184"/>
      <c r="J136" s="185">
        <f t="shared" si="10"/>
        <v>0</v>
      </c>
      <c r="K136" s="186"/>
      <c r="L136" s="36"/>
      <c r="M136" s="187" t="s">
        <v>1</v>
      </c>
      <c r="N136" s="188" t="s">
        <v>41</v>
      </c>
      <c r="O136" s="68"/>
      <c r="P136" s="189">
        <f t="shared" si="11"/>
        <v>0</v>
      </c>
      <c r="Q136" s="189">
        <v>1.6299999999999999E-3</v>
      </c>
      <c r="R136" s="189">
        <f t="shared" si="12"/>
        <v>2.282E-2</v>
      </c>
      <c r="S136" s="189">
        <v>0</v>
      </c>
      <c r="T136" s="190">
        <f t="shared" si="1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1" t="s">
        <v>121</v>
      </c>
      <c r="AT136" s="191" t="s">
        <v>117</v>
      </c>
      <c r="AU136" s="191" t="s">
        <v>113</v>
      </c>
      <c r="AY136" s="14" t="s">
        <v>114</v>
      </c>
      <c r="BE136" s="192">
        <f t="shared" si="14"/>
        <v>0</v>
      </c>
      <c r="BF136" s="192">
        <f t="shared" si="15"/>
        <v>0</v>
      </c>
      <c r="BG136" s="192">
        <f t="shared" si="16"/>
        <v>0</v>
      </c>
      <c r="BH136" s="192">
        <f t="shared" si="17"/>
        <v>0</v>
      </c>
      <c r="BI136" s="192">
        <f t="shared" si="18"/>
        <v>0</v>
      </c>
      <c r="BJ136" s="14" t="s">
        <v>113</v>
      </c>
      <c r="BK136" s="192">
        <f t="shared" si="19"/>
        <v>0</v>
      </c>
      <c r="BL136" s="14" t="s">
        <v>121</v>
      </c>
      <c r="BM136" s="191" t="s">
        <v>162</v>
      </c>
    </row>
    <row r="137" spans="1:65" s="2" customFormat="1" ht="24.15" customHeight="1">
      <c r="A137" s="31"/>
      <c r="B137" s="32"/>
      <c r="C137" s="179" t="s">
        <v>163</v>
      </c>
      <c r="D137" s="179" t="s">
        <v>117</v>
      </c>
      <c r="E137" s="180" t="s">
        <v>164</v>
      </c>
      <c r="F137" s="181" t="s">
        <v>165</v>
      </c>
      <c r="G137" s="182" t="s">
        <v>166</v>
      </c>
      <c r="H137" s="183">
        <v>1</v>
      </c>
      <c r="I137" s="184"/>
      <c r="J137" s="185">
        <f t="shared" si="10"/>
        <v>0</v>
      </c>
      <c r="K137" s="186"/>
      <c r="L137" s="36"/>
      <c r="M137" s="187" t="s">
        <v>1</v>
      </c>
      <c r="N137" s="188" t="s">
        <v>41</v>
      </c>
      <c r="O137" s="68"/>
      <c r="P137" s="189">
        <f t="shared" si="11"/>
        <v>0</v>
      </c>
      <c r="Q137" s="189">
        <v>2.5000000000000001E-4</v>
      </c>
      <c r="R137" s="189">
        <f t="shared" si="12"/>
        <v>2.5000000000000001E-4</v>
      </c>
      <c r="S137" s="189">
        <v>0</v>
      </c>
      <c r="T137" s="190">
        <f t="shared" si="1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1" t="s">
        <v>121</v>
      </c>
      <c r="AT137" s="191" t="s">
        <v>117</v>
      </c>
      <c r="AU137" s="191" t="s">
        <v>113</v>
      </c>
      <c r="AY137" s="14" t="s">
        <v>114</v>
      </c>
      <c r="BE137" s="192">
        <f t="shared" si="14"/>
        <v>0</v>
      </c>
      <c r="BF137" s="192">
        <f t="shared" si="15"/>
        <v>0</v>
      </c>
      <c r="BG137" s="192">
        <f t="shared" si="16"/>
        <v>0</v>
      </c>
      <c r="BH137" s="192">
        <f t="shared" si="17"/>
        <v>0</v>
      </c>
      <c r="BI137" s="192">
        <f t="shared" si="18"/>
        <v>0</v>
      </c>
      <c r="BJ137" s="14" t="s">
        <v>113</v>
      </c>
      <c r="BK137" s="192">
        <f t="shared" si="19"/>
        <v>0</v>
      </c>
      <c r="BL137" s="14" t="s">
        <v>121</v>
      </c>
      <c r="BM137" s="191" t="s">
        <v>167</v>
      </c>
    </row>
    <row r="138" spans="1:65" s="2" customFormat="1" ht="14.4" customHeight="1">
      <c r="A138" s="31"/>
      <c r="B138" s="32"/>
      <c r="C138" s="179" t="s">
        <v>168</v>
      </c>
      <c r="D138" s="179" t="s">
        <v>117</v>
      </c>
      <c r="E138" s="180" t="s">
        <v>169</v>
      </c>
      <c r="F138" s="181" t="s">
        <v>170</v>
      </c>
      <c r="G138" s="182" t="s">
        <v>171</v>
      </c>
      <c r="H138" s="183">
        <v>1</v>
      </c>
      <c r="I138" s="184"/>
      <c r="J138" s="185">
        <f t="shared" si="10"/>
        <v>0</v>
      </c>
      <c r="K138" s="186"/>
      <c r="L138" s="36"/>
      <c r="M138" s="187" t="s">
        <v>1</v>
      </c>
      <c r="N138" s="188" t="s">
        <v>41</v>
      </c>
      <c r="O138" s="68"/>
      <c r="P138" s="189">
        <f t="shared" si="11"/>
        <v>0</v>
      </c>
      <c r="Q138" s="189">
        <v>2.5000000000000001E-4</v>
      </c>
      <c r="R138" s="189">
        <f t="shared" si="12"/>
        <v>2.5000000000000001E-4</v>
      </c>
      <c r="S138" s="189">
        <v>0</v>
      </c>
      <c r="T138" s="190">
        <f t="shared" si="1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1" t="s">
        <v>121</v>
      </c>
      <c r="AT138" s="191" t="s">
        <v>117</v>
      </c>
      <c r="AU138" s="191" t="s">
        <v>113</v>
      </c>
      <c r="AY138" s="14" t="s">
        <v>114</v>
      </c>
      <c r="BE138" s="192">
        <f t="shared" si="14"/>
        <v>0</v>
      </c>
      <c r="BF138" s="192">
        <f t="shared" si="15"/>
        <v>0</v>
      </c>
      <c r="BG138" s="192">
        <f t="shared" si="16"/>
        <v>0</v>
      </c>
      <c r="BH138" s="192">
        <f t="shared" si="17"/>
        <v>0</v>
      </c>
      <c r="BI138" s="192">
        <f t="shared" si="18"/>
        <v>0</v>
      </c>
      <c r="BJ138" s="14" t="s">
        <v>113</v>
      </c>
      <c r="BK138" s="192">
        <f t="shared" si="19"/>
        <v>0</v>
      </c>
      <c r="BL138" s="14" t="s">
        <v>121</v>
      </c>
      <c r="BM138" s="191" t="s">
        <v>172</v>
      </c>
    </row>
    <row r="139" spans="1:65" s="2" customFormat="1" ht="24.15" customHeight="1">
      <c r="A139" s="31"/>
      <c r="B139" s="32"/>
      <c r="C139" s="193" t="s">
        <v>173</v>
      </c>
      <c r="D139" s="193" t="s">
        <v>123</v>
      </c>
      <c r="E139" s="194" t="s">
        <v>174</v>
      </c>
      <c r="F139" s="195" t="s">
        <v>175</v>
      </c>
      <c r="G139" s="196" t="s">
        <v>171</v>
      </c>
      <c r="H139" s="197">
        <v>1</v>
      </c>
      <c r="I139" s="198"/>
      <c r="J139" s="199">
        <f t="shared" si="10"/>
        <v>0</v>
      </c>
      <c r="K139" s="200"/>
      <c r="L139" s="201"/>
      <c r="M139" s="202" t="s">
        <v>1</v>
      </c>
      <c r="N139" s="203" t="s">
        <v>41</v>
      </c>
      <c r="O139" s="68"/>
      <c r="P139" s="189">
        <f t="shared" si="11"/>
        <v>0</v>
      </c>
      <c r="Q139" s="189">
        <v>5.9999999999999995E-4</v>
      </c>
      <c r="R139" s="189">
        <f t="shared" si="12"/>
        <v>5.9999999999999995E-4</v>
      </c>
      <c r="S139" s="189">
        <v>0</v>
      </c>
      <c r="T139" s="190">
        <f t="shared" si="1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1" t="s">
        <v>126</v>
      </c>
      <c r="AT139" s="191" t="s">
        <v>123</v>
      </c>
      <c r="AU139" s="191" t="s">
        <v>113</v>
      </c>
      <c r="AY139" s="14" t="s">
        <v>114</v>
      </c>
      <c r="BE139" s="192">
        <f t="shared" si="14"/>
        <v>0</v>
      </c>
      <c r="BF139" s="192">
        <f t="shared" si="15"/>
        <v>0</v>
      </c>
      <c r="BG139" s="192">
        <f t="shared" si="16"/>
        <v>0</v>
      </c>
      <c r="BH139" s="192">
        <f t="shared" si="17"/>
        <v>0</v>
      </c>
      <c r="BI139" s="192">
        <f t="shared" si="18"/>
        <v>0</v>
      </c>
      <c r="BJ139" s="14" t="s">
        <v>113</v>
      </c>
      <c r="BK139" s="192">
        <f t="shared" si="19"/>
        <v>0</v>
      </c>
      <c r="BL139" s="14" t="s">
        <v>121</v>
      </c>
      <c r="BM139" s="191" t="s">
        <v>176</v>
      </c>
    </row>
    <row r="140" spans="1:65" s="2" customFormat="1" ht="14.4" customHeight="1">
      <c r="A140" s="31"/>
      <c r="B140" s="32"/>
      <c r="C140" s="179" t="s">
        <v>177</v>
      </c>
      <c r="D140" s="179" t="s">
        <v>117</v>
      </c>
      <c r="E140" s="180" t="s">
        <v>178</v>
      </c>
      <c r="F140" s="181" t="s">
        <v>179</v>
      </c>
      <c r="G140" s="182" t="s">
        <v>171</v>
      </c>
      <c r="H140" s="183">
        <v>1</v>
      </c>
      <c r="I140" s="184"/>
      <c r="J140" s="185">
        <f t="shared" si="10"/>
        <v>0</v>
      </c>
      <c r="K140" s="186"/>
      <c r="L140" s="36"/>
      <c r="M140" s="187" t="s">
        <v>1</v>
      </c>
      <c r="N140" s="188" t="s">
        <v>41</v>
      </c>
      <c r="O140" s="68"/>
      <c r="P140" s="189">
        <f t="shared" si="11"/>
        <v>0</v>
      </c>
      <c r="Q140" s="189">
        <v>0</v>
      </c>
      <c r="R140" s="189">
        <f t="shared" si="12"/>
        <v>0</v>
      </c>
      <c r="S140" s="189">
        <v>0</v>
      </c>
      <c r="T140" s="190">
        <f t="shared" si="1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1" t="s">
        <v>121</v>
      </c>
      <c r="AT140" s="191" t="s">
        <v>117</v>
      </c>
      <c r="AU140" s="191" t="s">
        <v>113</v>
      </c>
      <c r="AY140" s="14" t="s">
        <v>114</v>
      </c>
      <c r="BE140" s="192">
        <f t="shared" si="14"/>
        <v>0</v>
      </c>
      <c r="BF140" s="192">
        <f t="shared" si="15"/>
        <v>0</v>
      </c>
      <c r="BG140" s="192">
        <f t="shared" si="16"/>
        <v>0</v>
      </c>
      <c r="BH140" s="192">
        <f t="shared" si="17"/>
        <v>0</v>
      </c>
      <c r="BI140" s="192">
        <f t="shared" si="18"/>
        <v>0</v>
      </c>
      <c r="BJ140" s="14" t="s">
        <v>113</v>
      </c>
      <c r="BK140" s="192">
        <f t="shared" si="19"/>
        <v>0</v>
      </c>
      <c r="BL140" s="14" t="s">
        <v>121</v>
      </c>
      <c r="BM140" s="191" t="s">
        <v>180</v>
      </c>
    </row>
    <row r="141" spans="1:65" s="2" customFormat="1" ht="24.15" customHeight="1">
      <c r="A141" s="31"/>
      <c r="B141" s="32"/>
      <c r="C141" s="193" t="s">
        <v>181</v>
      </c>
      <c r="D141" s="193" t="s">
        <v>123</v>
      </c>
      <c r="E141" s="194" t="s">
        <v>182</v>
      </c>
      <c r="F141" s="195" t="s">
        <v>183</v>
      </c>
      <c r="G141" s="196" t="s">
        <v>171</v>
      </c>
      <c r="H141" s="197">
        <v>1</v>
      </c>
      <c r="I141" s="198"/>
      <c r="J141" s="199">
        <f t="shared" si="10"/>
        <v>0</v>
      </c>
      <c r="K141" s="200"/>
      <c r="L141" s="201"/>
      <c r="M141" s="202" t="s">
        <v>1</v>
      </c>
      <c r="N141" s="203" t="s">
        <v>41</v>
      </c>
      <c r="O141" s="68"/>
      <c r="P141" s="189">
        <f t="shared" si="11"/>
        <v>0</v>
      </c>
      <c r="Q141" s="189">
        <v>6.0999999999999997E-4</v>
      </c>
      <c r="R141" s="189">
        <f t="shared" si="12"/>
        <v>6.0999999999999997E-4</v>
      </c>
      <c r="S141" s="189">
        <v>0</v>
      </c>
      <c r="T141" s="190">
        <f t="shared" si="1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1" t="s">
        <v>126</v>
      </c>
      <c r="AT141" s="191" t="s">
        <v>123</v>
      </c>
      <c r="AU141" s="191" t="s">
        <v>113</v>
      </c>
      <c r="AY141" s="14" t="s">
        <v>114</v>
      </c>
      <c r="BE141" s="192">
        <f t="shared" si="14"/>
        <v>0</v>
      </c>
      <c r="BF141" s="192">
        <f t="shared" si="15"/>
        <v>0</v>
      </c>
      <c r="BG141" s="192">
        <f t="shared" si="16"/>
        <v>0</v>
      </c>
      <c r="BH141" s="192">
        <f t="shared" si="17"/>
        <v>0</v>
      </c>
      <c r="BI141" s="192">
        <f t="shared" si="18"/>
        <v>0</v>
      </c>
      <c r="BJ141" s="14" t="s">
        <v>113</v>
      </c>
      <c r="BK141" s="192">
        <f t="shared" si="19"/>
        <v>0</v>
      </c>
      <c r="BL141" s="14" t="s">
        <v>121</v>
      </c>
      <c r="BM141" s="191" t="s">
        <v>184</v>
      </c>
    </row>
    <row r="142" spans="1:65" s="2" customFormat="1" ht="14.4" customHeight="1">
      <c r="A142" s="31"/>
      <c r="B142" s="32"/>
      <c r="C142" s="179" t="s">
        <v>121</v>
      </c>
      <c r="D142" s="179" t="s">
        <v>117</v>
      </c>
      <c r="E142" s="180" t="s">
        <v>185</v>
      </c>
      <c r="F142" s="181" t="s">
        <v>186</v>
      </c>
      <c r="G142" s="182" t="s">
        <v>120</v>
      </c>
      <c r="H142" s="183">
        <v>20</v>
      </c>
      <c r="I142" s="184"/>
      <c r="J142" s="185">
        <f t="shared" si="10"/>
        <v>0</v>
      </c>
      <c r="K142" s="186"/>
      <c r="L142" s="36"/>
      <c r="M142" s="187" t="s">
        <v>1</v>
      </c>
      <c r="N142" s="188" t="s">
        <v>41</v>
      </c>
      <c r="O142" s="68"/>
      <c r="P142" s="189">
        <f t="shared" si="11"/>
        <v>0</v>
      </c>
      <c r="Q142" s="189">
        <v>1.0000000000000001E-5</v>
      </c>
      <c r="R142" s="189">
        <f t="shared" si="12"/>
        <v>2.0000000000000001E-4</v>
      </c>
      <c r="S142" s="189">
        <v>0</v>
      </c>
      <c r="T142" s="190">
        <f t="shared" si="1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1" t="s">
        <v>121</v>
      </c>
      <c r="AT142" s="191" t="s">
        <v>117</v>
      </c>
      <c r="AU142" s="191" t="s">
        <v>113</v>
      </c>
      <c r="AY142" s="14" t="s">
        <v>114</v>
      </c>
      <c r="BE142" s="192">
        <f t="shared" si="14"/>
        <v>0</v>
      </c>
      <c r="BF142" s="192">
        <f t="shared" si="15"/>
        <v>0</v>
      </c>
      <c r="BG142" s="192">
        <f t="shared" si="16"/>
        <v>0</v>
      </c>
      <c r="BH142" s="192">
        <f t="shared" si="17"/>
        <v>0</v>
      </c>
      <c r="BI142" s="192">
        <f t="shared" si="18"/>
        <v>0</v>
      </c>
      <c r="BJ142" s="14" t="s">
        <v>113</v>
      </c>
      <c r="BK142" s="192">
        <f t="shared" si="19"/>
        <v>0</v>
      </c>
      <c r="BL142" s="14" t="s">
        <v>121</v>
      </c>
      <c r="BM142" s="191" t="s">
        <v>187</v>
      </c>
    </row>
    <row r="143" spans="1:65" s="2" customFormat="1" ht="14.4" customHeight="1">
      <c r="A143" s="31"/>
      <c r="B143" s="32"/>
      <c r="C143" s="193" t="s">
        <v>188</v>
      </c>
      <c r="D143" s="193" t="s">
        <v>123</v>
      </c>
      <c r="E143" s="194" t="s">
        <v>189</v>
      </c>
      <c r="F143" s="195" t="s">
        <v>190</v>
      </c>
      <c r="G143" s="196" t="s">
        <v>120</v>
      </c>
      <c r="H143" s="197">
        <v>20</v>
      </c>
      <c r="I143" s="198"/>
      <c r="J143" s="199">
        <f t="shared" si="10"/>
        <v>0</v>
      </c>
      <c r="K143" s="200"/>
      <c r="L143" s="201"/>
      <c r="M143" s="202" t="s">
        <v>1</v>
      </c>
      <c r="N143" s="203" t="s">
        <v>41</v>
      </c>
      <c r="O143" s="68"/>
      <c r="P143" s="189">
        <f t="shared" si="11"/>
        <v>0</v>
      </c>
      <c r="Q143" s="189">
        <v>4.0999999999999999E-4</v>
      </c>
      <c r="R143" s="189">
        <f t="shared" si="12"/>
        <v>8.199999999999999E-3</v>
      </c>
      <c r="S143" s="189">
        <v>0</v>
      </c>
      <c r="T143" s="190">
        <f t="shared" si="1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1" t="s">
        <v>126</v>
      </c>
      <c r="AT143" s="191" t="s">
        <v>123</v>
      </c>
      <c r="AU143" s="191" t="s">
        <v>113</v>
      </c>
      <c r="AY143" s="14" t="s">
        <v>114</v>
      </c>
      <c r="BE143" s="192">
        <f t="shared" si="14"/>
        <v>0</v>
      </c>
      <c r="BF143" s="192">
        <f t="shared" si="15"/>
        <v>0</v>
      </c>
      <c r="BG143" s="192">
        <f t="shared" si="16"/>
        <v>0</v>
      </c>
      <c r="BH143" s="192">
        <f t="shared" si="17"/>
        <v>0</v>
      </c>
      <c r="BI143" s="192">
        <f t="shared" si="18"/>
        <v>0</v>
      </c>
      <c r="BJ143" s="14" t="s">
        <v>113</v>
      </c>
      <c r="BK143" s="192">
        <f t="shared" si="19"/>
        <v>0</v>
      </c>
      <c r="BL143" s="14" t="s">
        <v>121</v>
      </c>
      <c r="BM143" s="191" t="s">
        <v>191</v>
      </c>
    </row>
    <row r="144" spans="1:65" s="2" customFormat="1" ht="24.15" customHeight="1">
      <c r="A144" s="31"/>
      <c r="B144" s="32"/>
      <c r="C144" s="179" t="s">
        <v>192</v>
      </c>
      <c r="D144" s="179" t="s">
        <v>117</v>
      </c>
      <c r="E144" s="180" t="s">
        <v>193</v>
      </c>
      <c r="F144" s="181" t="s">
        <v>194</v>
      </c>
      <c r="G144" s="182" t="s">
        <v>171</v>
      </c>
      <c r="H144" s="183">
        <v>4</v>
      </c>
      <c r="I144" s="184"/>
      <c r="J144" s="185">
        <f t="shared" si="10"/>
        <v>0</v>
      </c>
      <c r="K144" s="186"/>
      <c r="L144" s="36"/>
      <c r="M144" s="187" t="s">
        <v>1</v>
      </c>
      <c r="N144" s="188" t="s">
        <v>41</v>
      </c>
      <c r="O144" s="68"/>
      <c r="P144" s="189">
        <f t="shared" si="11"/>
        <v>0</v>
      </c>
      <c r="Q144" s="189">
        <v>0</v>
      </c>
      <c r="R144" s="189">
        <f t="shared" si="12"/>
        <v>0</v>
      </c>
      <c r="S144" s="189">
        <v>0</v>
      </c>
      <c r="T144" s="190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1" t="s">
        <v>121</v>
      </c>
      <c r="AT144" s="191" t="s">
        <v>117</v>
      </c>
      <c r="AU144" s="191" t="s">
        <v>113</v>
      </c>
      <c r="AY144" s="14" t="s">
        <v>114</v>
      </c>
      <c r="BE144" s="192">
        <f t="shared" si="14"/>
        <v>0</v>
      </c>
      <c r="BF144" s="192">
        <f t="shared" si="15"/>
        <v>0</v>
      </c>
      <c r="BG144" s="192">
        <f t="shared" si="16"/>
        <v>0</v>
      </c>
      <c r="BH144" s="192">
        <f t="shared" si="17"/>
        <v>0</v>
      </c>
      <c r="BI144" s="192">
        <f t="shared" si="18"/>
        <v>0</v>
      </c>
      <c r="BJ144" s="14" t="s">
        <v>113</v>
      </c>
      <c r="BK144" s="192">
        <f t="shared" si="19"/>
        <v>0</v>
      </c>
      <c r="BL144" s="14" t="s">
        <v>121</v>
      </c>
      <c r="BM144" s="191" t="s">
        <v>195</v>
      </c>
    </row>
    <row r="145" spans="1:65" s="2" customFormat="1" ht="37.799999999999997" customHeight="1">
      <c r="A145" s="31"/>
      <c r="B145" s="32"/>
      <c r="C145" s="193" t="s">
        <v>196</v>
      </c>
      <c r="D145" s="193" t="s">
        <v>123</v>
      </c>
      <c r="E145" s="194" t="s">
        <v>197</v>
      </c>
      <c r="F145" s="195" t="s">
        <v>198</v>
      </c>
      <c r="G145" s="196" t="s">
        <v>171</v>
      </c>
      <c r="H145" s="197">
        <v>4</v>
      </c>
      <c r="I145" s="198"/>
      <c r="J145" s="199">
        <f t="shared" si="10"/>
        <v>0</v>
      </c>
      <c r="K145" s="200"/>
      <c r="L145" s="201"/>
      <c r="M145" s="202" t="s">
        <v>1</v>
      </c>
      <c r="N145" s="203" t="s">
        <v>41</v>
      </c>
      <c r="O145" s="68"/>
      <c r="P145" s="189">
        <f t="shared" si="11"/>
        <v>0</v>
      </c>
      <c r="Q145" s="189">
        <v>2.7E-4</v>
      </c>
      <c r="R145" s="189">
        <f t="shared" si="12"/>
        <v>1.08E-3</v>
      </c>
      <c r="S145" s="189">
        <v>0</v>
      </c>
      <c r="T145" s="190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1" t="s">
        <v>126</v>
      </c>
      <c r="AT145" s="191" t="s">
        <v>123</v>
      </c>
      <c r="AU145" s="191" t="s">
        <v>113</v>
      </c>
      <c r="AY145" s="14" t="s">
        <v>114</v>
      </c>
      <c r="BE145" s="192">
        <f t="shared" si="14"/>
        <v>0</v>
      </c>
      <c r="BF145" s="192">
        <f t="shared" si="15"/>
        <v>0</v>
      </c>
      <c r="BG145" s="192">
        <f t="shared" si="16"/>
        <v>0</v>
      </c>
      <c r="BH145" s="192">
        <f t="shared" si="17"/>
        <v>0</v>
      </c>
      <c r="BI145" s="192">
        <f t="shared" si="18"/>
        <v>0</v>
      </c>
      <c r="BJ145" s="14" t="s">
        <v>113</v>
      </c>
      <c r="BK145" s="192">
        <f t="shared" si="19"/>
        <v>0</v>
      </c>
      <c r="BL145" s="14" t="s">
        <v>121</v>
      </c>
      <c r="BM145" s="191" t="s">
        <v>199</v>
      </c>
    </row>
    <row r="146" spans="1:65" s="2" customFormat="1" ht="24.15" customHeight="1">
      <c r="A146" s="31"/>
      <c r="B146" s="32"/>
      <c r="C146" s="179" t="s">
        <v>7</v>
      </c>
      <c r="D146" s="179" t="s">
        <v>117</v>
      </c>
      <c r="E146" s="180" t="s">
        <v>200</v>
      </c>
      <c r="F146" s="181" t="s">
        <v>201</v>
      </c>
      <c r="G146" s="182" t="s">
        <v>171</v>
      </c>
      <c r="H146" s="183">
        <v>6</v>
      </c>
      <c r="I146" s="184"/>
      <c r="J146" s="185">
        <f t="shared" si="10"/>
        <v>0</v>
      </c>
      <c r="K146" s="186"/>
      <c r="L146" s="36"/>
      <c r="M146" s="187" t="s">
        <v>1</v>
      </c>
      <c r="N146" s="188" t="s">
        <v>41</v>
      </c>
      <c r="O146" s="68"/>
      <c r="P146" s="189">
        <f t="shared" si="11"/>
        <v>0</v>
      </c>
      <c r="Q146" s="189">
        <v>0</v>
      </c>
      <c r="R146" s="189">
        <f t="shared" si="12"/>
        <v>0</v>
      </c>
      <c r="S146" s="189">
        <v>0</v>
      </c>
      <c r="T146" s="190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1" t="s">
        <v>121</v>
      </c>
      <c r="AT146" s="191" t="s">
        <v>117</v>
      </c>
      <c r="AU146" s="191" t="s">
        <v>113</v>
      </c>
      <c r="AY146" s="14" t="s">
        <v>114</v>
      </c>
      <c r="BE146" s="192">
        <f t="shared" si="14"/>
        <v>0</v>
      </c>
      <c r="BF146" s="192">
        <f t="shared" si="15"/>
        <v>0</v>
      </c>
      <c r="BG146" s="192">
        <f t="shared" si="16"/>
        <v>0</v>
      </c>
      <c r="BH146" s="192">
        <f t="shared" si="17"/>
        <v>0</v>
      </c>
      <c r="BI146" s="192">
        <f t="shared" si="18"/>
        <v>0</v>
      </c>
      <c r="BJ146" s="14" t="s">
        <v>113</v>
      </c>
      <c r="BK146" s="192">
        <f t="shared" si="19"/>
        <v>0</v>
      </c>
      <c r="BL146" s="14" t="s">
        <v>121</v>
      </c>
      <c r="BM146" s="191" t="s">
        <v>202</v>
      </c>
    </row>
    <row r="147" spans="1:65" s="2" customFormat="1" ht="24.15" customHeight="1">
      <c r="A147" s="31"/>
      <c r="B147" s="32"/>
      <c r="C147" s="179" t="s">
        <v>203</v>
      </c>
      <c r="D147" s="179" t="s">
        <v>117</v>
      </c>
      <c r="E147" s="180" t="s">
        <v>204</v>
      </c>
      <c r="F147" s="181" t="s">
        <v>205</v>
      </c>
      <c r="G147" s="182" t="s">
        <v>171</v>
      </c>
      <c r="H147" s="183">
        <v>6</v>
      </c>
      <c r="I147" s="184"/>
      <c r="J147" s="185">
        <f t="shared" si="10"/>
        <v>0</v>
      </c>
      <c r="K147" s="186"/>
      <c r="L147" s="36"/>
      <c r="M147" s="187" t="s">
        <v>1</v>
      </c>
      <c r="N147" s="188" t="s">
        <v>41</v>
      </c>
      <c r="O147" s="68"/>
      <c r="P147" s="189">
        <f t="shared" si="11"/>
        <v>0</v>
      </c>
      <c r="Q147" s="189">
        <v>0</v>
      </c>
      <c r="R147" s="189">
        <f t="shared" si="12"/>
        <v>0</v>
      </c>
      <c r="S147" s="189">
        <v>0</v>
      </c>
      <c r="T147" s="190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1" t="s">
        <v>121</v>
      </c>
      <c r="AT147" s="191" t="s">
        <v>117</v>
      </c>
      <c r="AU147" s="191" t="s">
        <v>113</v>
      </c>
      <c r="AY147" s="14" t="s">
        <v>114</v>
      </c>
      <c r="BE147" s="192">
        <f t="shared" si="14"/>
        <v>0</v>
      </c>
      <c r="BF147" s="192">
        <f t="shared" si="15"/>
        <v>0</v>
      </c>
      <c r="BG147" s="192">
        <f t="shared" si="16"/>
        <v>0</v>
      </c>
      <c r="BH147" s="192">
        <f t="shared" si="17"/>
        <v>0</v>
      </c>
      <c r="BI147" s="192">
        <f t="shared" si="18"/>
        <v>0</v>
      </c>
      <c r="BJ147" s="14" t="s">
        <v>113</v>
      </c>
      <c r="BK147" s="192">
        <f t="shared" si="19"/>
        <v>0</v>
      </c>
      <c r="BL147" s="14" t="s">
        <v>121</v>
      </c>
      <c r="BM147" s="191" t="s">
        <v>206</v>
      </c>
    </row>
    <row r="148" spans="1:65" s="2" customFormat="1" ht="24.15" customHeight="1">
      <c r="A148" s="31"/>
      <c r="B148" s="32"/>
      <c r="C148" s="179" t="s">
        <v>207</v>
      </c>
      <c r="D148" s="179" t="s">
        <v>117</v>
      </c>
      <c r="E148" s="180" t="s">
        <v>208</v>
      </c>
      <c r="F148" s="181" t="s">
        <v>209</v>
      </c>
      <c r="G148" s="182" t="s">
        <v>120</v>
      </c>
      <c r="H148" s="183">
        <v>44</v>
      </c>
      <c r="I148" s="184"/>
      <c r="J148" s="185">
        <f t="shared" si="10"/>
        <v>0</v>
      </c>
      <c r="K148" s="186"/>
      <c r="L148" s="36"/>
      <c r="M148" s="187" t="s">
        <v>1</v>
      </c>
      <c r="N148" s="188" t="s">
        <v>41</v>
      </c>
      <c r="O148" s="68"/>
      <c r="P148" s="189">
        <f t="shared" si="11"/>
        <v>0</v>
      </c>
      <c r="Q148" s="189">
        <v>0</v>
      </c>
      <c r="R148" s="189">
        <f t="shared" si="12"/>
        <v>0</v>
      </c>
      <c r="S148" s="189">
        <v>0</v>
      </c>
      <c r="T148" s="190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1" t="s">
        <v>121</v>
      </c>
      <c r="AT148" s="191" t="s">
        <v>117</v>
      </c>
      <c r="AU148" s="191" t="s">
        <v>113</v>
      </c>
      <c r="AY148" s="14" t="s">
        <v>114</v>
      </c>
      <c r="BE148" s="192">
        <f t="shared" si="14"/>
        <v>0</v>
      </c>
      <c r="BF148" s="192">
        <f t="shared" si="15"/>
        <v>0</v>
      </c>
      <c r="BG148" s="192">
        <f t="shared" si="16"/>
        <v>0</v>
      </c>
      <c r="BH148" s="192">
        <f t="shared" si="17"/>
        <v>0</v>
      </c>
      <c r="BI148" s="192">
        <f t="shared" si="18"/>
        <v>0</v>
      </c>
      <c r="BJ148" s="14" t="s">
        <v>113</v>
      </c>
      <c r="BK148" s="192">
        <f t="shared" si="19"/>
        <v>0</v>
      </c>
      <c r="BL148" s="14" t="s">
        <v>121</v>
      </c>
      <c r="BM148" s="191" t="s">
        <v>210</v>
      </c>
    </row>
    <row r="149" spans="1:65" s="2" customFormat="1" ht="24.15" customHeight="1">
      <c r="A149" s="31"/>
      <c r="B149" s="32"/>
      <c r="C149" s="179" t="s">
        <v>211</v>
      </c>
      <c r="D149" s="179" t="s">
        <v>117</v>
      </c>
      <c r="E149" s="180" t="s">
        <v>212</v>
      </c>
      <c r="F149" s="181" t="s">
        <v>213</v>
      </c>
      <c r="G149" s="182" t="s">
        <v>151</v>
      </c>
      <c r="H149" s="204"/>
      <c r="I149" s="184"/>
      <c r="J149" s="185">
        <f t="shared" si="10"/>
        <v>0</v>
      </c>
      <c r="K149" s="186"/>
      <c r="L149" s="36"/>
      <c r="M149" s="187" t="s">
        <v>1</v>
      </c>
      <c r="N149" s="188" t="s">
        <v>41</v>
      </c>
      <c r="O149" s="68"/>
      <c r="P149" s="189">
        <f t="shared" si="11"/>
        <v>0</v>
      </c>
      <c r="Q149" s="189">
        <v>0</v>
      </c>
      <c r="R149" s="189">
        <f t="shared" si="12"/>
        <v>0</v>
      </c>
      <c r="S149" s="189">
        <v>0</v>
      </c>
      <c r="T149" s="190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1" t="s">
        <v>121</v>
      </c>
      <c r="AT149" s="191" t="s">
        <v>117</v>
      </c>
      <c r="AU149" s="191" t="s">
        <v>113</v>
      </c>
      <c r="AY149" s="14" t="s">
        <v>114</v>
      </c>
      <c r="BE149" s="192">
        <f t="shared" si="14"/>
        <v>0</v>
      </c>
      <c r="BF149" s="192">
        <f t="shared" si="15"/>
        <v>0</v>
      </c>
      <c r="BG149" s="192">
        <f t="shared" si="16"/>
        <v>0</v>
      </c>
      <c r="BH149" s="192">
        <f t="shared" si="17"/>
        <v>0</v>
      </c>
      <c r="BI149" s="192">
        <f t="shared" si="18"/>
        <v>0</v>
      </c>
      <c r="BJ149" s="14" t="s">
        <v>113</v>
      </c>
      <c r="BK149" s="192">
        <f t="shared" si="19"/>
        <v>0</v>
      </c>
      <c r="BL149" s="14" t="s">
        <v>121</v>
      </c>
      <c r="BM149" s="191" t="s">
        <v>214</v>
      </c>
    </row>
    <row r="150" spans="1:65" s="12" customFormat="1" ht="22.8" customHeight="1">
      <c r="B150" s="163"/>
      <c r="C150" s="164"/>
      <c r="D150" s="165" t="s">
        <v>74</v>
      </c>
      <c r="E150" s="177" t="s">
        <v>215</v>
      </c>
      <c r="F150" s="177" t="s">
        <v>216</v>
      </c>
      <c r="G150" s="164"/>
      <c r="H150" s="164"/>
      <c r="I150" s="167"/>
      <c r="J150" s="178">
        <f>BK150</f>
        <v>0</v>
      </c>
      <c r="K150" s="164"/>
      <c r="L150" s="169"/>
      <c r="M150" s="170"/>
      <c r="N150" s="171"/>
      <c r="O150" s="171"/>
      <c r="P150" s="172">
        <f>SUM(P151:P170)</f>
        <v>0</v>
      </c>
      <c r="Q150" s="171"/>
      <c r="R150" s="172">
        <f>SUM(R151:R170)</f>
        <v>0.13331399999999999</v>
      </c>
      <c r="S150" s="171"/>
      <c r="T150" s="173">
        <f>SUM(T151:T170)</f>
        <v>0</v>
      </c>
      <c r="AR150" s="174" t="s">
        <v>113</v>
      </c>
      <c r="AT150" s="175" t="s">
        <v>74</v>
      </c>
      <c r="AU150" s="175" t="s">
        <v>80</v>
      </c>
      <c r="AY150" s="174" t="s">
        <v>114</v>
      </c>
      <c r="BK150" s="176">
        <f>SUM(BK151:BK170)</f>
        <v>0</v>
      </c>
    </row>
    <row r="151" spans="1:65" s="2" customFormat="1" ht="24.15" customHeight="1">
      <c r="A151" s="31"/>
      <c r="B151" s="32"/>
      <c r="C151" s="179" t="s">
        <v>217</v>
      </c>
      <c r="D151" s="179" t="s">
        <v>117</v>
      </c>
      <c r="E151" s="180" t="s">
        <v>218</v>
      </c>
      <c r="F151" s="181" t="s">
        <v>219</v>
      </c>
      <c r="G151" s="182" t="s">
        <v>120</v>
      </c>
      <c r="H151" s="183">
        <v>12</v>
      </c>
      <c r="I151" s="184"/>
      <c r="J151" s="185">
        <f t="shared" ref="J151:J170" si="20">ROUND(I151*H151,2)</f>
        <v>0</v>
      </c>
      <c r="K151" s="186"/>
      <c r="L151" s="36"/>
      <c r="M151" s="187" t="s">
        <v>1</v>
      </c>
      <c r="N151" s="188" t="s">
        <v>41</v>
      </c>
      <c r="O151" s="68"/>
      <c r="P151" s="189">
        <f t="shared" ref="P151:P170" si="21">O151*H151</f>
        <v>0</v>
      </c>
      <c r="Q151" s="189">
        <v>3.14E-3</v>
      </c>
      <c r="R151" s="189">
        <f t="shared" ref="R151:R170" si="22">Q151*H151</f>
        <v>3.7679999999999998E-2</v>
      </c>
      <c r="S151" s="189">
        <v>0</v>
      </c>
      <c r="T151" s="190">
        <f t="shared" ref="T151:T170" si="23"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1" t="s">
        <v>121</v>
      </c>
      <c r="AT151" s="191" t="s">
        <v>117</v>
      </c>
      <c r="AU151" s="191" t="s">
        <v>113</v>
      </c>
      <c r="AY151" s="14" t="s">
        <v>114</v>
      </c>
      <c r="BE151" s="192">
        <f t="shared" ref="BE151:BE170" si="24">IF(N151="základná",J151,0)</f>
        <v>0</v>
      </c>
      <c r="BF151" s="192">
        <f t="shared" ref="BF151:BF170" si="25">IF(N151="znížená",J151,0)</f>
        <v>0</v>
      </c>
      <c r="BG151" s="192">
        <f t="shared" ref="BG151:BG170" si="26">IF(N151="zákl. prenesená",J151,0)</f>
        <v>0</v>
      </c>
      <c r="BH151" s="192">
        <f t="shared" ref="BH151:BH170" si="27">IF(N151="zníž. prenesená",J151,0)</f>
        <v>0</v>
      </c>
      <c r="BI151" s="192">
        <f t="shared" ref="BI151:BI170" si="28">IF(N151="nulová",J151,0)</f>
        <v>0</v>
      </c>
      <c r="BJ151" s="14" t="s">
        <v>113</v>
      </c>
      <c r="BK151" s="192">
        <f t="shared" ref="BK151:BK170" si="29">ROUND(I151*H151,2)</f>
        <v>0</v>
      </c>
      <c r="BL151" s="14" t="s">
        <v>121</v>
      </c>
      <c r="BM151" s="191" t="s">
        <v>220</v>
      </c>
    </row>
    <row r="152" spans="1:65" s="2" customFormat="1" ht="24.15" customHeight="1">
      <c r="A152" s="31"/>
      <c r="B152" s="32"/>
      <c r="C152" s="179" t="s">
        <v>221</v>
      </c>
      <c r="D152" s="179" t="s">
        <v>117</v>
      </c>
      <c r="E152" s="180" t="s">
        <v>222</v>
      </c>
      <c r="F152" s="181" t="s">
        <v>223</v>
      </c>
      <c r="G152" s="182" t="s">
        <v>224</v>
      </c>
      <c r="H152" s="183">
        <v>1</v>
      </c>
      <c r="I152" s="184"/>
      <c r="J152" s="185">
        <f t="shared" si="20"/>
        <v>0</v>
      </c>
      <c r="K152" s="186"/>
      <c r="L152" s="36"/>
      <c r="M152" s="187" t="s">
        <v>1</v>
      </c>
      <c r="N152" s="188" t="s">
        <v>41</v>
      </c>
      <c r="O152" s="68"/>
      <c r="P152" s="189">
        <f t="shared" si="21"/>
        <v>0</v>
      </c>
      <c r="Q152" s="189">
        <v>5.2500000000000003E-3</v>
      </c>
      <c r="R152" s="189">
        <f t="shared" si="22"/>
        <v>5.2500000000000003E-3</v>
      </c>
      <c r="S152" s="189">
        <v>0</v>
      </c>
      <c r="T152" s="190">
        <f t="shared" si="2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1" t="s">
        <v>121</v>
      </c>
      <c r="AT152" s="191" t="s">
        <v>117</v>
      </c>
      <c r="AU152" s="191" t="s">
        <v>113</v>
      </c>
      <c r="AY152" s="14" t="s">
        <v>114</v>
      </c>
      <c r="BE152" s="192">
        <f t="shared" si="24"/>
        <v>0</v>
      </c>
      <c r="BF152" s="192">
        <f t="shared" si="25"/>
        <v>0</v>
      </c>
      <c r="BG152" s="192">
        <f t="shared" si="26"/>
        <v>0</v>
      </c>
      <c r="BH152" s="192">
        <f t="shared" si="27"/>
        <v>0</v>
      </c>
      <c r="BI152" s="192">
        <f t="shared" si="28"/>
        <v>0</v>
      </c>
      <c r="BJ152" s="14" t="s">
        <v>113</v>
      </c>
      <c r="BK152" s="192">
        <f t="shared" si="29"/>
        <v>0</v>
      </c>
      <c r="BL152" s="14" t="s">
        <v>121</v>
      </c>
      <c r="BM152" s="191" t="s">
        <v>225</v>
      </c>
    </row>
    <row r="153" spans="1:65" s="2" customFormat="1" ht="24.15" customHeight="1">
      <c r="A153" s="31"/>
      <c r="B153" s="32"/>
      <c r="C153" s="179" t="s">
        <v>226</v>
      </c>
      <c r="D153" s="179" t="s">
        <v>117</v>
      </c>
      <c r="E153" s="180" t="s">
        <v>227</v>
      </c>
      <c r="F153" s="181" t="s">
        <v>228</v>
      </c>
      <c r="G153" s="182" t="s">
        <v>120</v>
      </c>
      <c r="H153" s="183">
        <v>35</v>
      </c>
      <c r="I153" s="184"/>
      <c r="J153" s="185">
        <f t="shared" si="20"/>
        <v>0</v>
      </c>
      <c r="K153" s="186"/>
      <c r="L153" s="36"/>
      <c r="M153" s="187" t="s">
        <v>1</v>
      </c>
      <c r="N153" s="188" t="s">
        <v>41</v>
      </c>
      <c r="O153" s="68"/>
      <c r="P153" s="189">
        <f t="shared" si="21"/>
        <v>0</v>
      </c>
      <c r="Q153" s="189">
        <v>1.6000000000000001E-4</v>
      </c>
      <c r="R153" s="189">
        <f t="shared" si="22"/>
        <v>5.6000000000000008E-3</v>
      </c>
      <c r="S153" s="189">
        <v>0</v>
      </c>
      <c r="T153" s="190">
        <f t="shared" si="2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1" t="s">
        <v>121</v>
      </c>
      <c r="AT153" s="191" t="s">
        <v>117</v>
      </c>
      <c r="AU153" s="191" t="s">
        <v>113</v>
      </c>
      <c r="AY153" s="14" t="s">
        <v>114</v>
      </c>
      <c r="BE153" s="192">
        <f t="shared" si="24"/>
        <v>0</v>
      </c>
      <c r="BF153" s="192">
        <f t="shared" si="25"/>
        <v>0</v>
      </c>
      <c r="BG153" s="192">
        <f t="shared" si="26"/>
        <v>0</v>
      </c>
      <c r="BH153" s="192">
        <f t="shared" si="27"/>
        <v>0</v>
      </c>
      <c r="BI153" s="192">
        <f t="shared" si="28"/>
        <v>0</v>
      </c>
      <c r="BJ153" s="14" t="s">
        <v>113</v>
      </c>
      <c r="BK153" s="192">
        <f t="shared" si="29"/>
        <v>0</v>
      </c>
      <c r="BL153" s="14" t="s">
        <v>121</v>
      </c>
      <c r="BM153" s="191" t="s">
        <v>229</v>
      </c>
    </row>
    <row r="154" spans="1:65" s="2" customFormat="1" ht="24.15" customHeight="1">
      <c r="A154" s="31"/>
      <c r="B154" s="32"/>
      <c r="C154" s="179" t="s">
        <v>230</v>
      </c>
      <c r="D154" s="179" t="s">
        <v>117</v>
      </c>
      <c r="E154" s="180" t="s">
        <v>231</v>
      </c>
      <c r="F154" s="181" t="s">
        <v>232</v>
      </c>
      <c r="G154" s="182" t="s">
        <v>120</v>
      </c>
      <c r="H154" s="183">
        <v>25</v>
      </c>
      <c r="I154" s="184"/>
      <c r="J154" s="185">
        <f t="shared" si="20"/>
        <v>0</v>
      </c>
      <c r="K154" s="186"/>
      <c r="L154" s="36"/>
      <c r="M154" s="187" t="s">
        <v>1</v>
      </c>
      <c r="N154" s="188" t="s">
        <v>41</v>
      </c>
      <c r="O154" s="68"/>
      <c r="P154" s="189">
        <f t="shared" si="21"/>
        <v>0</v>
      </c>
      <c r="Q154" s="189">
        <v>2.2000000000000001E-4</v>
      </c>
      <c r="R154" s="189">
        <f t="shared" si="22"/>
        <v>5.5000000000000005E-3</v>
      </c>
      <c r="S154" s="189">
        <v>0</v>
      </c>
      <c r="T154" s="190">
        <f t="shared" si="2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1" t="s">
        <v>121</v>
      </c>
      <c r="AT154" s="191" t="s">
        <v>117</v>
      </c>
      <c r="AU154" s="191" t="s">
        <v>113</v>
      </c>
      <c r="AY154" s="14" t="s">
        <v>114</v>
      </c>
      <c r="BE154" s="192">
        <f t="shared" si="24"/>
        <v>0</v>
      </c>
      <c r="BF154" s="192">
        <f t="shared" si="25"/>
        <v>0</v>
      </c>
      <c r="BG154" s="192">
        <f t="shared" si="26"/>
        <v>0</v>
      </c>
      <c r="BH154" s="192">
        <f t="shared" si="27"/>
        <v>0</v>
      </c>
      <c r="BI154" s="192">
        <f t="shared" si="28"/>
        <v>0</v>
      </c>
      <c r="BJ154" s="14" t="s">
        <v>113</v>
      </c>
      <c r="BK154" s="192">
        <f t="shared" si="29"/>
        <v>0</v>
      </c>
      <c r="BL154" s="14" t="s">
        <v>121</v>
      </c>
      <c r="BM154" s="191" t="s">
        <v>233</v>
      </c>
    </row>
    <row r="155" spans="1:65" s="2" customFormat="1" ht="24.15" customHeight="1">
      <c r="A155" s="31"/>
      <c r="B155" s="32"/>
      <c r="C155" s="179" t="s">
        <v>234</v>
      </c>
      <c r="D155" s="179" t="s">
        <v>117</v>
      </c>
      <c r="E155" s="180" t="s">
        <v>235</v>
      </c>
      <c r="F155" s="181" t="s">
        <v>236</v>
      </c>
      <c r="G155" s="182" t="s">
        <v>120</v>
      </c>
      <c r="H155" s="183">
        <v>10</v>
      </c>
      <c r="I155" s="184"/>
      <c r="J155" s="185">
        <f t="shared" si="20"/>
        <v>0</v>
      </c>
      <c r="K155" s="186"/>
      <c r="L155" s="36"/>
      <c r="M155" s="187" t="s">
        <v>1</v>
      </c>
      <c r="N155" s="188" t="s">
        <v>41</v>
      </c>
      <c r="O155" s="68"/>
      <c r="P155" s="189">
        <f t="shared" si="21"/>
        <v>0</v>
      </c>
      <c r="Q155" s="189">
        <v>3.8999999999999999E-4</v>
      </c>
      <c r="R155" s="189">
        <f t="shared" si="22"/>
        <v>3.8999999999999998E-3</v>
      </c>
      <c r="S155" s="189">
        <v>0</v>
      </c>
      <c r="T155" s="190">
        <f t="shared" si="2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1" t="s">
        <v>121</v>
      </c>
      <c r="AT155" s="191" t="s">
        <v>117</v>
      </c>
      <c r="AU155" s="191" t="s">
        <v>113</v>
      </c>
      <c r="AY155" s="14" t="s">
        <v>114</v>
      </c>
      <c r="BE155" s="192">
        <f t="shared" si="24"/>
        <v>0</v>
      </c>
      <c r="BF155" s="192">
        <f t="shared" si="25"/>
        <v>0</v>
      </c>
      <c r="BG155" s="192">
        <f t="shared" si="26"/>
        <v>0</v>
      </c>
      <c r="BH155" s="192">
        <f t="shared" si="27"/>
        <v>0</v>
      </c>
      <c r="BI155" s="192">
        <f t="shared" si="28"/>
        <v>0</v>
      </c>
      <c r="BJ155" s="14" t="s">
        <v>113</v>
      </c>
      <c r="BK155" s="192">
        <f t="shared" si="29"/>
        <v>0</v>
      </c>
      <c r="BL155" s="14" t="s">
        <v>121</v>
      </c>
      <c r="BM155" s="191" t="s">
        <v>237</v>
      </c>
    </row>
    <row r="156" spans="1:65" s="2" customFormat="1" ht="24.15" customHeight="1">
      <c r="A156" s="31"/>
      <c r="B156" s="32"/>
      <c r="C156" s="179" t="s">
        <v>238</v>
      </c>
      <c r="D156" s="179" t="s">
        <v>117</v>
      </c>
      <c r="E156" s="180" t="s">
        <v>239</v>
      </c>
      <c r="F156" s="181" t="s">
        <v>240</v>
      </c>
      <c r="G156" s="182" t="s">
        <v>120</v>
      </c>
      <c r="H156" s="183">
        <v>3</v>
      </c>
      <c r="I156" s="184"/>
      <c r="J156" s="185">
        <f t="shared" si="20"/>
        <v>0</v>
      </c>
      <c r="K156" s="186"/>
      <c r="L156" s="36"/>
      <c r="M156" s="187" t="s">
        <v>1</v>
      </c>
      <c r="N156" s="188" t="s">
        <v>41</v>
      </c>
      <c r="O156" s="68"/>
      <c r="P156" s="189">
        <f t="shared" si="21"/>
        <v>0</v>
      </c>
      <c r="Q156" s="189">
        <v>5.1000000000000004E-4</v>
      </c>
      <c r="R156" s="189">
        <f t="shared" si="22"/>
        <v>1.5300000000000001E-3</v>
      </c>
      <c r="S156" s="189">
        <v>0</v>
      </c>
      <c r="T156" s="190">
        <f t="shared" si="2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1" t="s">
        <v>121</v>
      </c>
      <c r="AT156" s="191" t="s">
        <v>117</v>
      </c>
      <c r="AU156" s="191" t="s">
        <v>113</v>
      </c>
      <c r="AY156" s="14" t="s">
        <v>114</v>
      </c>
      <c r="BE156" s="192">
        <f t="shared" si="24"/>
        <v>0</v>
      </c>
      <c r="BF156" s="192">
        <f t="shared" si="25"/>
        <v>0</v>
      </c>
      <c r="BG156" s="192">
        <f t="shared" si="26"/>
        <v>0</v>
      </c>
      <c r="BH156" s="192">
        <f t="shared" si="27"/>
        <v>0</v>
      </c>
      <c r="BI156" s="192">
        <f t="shared" si="28"/>
        <v>0</v>
      </c>
      <c r="BJ156" s="14" t="s">
        <v>113</v>
      </c>
      <c r="BK156" s="192">
        <f t="shared" si="29"/>
        <v>0</v>
      </c>
      <c r="BL156" s="14" t="s">
        <v>121</v>
      </c>
      <c r="BM156" s="191" t="s">
        <v>241</v>
      </c>
    </row>
    <row r="157" spans="1:65" s="2" customFormat="1" ht="24.15" customHeight="1">
      <c r="A157" s="31"/>
      <c r="B157" s="32"/>
      <c r="C157" s="179" t="s">
        <v>242</v>
      </c>
      <c r="D157" s="179" t="s">
        <v>117</v>
      </c>
      <c r="E157" s="180" t="s">
        <v>243</v>
      </c>
      <c r="F157" s="181" t="s">
        <v>244</v>
      </c>
      <c r="G157" s="182" t="s">
        <v>166</v>
      </c>
      <c r="H157" s="183">
        <v>1</v>
      </c>
      <c r="I157" s="184"/>
      <c r="J157" s="185">
        <f t="shared" si="20"/>
        <v>0</v>
      </c>
      <c r="K157" s="186"/>
      <c r="L157" s="36"/>
      <c r="M157" s="187" t="s">
        <v>1</v>
      </c>
      <c r="N157" s="188" t="s">
        <v>41</v>
      </c>
      <c r="O157" s="68"/>
      <c r="P157" s="189">
        <f t="shared" si="21"/>
        <v>0</v>
      </c>
      <c r="Q157" s="189">
        <v>3.0000000000000001E-5</v>
      </c>
      <c r="R157" s="189">
        <f t="shared" si="22"/>
        <v>3.0000000000000001E-5</v>
      </c>
      <c r="S157" s="189">
        <v>0</v>
      </c>
      <c r="T157" s="190">
        <f t="shared" si="2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1" t="s">
        <v>121</v>
      </c>
      <c r="AT157" s="191" t="s">
        <v>117</v>
      </c>
      <c r="AU157" s="191" t="s">
        <v>113</v>
      </c>
      <c r="AY157" s="14" t="s">
        <v>114</v>
      </c>
      <c r="BE157" s="192">
        <f t="shared" si="24"/>
        <v>0</v>
      </c>
      <c r="BF157" s="192">
        <f t="shared" si="25"/>
        <v>0</v>
      </c>
      <c r="BG157" s="192">
        <f t="shared" si="26"/>
        <v>0</v>
      </c>
      <c r="BH157" s="192">
        <f t="shared" si="27"/>
        <v>0</v>
      </c>
      <c r="BI157" s="192">
        <f t="shared" si="28"/>
        <v>0</v>
      </c>
      <c r="BJ157" s="14" t="s">
        <v>113</v>
      </c>
      <c r="BK157" s="192">
        <f t="shared" si="29"/>
        <v>0</v>
      </c>
      <c r="BL157" s="14" t="s">
        <v>121</v>
      </c>
      <c r="BM157" s="191" t="s">
        <v>245</v>
      </c>
    </row>
    <row r="158" spans="1:65" s="2" customFormat="1" ht="24.15" customHeight="1">
      <c r="A158" s="31"/>
      <c r="B158" s="32"/>
      <c r="C158" s="179" t="s">
        <v>246</v>
      </c>
      <c r="D158" s="179" t="s">
        <v>117</v>
      </c>
      <c r="E158" s="180" t="s">
        <v>247</v>
      </c>
      <c r="F158" s="181" t="s">
        <v>248</v>
      </c>
      <c r="G158" s="182" t="s">
        <v>171</v>
      </c>
      <c r="H158" s="183">
        <v>2</v>
      </c>
      <c r="I158" s="184"/>
      <c r="J158" s="185">
        <f t="shared" si="20"/>
        <v>0</v>
      </c>
      <c r="K158" s="186"/>
      <c r="L158" s="36"/>
      <c r="M158" s="187" t="s">
        <v>1</v>
      </c>
      <c r="N158" s="188" t="s">
        <v>41</v>
      </c>
      <c r="O158" s="68"/>
      <c r="P158" s="189">
        <f t="shared" si="21"/>
        <v>0</v>
      </c>
      <c r="Q158" s="189">
        <v>4.0000000000000003E-5</v>
      </c>
      <c r="R158" s="189">
        <f t="shared" si="22"/>
        <v>8.0000000000000007E-5</v>
      </c>
      <c r="S158" s="189">
        <v>0</v>
      </c>
      <c r="T158" s="190">
        <f t="shared" si="2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1" t="s">
        <v>121</v>
      </c>
      <c r="AT158" s="191" t="s">
        <v>117</v>
      </c>
      <c r="AU158" s="191" t="s">
        <v>113</v>
      </c>
      <c r="AY158" s="14" t="s">
        <v>114</v>
      </c>
      <c r="BE158" s="192">
        <f t="shared" si="24"/>
        <v>0</v>
      </c>
      <c r="BF158" s="192">
        <f t="shared" si="25"/>
        <v>0</v>
      </c>
      <c r="BG158" s="192">
        <f t="shared" si="26"/>
        <v>0</v>
      </c>
      <c r="BH158" s="192">
        <f t="shared" si="27"/>
        <v>0</v>
      </c>
      <c r="BI158" s="192">
        <f t="shared" si="28"/>
        <v>0</v>
      </c>
      <c r="BJ158" s="14" t="s">
        <v>113</v>
      </c>
      <c r="BK158" s="192">
        <f t="shared" si="29"/>
        <v>0</v>
      </c>
      <c r="BL158" s="14" t="s">
        <v>121</v>
      </c>
      <c r="BM158" s="191" t="s">
        <v>249</v>
      </c>
    </row>
    <row r="159" spans="1:65" s="2" customFormat="1" ht="24.15" customHeight="1">
      <c r="A159" s="31"/>
      <c r="B159" s="32"/>
      <c r="C159" s="193" t="s">
        <v>126</v>
      </c>
      <c r="D159" s="193" t="s">
        <v>123</v>
      </c>
      <c r="E159" s="194" t="s">
        <v>250</v>
      </c>
      <c r="F159" s="195" t="s">
        <v>251</v>
      </c>
      <c r="G159" s="196" t="s">
        <v>171</v>
      </c>
      <c r="H159" s="197">
        <v>2</v>
      </c>
      <c r="I159" s="198"/>
      <c r="J159" s="199">
        <f t="shared" si="20"/>
        <v>0</v>
      </c>
      <c r="K159" s="200"/>
      <c r="L159" s="201"/>
      <c r="M159" s="202" t="s">
        <v>1</v>
      </c>
      <c r="N159" s="203" t="s">
        <v>41</v>
      </c>
      <c r="O159" s="68"/>
      <c r="P159" s="189">
        <f t="shared" si="21"/>
        <v>0</v>
      </c>
      <c r="Q159" s="189">
        <v>4.1999999999999998E-5</v>
      </c>
      <c r="R159" s="189">
        <f t="shared" si="22"/>
        <v>8.3999999999999995E-5</v>
      </c>
      <c r="S159" s="189">
        <v>0</v>
      </c>
      <c r="T159" s="190">
        <f t="shared" si="2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1" t="s">
        <v>126</v>
      </c>
      <c r="AT159" s="191" t="s">
        <v>123</v>
      </c>
      <c r="AU159" s="191" t="s">
        <v>113</v>
      </c>
      <c r="AY159" s="14" t="s">
        <v>114</v>
      </c>
      <c r="BE159" s="192">
        <f t="shared" si="24"/>
        <v>0</v>
      </c>
      <c r="BF159" s="192">
        <f t="shared" si="25"/>
        <v>0</v>
      </c>
      <c r="BG159" s="192">
        <f t="shared" si="26"/>
        <v>0</v>
      </c>
      <c r="BH159" s="192">
        <f t="shared" si="27"/>
        <v>0</v>
      </c>
      <c r="BI159" s="192">
        <f t="shared" si="28"/>
        <v>0</v>
      </c>
      <c r="BJ159" s="14" t="s">
        <v>113</v>
      </c>
      <c r="BK159" s="192">
        <f t="shared" si="29"/>
        <v>0</v>
      </c>
      <c r="BL159" s="14" t="s">
        <v>121</v>
      </c>
      <c r="BM159" s="191" t="s">
        <v>252</v>
      </c>
    </row>
    <row r="160" spans="1:65" s="2" customFormat="1" ht="24.15" customHeight="1">
      <c r="A160" s="31"/>
      <c r="B160" s="32"/>
      <c r="C160" s="179" t="s">
        <v>253</v>
      </c>
      <c r="D160" s="179" t="s">
        <v>117</v>
      </c>
      <c r="E160" s="180" t="s">
        <v>254</v>
      </c>
      <c r="F160" s="181" t="s">
        <v>255</v>
      </c>
      <c r="G160" s="182" t="s">
        <v>171</v>
      </c>
      <c r="H160" s="183">
        <v>1</v>
      </c>
      <c r="I160" s="184"/>
      <c r="J160" s="185">
        <f t="shared" si="20"/>
        <v>0</v>
      </c>
      <c r="K160" s="186"/>
      <c r="L160" s="36"/>
      <c r="M160" s="187" t="s">
        <v>1</v>
      </c>
      <c r="N160" s="188" t="s">
        <v>41</v>
      </c>
      <c r="O160" s="68"/>
      <c r="P160" s="189">
        <f t="shared" si="21"/>
        <v>0</v>
      </c>
      <c r="Q160" s="189">
        <v>5.0000000000000002E-5</v>
      </c>
      <c r="R160" s="189">
        <f t="shared" si="22"/>
        <v>5.0000000000000002E-5</v>
      </c>
      <c r="S160" s="189">
        <v>0</v>
      </c>
      <c r="T160" s="190">
        <f t="shared" si="2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1" t="s">
        <v>121</v>
      </c>
      <c r="AT160" s="191" t="s">
        <v>117</v>
      </c>
      <c r="AU160" s="191" t="s">
        <v>113</v>
      </c>
      <c r="AY160" s="14" t="s">
        <v>114</v>
      </c>
      <c r="BE160" s="192">
        <f t="shared" si="24"/>
        <v>0</v>
      </c>
      <c r="BF160" s="192">
        <f t="shared" si="25"/>
        <v>0</v>
      </c>
      <c r="BG160" s="192">
        <f t="shared" si="26"/>
        <v>0</v>
      </c>
      <c r="BH160" s="192">
        <f t="shared" si="27"/>
        <v>0</v>
      </c>
      <c r="BI160" s="192">
        <f t="shared" si="28"/>
        <v>0</v>
      </c>
      <c r="BJ160" s="14" t="s">
        <v>113</v>
      </c>
      <c r="BK160" s="192">
        <f t="shared" si="29"/>
        <v>0</v>
      </c>
      <c r="BL160" s="14" t="s">
        <v>121</v>
      </c>
      <c r="BM160" s="191" t="s">
        <v>256</v>
      </c>
    </row>
    <row r="161" spans="1:65" s="2" customFormat="1" ht="24.15" customHeight="1">
      <c r="A161" s="31"/>
      <c r="B161" s="32"/>
      <c r="C161" s="193" t="s">
        <v>257</v>
      </c>
      <c r="D161" s="193" t="s">
        <v>123</v>
      </c>
      <c r="E161" s="194" t="s">
        <v>258</v>
      </c>
      <c r="F161" s="195" t="s">
        <v>259</v>
      </c>
      <c r="G161" s="196" t="s">
        <v>171</v>
      </c>
      <c r="H161" s="197">
        <v>1</v>
      </c>
      <c r="I161" s="198"/>
      <c r="J161" s="199">
        <f t="shared" si="20"/>
        <v>0</v>
      </c>
      <c r="K161" s="200"/>
      <c r="L161" s="201"/>
      <c r="M161" s="202" t="s">
        <v>1</v>
      </c>
      <c r="N161" s="203" t="s">
        <v>41</v>
      </c>
      <c r="O161" s="68"/>
      <c r="P161" s="189">
        <f t="shared" si="21"/>
        <v>0</v>
      </c>
      <c r="Q161" s="189">
        <v>8.0000000000000007E-5</v>
      </c>
      <c r="R161" s="189">
        <f t="shared" si="22"/>
        <v>8.0000000000000007E-5</v>
      </c>
      <c r="S161" s="189">
        <v>0</v>
      </c>
      <c r="T161" s="190">
        <f t="shared" si="2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1" t="s">
        <v>126</v>
      </c>
      <c r="AT161" s="191" t="s">
        <v>123</v>
      </c>
      <c r="AU161" s="191" t="s">
        <v>113</v>
      </c>
      <c r="AY161" s="14" t="s">
        <v>114</v>
      </c>
      <c r="BE161" s="192">
        <f t="shared" si="24"/>
        <v>0</v>
      </c>
      <c r="BF161" s="192">
        <f t="shared" si="25"/>
        <v>0</v>
      </c>
      <c r="BG161" s="192">
        <f t="shared" si="26"/>
        <v>0</v>
      </c>
      <c r="BH161" s="192">
        <f t="shared" si="27"/>
        <v>0</v>
      </c>
      <c r="BI161" s="192">
        <f t="shared" si="28"/>
        <v>0</v>
      </c>
      <c r="BJ161" s="14" t="s">
        <v>113</v>
      </c>
      <c r="BK161" s="192">
        <f t="shared" si="29"/>
        <v>0</v>
      </c>
      <c r="BL161" s="14" t="s">
        <v>121</v>
      </c>
      <c r="BM161" s="191" t="s">
        <v>260</v>
      </c>
    </row>
    <row r="162" spans="1:65" s="2" customFormat="1" ht="24.15" customHeight="1">
      <c r="A162" s="31"/>
      <c r="B162" s="32"/>
      <c r="C162" s="179" t="s">
        <v>261</v>
      </c>
      <c r="D162" s="179" t="s">
        <v>117</v>
      </c>
      <c r="E162" s="180" t="s">
        <v>262</v>
      </c>
      <c r="F162" s="181" t="s">
        <v>263</v>
      </c>
      <c r="G162" s="182" t="s">
        <v>171</v>
      </c>
      <c r="H162" s="183">
        <v>1</v>
      </c>
      <c r="I162" s="184"/>
      <c r="J162" s="185">
        <f t="shared" si="20"/>
        <v>0</v>
      </c>
      <c r="K162" s="186"/>
      <c r="L162" s="36"/>
      <c r="M162" s="187" t="s">
        <v>1</v>
      </c>
      <c r="N162" s="188" t="s">
        <v>41</v>
      </c>
      <c r="O162" s="68"/>
      <c r="P162" s="189">
        <f t="shared" si="21"/>
        <v>0</v>
      </c>
      <c r="Q162" s="189">
        <v>6.0000000000000002E-5</v>
      </c>
      <c r="R162" s="189">
        <f t="shared" si="22"/>
        <v>6.0000000000000002E-5</v>
      </c>
      <c r="S162" s="189">
        <v>0</v>
      </c>
      <c r="T162" s="190">
        <f t="shared" si="2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1" t="s">
        <v>121</v>
      </c>
      <c r="AT162" s="191" t="s">
        <v>117</v>
      </c>
      <c r="AU162" s="191" t="s">
        <v>113</v>
      </c>
      <c r="AY162" s="14" t="s">
        <v>114</v>
      </c>
      <c r="BE162" s="192">
        <f t="shared" si="24"/>
        <v>0</v>
      </c>
      <c r="BF162" s="192">
        <f t="shared" si="25"/>
        <v>0</v>
      </c>
      <c r="BG162" s="192">
        <f t="shared" si="26"/>
        <v>0</v>
      </c>
      <c r="BH162" s="192">
        <f t="shared" si="27"/>
        <v>0</v>
      </c>
      <c r="BI162" s="192">
        <f t="shared" si="28"/>
        <v>0</v>
      </c>
      <c r="BJ162" s="14" t="s">
        <v>113</v>
      </c>
      <c r="BK162" s="192">
        <f t="shared" si="29"/>
        <v>0</v>
      </c>
      <c r="BL162" s="14" t="s">
        <v>121</v>
      </c>
      <c r="BM162" s="191" t="s">
        <v>264</v>
      </c>
    </row>
    <row r="163" spans="1:65" s="2" customFormat="1" ht="37.799999999999997" customHeight="1">
      <c r="A163" s="31"/>
      <c r="B163" s="32"/>
      <c r="C163" s="193" t="s">
        <v>265</v>
      </c>
      <c r="D163" s="193" t="s">
        <v>123</v>
      </c>
      <c r="E163" s="194" t="s">
        <v>266</v>
      </c>
      <c r="F163" s="195" t="s">
        <v>267</v>
      </c>
      <c r="G163" s="196" t="s">
        <v>171</v>
      </c>
      <c r="H163" s="197">
        <v>1</v>
      </c>
      <c r="I163" s="198"/>
      <c r="J163" s="199">
        <f t="shared" si="20"/>
        <v>0</v>
      </c>
      <c r="K163" s="200"/>
      <c r="L163" s="201"/>
      <c r="M163" s="202" t="s">
        <v>1</v>
      </c>
      <c r="N163" s="203" t="s">
        <v>41</v>
      </c>
      <c r="O163" s="68"/>
      <c r="P163" s="189">
        <f t="shared" si="21"/>
        <v>0</v>
      </c>
      <c r="Q163" s="189">
        <v>1.7999999999999999E-2</v>
      </c>
      <c r="R163" s="189">
        <f t="shared" si="22"/>
        <v>1.7999999999999999E-2</v>
      </c>
      <c r="S163" s="189">
        <v>0</v>
      </c>
      <c r="T163" s="190">
        <f t="shared" si="2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1" t="s">
        <v>126</v>
      </c>
      <c r="AT163" s="191" t="s">
        <v>123</v>
      </c>
      <c r="AU163" s="191" t="s">
        <v>113</v>
      </c>
      <c r="AY163" s="14" t="s">
        <v>114</v>
      </c>
      <c r="BE163" s="192">
        <f t="shared" si="24"/>
        <v>0</v>
      </c>
      <c r="BF163" s="192">
        <f t="shared" si="25"/>
        <v>0</v>
      </c>
      <c r="BG163" s="192">
        <f t="shared" si="26"/>
        <v>0</v>
      </c>
      <c r="BH163" s="192">
        <f t="shared" si="27"/>
        <v>0</v>
      </c>
      <c r="BI163" s="192">
        <f t="shared" si="28"/>
        <v>0</v>
      </c>
      <c r="BJ163" s="14" t="s">
        <v>113</v>
      </c>
      <c r="BK163" s="192">
        <f t="shared" si="29"/>
        <v>0</v>
      </c>
      <c r="BL163" s="14" t="s">
        <v>121</v>
      </c>
      <c r="BM163" s="191" t="s">
        <v>268</v>
      </c>
    </row>
    <row r="164" spans="1:65" s="2" customFormat="1" ht="14.4" customHeight="1">
      <c r="A164" s="31"/>
      <c r="B164" s="32"/>
      <c r="C164" s="179" t="s">
        <v>269</v>
      </c>
      <c r="D164" s="179" t="s">
        <v>117</v>
      </c>
      <c r="E164" s="180" t="s">
        <v>270</v>
      </c>
      <c r="F164" s="181" t="s">
        <v>271</v>
      </c>
      <c r="G164" s="182" t="s">
        <v>171</v>
      </c>
      <c r="H164" s="183">
        <v>1</v>
      </c>
      <c r="I164" s="184"/>
      <c r="J164" s="185">
        <f t="shared" si="20"/>
        <v>0</v>
      </c>
      <c r="K164" s="186"/>
      <c r="L164" s="36"/>
      <c r="M164" s="187" t="s">
        <v>1</v>
      </c>
      <c r="N164" s="188" t="s">
        <v>41</v>
      </c>
      <c r="O164" s="68"/>
      <c r="P164" s="189">
        <f t="shared" si="21"/>
        <v>0</v>
      </c>
      <c r="Q164" s="189">
        <v>4.0000000000000003E-5</v>
      </c>
      <c r="R164" s="189">
        <f t="shared" si="22"/>
        <v>4.0000000000000003E-5</v>
      </c>
      <c r="S164" s="189">
        <v>0</v>
      </c>
      <c r="T164" s="190">
        <f t="shared" si="2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1" t="s">
        <v>121</v>
      </c>
      <c r="AT164" s="191" t="s">
        <v>117</v>
      </c>
      <c r="AU164" s="191" t="s">
        <v>113</v>
      </c>
      <c r="AY164" s="14" t="s">
        <v>114</v>
      </c>
      <c r="BE164" s="192">
        <f t="shared" si="24"/>
        <v>0</v>
      </c>
      <c r="BF164" s="192">
        <f t="shared" si="25"/>
        <v>0</v>
      </c>
      <c r="BG164" s="192">
        <f t="shared" si="26"/>
        <v>0</v>
      </c>
      <c r="BH164" s="192">
        <f t="shared" si="27"/>
        <v>0</v>
      </c>
      <c r="BI164" s="192">
        <f t="shared" si="28"/>
        <v>0</v>
      </c>
      <c r="BJ164" s="14" t="s">
        <v>113</v>
      </c>
      <c r="BK164" s="192">
        <f t="shared" si="29"/>
        <v>0</v>
      </c>
      <c r="BL164" s="14" t="s">
        <v>121</v>
      </c>
      <c r="BM164" s="191" t="s">
        <v>272</v>
      </c>
    </row>
    <row r="165" spans="1:65" s="2" customFormat="1" ht="24.15" customHeight="1">
      <c r="A165" s="31"/>
      <c r="B165" s="32"/>
      <c r="C165" s="193" t="s">
        <v>273</v>
      </c>
      <c r="D165" s="193" t="s">
        <v>123</v>
      </c>
      <c r="E165" s="194" t="s">
        <v>274</v>
      </c>
      <c r="F165" s="195" t="s">
        <v>275</v>
      </c>
      <c r="G165" s="196" t="s">
        <v>171</v>
      </c>
      <c r="H165" s="197">
        <v>1</v>
      </c>
      <c r="I165" s="198"/>
      <c r="J165" s="199">
        <f t="shared" si="20"/>
        <v>0</v>
      </c>
      <c r="K165" s="200"/>
      <c r="L165" s="201"/>
      <c r="M165" s="202" t="s">
        <v>1</v>
      </c>
      <c r="N165" s="203" t="s">
        <v>41</v>
      </c>
      <c r="O165" s="68"/>
      <c r="P165" s="189">
        <f t="shared" si="21"/>
        <v>0</v>
      </c>
      <c r="Q165" s="189">
        <v>6.7000000000000002E-4</v>
      </c>
      <c r="R165" s="189">
        <f t="shared" si="22"/>
        <v>6.7000000000000002E-4</v>
      </c>
      <c r="S165" s="189">
        <v>0</v>
      </c>
      <c r="T165" s="190">
        <f t="shared" si="2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1" t="s">
        <v>126</v>
      </c>
      <c r="AT165" s="191" t="s">
        <v>123</v>
      </c>
      <c r="AU165" s="191" t="s">
        <v>113</v>
      </c>
      <c r="AY165" s="14" t="s">
        <v>114</v>
      </c>
      <c r="BE165" s="192">
        <f t="shared" si="24"/>
        <v>0</v>
      </c>
      <c r="BF165" s="192">
        <f t="shared" si="25"/>
        <v>0</v>
      </c>
      <c r="BG165" s="192">
        <f t="shared" si="26"/>
        <v>0</v>
      </c>
      <c r="BH165" s="192">
        <f t="shared" si="27"/>
        <v>0</v>
      </c>
      <c r="BI165" s="192">
        <f t="shared" si="28"/>
        <v>0</v>
      </c>
      <c r="BJ165" s="14" t="s">
        <v>113</v>
      </c>
      <c r="BK165" s="192">
        <f t="shared" si="29"/>
        <v>0</v>
      </c>
      <c r="BL165" s="14" t="s">
        <v>121</v>
      </c>
      <c r="BM165" s="191" t="s">
        <v>276</v>
      </c>
    </row>
    <row r="166" spans="1:65" s="2" customFormat="1" ht="24.15" customHeight="1">
      <c r="A166" s="31"/>
      <c r="B166" s="32"/>
      <c r="C166" s="179" t="s">
        <v>277</v>
      </c>
      <c r="D166" s="179" t="s">
        <v>117</v>
      </c>
      <c r="E166" s="180" t="s">
        <v>278</v>
      </c>
      <c r="F166" s="181" t="s">
        <v>279</v>
      </c>
      <c r="G166" s="182" t="s">
        <v>224</v>
      </c>
      <c r="H166" s="183">
        <v>1</v>
      </c>
      <c r="I166" s="184"/>
      <c r="J166" s="185">
        <f t="shared" si="20"/>
        <v>0</v>
      </c>
      <c r="K166" s="186"/>
      <c r="L166" s="36"/>
      <c r="M166" s="187" t="s">
        <v>1</v>
      </c>
      <c r="N166" s="188" t="s">
        <v>41</v>
      </c>
      <c r="O166" s="68"/>
      <c r="P166" s="189">
        <f t="shared" si="21"/>
        <v>0</v>
      </c>
      <c r="Q166" s="189">
        <v>2.5999999999999998E-4</v>
      </c>
      <c r="R166" s="189">
        <f t="shared" si="22"/>
        <v>2.5999999999999998E-4</v>
      </c>
      <c r="S166" s="189">
        <v>0</v>
      </c>
      <c r="T166" s="190">
        <f t="shared" si="2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1" t="s">
        <v>121</v>
      </c>
      <c r="AT166" s="191" t="s">
        <v>117</v>
      </c>
      <c r="AU166" s="191" t="s">
        <v>113</v>
      </c>
      <c r="AY166" s="14" t="s">
        <v>114</v>
      </c>
      <c r="BE166" s="192">
        <f t="shared" si="24"/>
        <v>0</v>
      </c>
      <c r="BF166" s="192">
        <f t="shared" si="25"/>
        <v>0</v>
      </c>
      <c r="BG166" s="192">
        <f t="shared" si="26"/>
        <v>0</v>
      </c>
      <c r="BH166" s="192">
        <f t="shared" si="27"/>
        <v>0</v>
      </c>
      <c r="BI166" s="192">
        <f t="shared" si="28"/>
        <v>0</v>
      </c>
      <c r="BJ166" s="14" t="s">
        <v>113</v>
      </c>
      <c r="BK166" s="192">
        <f t="shared" si="29"/>
        <v>0</v>
      </c>
      <c r="BL166" s="14" t="s">
        <v>121</v>
      </c>
      <c r="BM166" s="191" t="s">
        <v>280</v>
      </c>
    </row>
    <row r="167" spans="1:65" s="2" customFormat="1" ht="37.799999999999997" customHeight="1">
      <c r="A167" s="31"/>
      <c r="B167" s="32"/>
      <c r="C167" s="193" t="s">
        <v>281</v>
      </c>
      <c r="D167" s="193" t="s">
        <v>123</v>
      </c>
      <c r="E167" s="194" t="s">
        <v>282</v>
      </c>
      <c r="F167" s="195" t="s">
        <v>283</v>
      </c>
      <c r="G167" s="196" t="s">
        <v>171</v>
      </c>
      <c r="H167" s="197">
        <v>1</v>
      </c>
      <c r="I167" s="198"/>
      <c r="J167" s="199">
        <f t="shared" si="20"/>
        <v>0</v>
      </c>
      <c r="K167" s="200"/>
      <c r="L167" s="201"/>
      <c r="M167" s="202" t="s">
        <v>1</v>
      </c>
      <c r="N167" s="203" t="s">
        <v>41</v>
      </c>
      <c r="O167" s="68"/>
      <c r="P167" s="189">
        <f t="shared" si="21"/>
        <v>0</v>
      </c>
      <c r="Q167" s="189">
        <v>2.0500000000000001E-2</v>
      </c>
      <c r="R167" s="189">
        <f t="shared" si="22"/>
        <v>2.0500000000000001E-2</v>
      </c>
      <c r="S167" s="189">
        <v>0</v>
      </c>
      <c r="T167" s="190">
        <f t="shared" si="2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1" t="s">
        <v>126</v>
      </c>
      <c r="AT167" s="191" t="s">
        <v>123</v>
      </c>
      <c r="AU167" s="191" t="s">
        <v>113</v>
      </c>
      <c r="AY167" s="14" t="s">
        <v>114</v>
      </c>
      <c r="BE167" s="192">
        <f t="shared" si="24"/>
        <v>0</v>
      </c>
      <c r="BF167" s="192">
        <f t="shared" si="25"/>
        <v>0</v>
      </c>
      <c r="BG167" s="192">
        <f t="shared" si="26"/>
        <v>0</v>
      </c>
      <c r="BH167" s="192">
        <f t="shared" si="27"/>
        <v>0</v>
      </c>
      <c r="BI167" s="192">
        <f t="shared" si="28"/>
        <v>0</v>
      </c>
      <c r="BJ167" s="14" t="s">
        <v>113</v>
      </c>
      <c r="BK167" s="192">
        <f t="shared" si="29"/>
        <v>0</v>
      </c>
      <c r="BL167" s="14" t="s">
        <v>121</v>
      </c>
      <c r="BM167" s="191" t="s">
        <v>284</v>
      </c>
    </row>
    <row r="168" spans="1:65" s="2" customFormat="1" ht="24.15" customHeight="1">
      <c r="A168" s="31"/>
      <c r="B168" s="32"/>
      <c r="C168" s="179" t="s">
        <v>285</v>
      </c>
      <c r="D168" s="179" t="s">
        <v>117</v>
      </c>
      <c r="E168" s="180" t="s">
        <v>286</v>
      </c>
      <c r="F168" s="181" t="s">
        <v>287</v>
      </c>
      <c r="G168" s="182" t="s">
        <v>120</v>
      </c>
      <c r="H168" s="183">
        <v>85</v>
      </c>
      <c r="I168" s="184"/>
      <c r="J168" s="185">
        <f t="shared" si="20"/>
        <v>0</v>
      </c>
      <c r="K168" s="186"/>
      <c r="L168" s="36"/>
      <c r="M168" s="187" t="s">
        <v>1</v>
      </c>
      <c r="N168" s="188" t="s">
        <v>41</v>
      </c>
      <c r="O168" s="68"/>
      <c r="P168" s="189">
        <f t="shared" si="21"/>
        <v>0</v>
      </c>
      <c r="Q168" s="189">
        <v>3.8999999999999999E-4</v>
      </c>
      <c r="R168" s="189">
        <f t="shared" si="22"/>
        <v>3.3149999999999999E-2</v>
      </c>
      <c r="S168" s="189">
        <v>0</v>
      </c>
      <c r="T168" s="190">
        <f t="shared" si="2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1" t="s">
        <v>121</v>
      </c>
      <c r="AT168" s="191" t="s">
        <v>117</v>
      </c>
      <c r="AU168" s="191" t="s">
        <v>113</v>
      </c>
      <c r="AY168" s="14" t="s">
        <v>114</v>
      </c>
      <c r="BE168" s="192">
        <f t="shared" si="24"/>
        <v>0</v>
      </c>
      <c r="BF168" s="192">
        <f t="shared" si="25"/>
        <v>0</v>
      </c>
      <c r="BG168" s="192">
        <f t="shared" si="26"/>
        <v>0</v>
      </c>
      <c r="BH168" s="192">
        <f t="shared" si="27"/>
        <v>0</v>
      </c>
      <c r="BI168" s="192">
        <f t="shared" si="28"/>
        <v>0</v>
      </c>
      <c r="BJ168" s="14" t="s">
        <v>113</v>
      </c>
      <c r="BK168" s="192">
        <f t="shared" si="29"/>
        <v>0</v>
      </c>
      <c r="BL168" s="14" t="s">
        <v>121</v>
      </c>
      <c r="BM168" s="191" t="s">
        <v>288</v>
      </c>
    </row>
    <row r="169" spans="1:65" s="2" customFormat="1" ht="24.15" customHeight="1">
      <c r="A169" s="31"/>
      <c r="B169" s="32"/>
      <c r="C169" s="179" t="s">
        <v>289</v>
      </c>
      <c r="D169" s="179" t="s">
        <v>117</v>
      </c>
      <c r="E169" s="180" t="s">
        <v>290</v>
      </c>
      <c r="F169" s="181" t="s">
        <v>291</v>
      </c>
      <c r="G169" s="182" t="s">
        <v>120</v>
      </c>
      <c r="H169" s="183">
        <v>85</v>
      </c>
      <c r="I169" s="184"/>
      <c r="J169" s="185">
        <f t="shared" si="20"/>
        <v>0</v>
      </c>
      <c r="K169" s="186"/>
      <c r="L169" s="36"/>
      <c r="M169" s="187" t="s">
        <v>1</v>
      </c>
      <c r="N169" s="188" t="s">
        <v>41</v>
      </c>
      <c r="O169" s="68"/>
      <c r="P169" s="189">
        <f t="shared" si="21"/>
        <v>0</v>
      </c>
      <c r="Q169" s="189">
        <v>1.0000000000000001E-5</v>
      </c>
      <c r="R169" s="189">
        <f t="shared" si="22"/>
        <v>8.5000000000000006E-4</v>
      </c>
      <c r="S169" s="189">
        <v>0</v>
      </c>
      <c r="T169" s="190">
        <f t="shared" si="2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1" t="s">
        <v>121</v>
      </c>
      <c r="AT169" s="191" t="s">
        <v>117</v>
      </c>
      <c r="AU169" s="191" t="s">
        <v>113</v>
      </c>
      <c r="AY169" s="14" t="s">
        <v>114</v>
      </c>
      <c r="BE169" s="192">
        <f t="shared" si="24"/>
        <v>0</v>
      </c>
      <c r="BF169" s="192">
        <f t="shared" si="25"/>
        <v>0</v>
      </c>
      <c r="BG169" s="192">
        <f t="shared" si="26"/>
        <v>0</v>
      </c>
      <c r="BH169" s="192">
        <f t="shared" si="27"/>
        <v>0</v>
      </c>
      <c r="BI169" s="192">
        <f t="shared" si="28"/>
        <v>0</v>
      </c>
      <c r="BJ169" s="14" t="s">
        <v>113</v>
      </c>
      <c r="BK169" s="192">
        <f t="shared" si="29"/>
        <v>0</v>
      </c>
      <c r="BL169" s="14" t="s">
        <v>121</v>
      </c>
      <c r="BM169" s="191" t="s">
        <v>292</v>
      </c>
    </row>
    <row r="170" spans="1:65" s="2" customFormat="1" ht="24.15" customHeight="1">
      <c r="A170" s="31"/>
      <c r="B170" s="32"/>
      <c r="C170" s="179" t="s">
        <v>293</v>
      </c>
      <c r="D170" s="179" t="s">
        <v>117</v>
      </c>
      <c r="E170" s="180" t="s">
        <v>294</v>
      </c>
      <c r="F170" s="181" t="s">
        <v>295</v>
      </c>
      <c r="G170" s="182" t="s">
        <v>151</v>
      </c>
      <c r="H170" s="204"/>
      <c r="I170" s="184"/>
      <c r="J170" s="185">
        <f t="shared" si="20"/>
        <v>0</v>
      </c>
      <c r="K170" s="186"/>
      <c r="L170" s="36"/>
      <c r="M170" s="187" t="s">
        <v>1</v>
      </c>
      <c r="N170" s="188" t="s">
        <v>41</v>
      </c>
      <c r="O170" s="68"/>
      <c r="P170" s="189">
        <f t="shared" si="21"/>
        <v>0</v>
      </c>
      <c r="Q170" s="189">
        <v>0</v>
      </c>
      <c r="R170" s="189">
        <f t="shared" si="22"/>
        <v>0</v>
      </c>
      <c r="S170" s="189">
        <v>0</v>
      </c>
      <c r="T170" s="190">
        <f t="shared" si="2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1" t="s">
        <v>121</v>
      </c>
      <c r="AT170" s="191" t="s">
        <v>117</v>
      </c>
      <c r="AU170" s="191" t="s">
        <v>113</v>
      </c>
      <c r="AY170" s="14" t="s">
        <v>114</v>
      </c>
      <c r="BE170" s="192">
        <f t="shared" si="24"/>
        <v>0</v>
      </c>
      <c r="BF170" s="192">
        <f t="shared" si="25"/>
        <v>0</v>
      </c>
      <c r="BG170" s="192">
        <f t="shared" si="26"/>
        <v>0</v>
      </c>
      <c r="BH170" s="192">
        <f t="shared" si="27"/>
        <v>0</v>
      </c>
      <c r="BI170" s="192">
        <f t="shared" si="28"/>
        <v>0</v>
      </c>
      <c r="BJ170" s="14" t="s">
        <v>113</v>
      </c>
      <c r="BK170" s="192">
        <f t="shared" si="29"/>
        <v>0</v>
      </c>
      <c r="BL170" s="14" t="s">
        <v>121</v>
      </c>
      <c r="BM170" s="191" t="s">
        <v>296</v>
      </c>
    </row>
    <row r="171" spans="1:65" s="12" customFormat="1" ht="22.8" customHeight="1">
      <c r="B171" s="163"/>
      <c r="C171" s="164"/>
      <c r="D171" s="165" t="s">
        <v>74</v>
      </c>
      <c r="E171" s="177" t="s">
        <v>297</v>
      </c>
      <c r="F171" s="177" t="s">
        <v>298</v>
      </c>
      <c r="G171" s="164"/>
      <c r="H171" s="164"/>
      <c r="I171" s="167"/>
      <c r="J171" s="178">
        <f>BK171</f>
        <v>0</v>
      </c>
      <c r="K171" s="164"/>
      <c r="L171" s="169"/>
      <c r="M171" s="170"/>
      <c r="N171" s="171"/>
      <c r="O171" s="171"/>
      <c r="P171" s="172">
        <f>SUM(P172:P193)</f>
        <v>0</v>
      </c>
      <c r="Q171" s="171"/>
      <c r="R171" s="172">
        <f>SUM(R172:R193)</f>
        <v>7.7304000000000012E-2</v>
      </c>
      <c r="S171" s="171"/>
      <c r="T171" s="173">
        <f>SUM(T172:T193)</f>
        <v>0</v>
      </c>
      <c r="AR171" s="174" t="s">
        <v>113</v>
      </c>
      <c r="AT171" s="175" t="s">
        <v>74</v>
      </c>
      <c r="AU171" s="175" t="s">
        <v>80</v>
      </c>
      <c r="AY171" s="174" t="s">
        <v>114</v>
      </c>
      <c r="BK171" s="176">
        <f>SUM(BK172:BK193)</f>
        <v>0</v>
      </c>
    </row>
    <row r="172" spans="1:65" s="2" customFormat="1" ht="24.15" customHeight="1">
      <c r="A172" s="31"/>
      <c r="B172" s="32"/>
      <c r="C172" s="179" t="s">
        <v>299</v>
      </c>
      <c r="D172" s="179" t="s">
        <v>117</v>
      </c>
      <c r="E172" s="180" t="s">
        <v>300</v>
      </c>
      <c r="F172" s="181" t="s">
        <v>301</v>
      </c>
      <c r="G172" s="182" t="s">
        <v>224</v>
      </c>
      <c r="H172" s="183">
        <v>5</v>
      </c>
      <c r="I172" s="184"/>
      <c r="J172" s="185">
        <f t="shared" ref="J172:J193" si="30">ROUND(I172*H172,2)</f>
        <v>0</v>
      </c>
      <c r="K172" s="186"/>
      <c r="L172" s="36"/>
      <c r="M172" s="187" t="s">
        <v>1</v>
      </c>
      <c r="N172" s="188" t="s">
        <v>41</v>
      </c>
      <c r="O172" s="68"/>
      <c r="P172" s="189">
        <f t="shared" ref="P172:P193" si="31">O172*H172</f>
        <v>0</v>
      </c>
      <c r="Q172" s="189">
        <v>0</v>
      </c>
      <c r="R172" s="189">
        <f t="shared" ref="R172:R193" si="32">Q172*H172</f>
        <v>0</v>
      </c>
      <c r="S172" s="189">
        <v>0</v>
      </c>
      <c r="T172" s="190">
        <f t="shared" ref="T172:T193" si="33"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1" t="s">
        <v>121</v>
      </c>
      <c r="AT172" s="191" t="s">
        <v>117</v>
      </c>
      <c r="AU172" s="191" t="s">
        <v>113</v>
      </c>
      <c r="AY172" s="14" t="s">
        <v>114</v>
      </c>
      <c r="BE172" s="192">
        <f t="shared" ref="BE172:BE193" si="34">IF(N172="základná",J172,0)</f>
        <v>0</v>
      </c>
      <c r="BF172" s="192">
        <f t="shared" ref="BF172:BF193" si="35">IF(N172="znížená",J172,0)</f>
        <v>0</v>
      </c>
      <c r="BG172" s="192">
        <f t="shared" ref="BG172:BG193" si="36">IF(N172="zákl. prenesená",J172,0)</f>
        <v>0</v>
      </c>
      <c r="BH172" s="192">
        <f t="shared" ref="BH172:BH193" si="37">IF(N172="zníž. prenesená",J172,0)</f>
        <v>0</v>
      </c>
      <c r="BI172" s="192">
        <f t="shared" ref="BI172:BI193" si="38">IF(N172="nulová",J172,0)</f>
        <v>0</v>
      </c>
      <c r="BJ172" s="14" t="s">
        <v>113</v>
      </c>
      <c r="BK172" s="192">
        <f t="shared" ref="BK172:BK193" si="39">ROUND(I172*H172,2)</f>
        <v>0</v>
      </c>
      <c r="BL172" s="14" t="s">
        <v>121</v>
      </c>
      <c r="BM172" s="191" t="s">
        <v>302</v>
      </c>
    </row>
    <row r="173" spans="1:65" s="2" customFormat="1" ht="37.799999999999997" customHeight="1">
      <c r="A173" s="31"/>
      <c r="B173" s="32"/>
      <c r="C173" s="193" t="s">
        <v>303</v>
      </c>
      <c r="D173" s="193" t="s">
        <v>123</v>
      </c>
      <c r="E173" s="194" t="s">
        <v>304</v>
      </c>
      <c r="F173" s="195" t="s">
        <v>305</v>
      </c>
      <c r="G173" s="196" t="s">
        <v>171</v>
      </c>
      <c r="H173" s="197">
        <v>5</v>
      </c>
      <c r="I173" s="198"/>
      <c r="J173" s="199">
        <f t="shared" si="30"/>
        <v>0</v>
      </c>
      <c r="K173" s="200"/>
      <c r="L173" s="201"/>
      <c r="M173" s="202" t="s">
        <v>1</v>
      </c>
      <c r="N173" s="203" t="s">
        <v>41</v>
      </c>
      <c r="O173" s="68"/>
      <c r="P173" s="189">
        <f t="shared" si="31"/>
        <v>0</v>
      </c>
      <c r="Q173" s="189">
        <v>7.1999999999999998E-3</v>
      </c>
      <c r="R173" s="189">
        <f t="shared" si="32"/>
        <v>3.5999999999999997E-2</v>
      </c>
      <c r="S173" s="189">
        <v>0</v>
      </c>
      <c r="T173" s="190">
        <f t="shared" si="3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1" t="s">
        <v>126</v>
      </c>
      <c r="AT173" s="191" t="s">
        <v>123</v>
      </c>
      <c r="AU173" s="191" t="s">
        <v>113</v>
      </c>
      <c r="AY173" s="14" t="s">
        <v>114</v>
      </c>
      <c r="BE173" s="192">
        <f t="shared" si="34"/>
        <v>0</v>
      </c>
      <c r="BF173" s="192">
        <f t="shared" si="35"/>
        <v>0</v>
      </c>
      <c r="BG173" s="192">
        <f t="shared" si="36"/>
        <v>0</v>
      </c>
      <c r="BH173" s="192">
        <f t="shared" si="37"/>
        <v>0</v>
      </c>
      <c r="BI173" s="192">
        <f t="shared" si="38"/>
        <v>0</v>
      </c>
      <c r="BJ173" s="14" t="s">
        <v>113</v>
      </c>
      <c r="BK173" s="192">
        <f t="shared" si="39"/>
        <v>0</v>
      </c>
      <c r="BL173" s="14" t="s">
        <v>121</v>
      </c>
      <c r="BM173" s="191" t="s">
        <v>306</v>
      </c>
    </row>
    <row r="174" spans="1:65" s="2" customFormat="1" ht="14.4" customHeight="1">
      <c r="A174" s="31"/>
      <c r="B174" s="32"/>
      <c r="C174" s="179" t="s">
        <v>307</v>
      </c>
      <c r="D174" s="179" t="s">
        <v>117</v>
      </c>
      <c r="E174" s="180" t="s">
        <v>308</v>
      </c>
      <c r="F174" s="181" t="s">
        <v>309</v>
      </c>
      <c r="G174" s="182" t="s">
        <v>171</v>
      </c>
      <c r="H174" s="183">
        <v>5</v>
      </c>
      <c r="I174" s="184"/>
      <c r="J174" s="185">
        <f t="shared" si="30"/>
        <v>0</v>
      </c>
      <c r="K174" s="186"/>
      <c r="L174" s="36"/>
      <c r="M174" s="187" t="s">
        <v>1</v>
      </c>
      <c r="N174" s="188" t="s">
        <v>41</v>
      </c>
      <c r="O174" s="68"/>
      <c r="P174" s="189">
        <f t="shared" si="31"/>
        <v>0</v>
      </c>
      <c r="Q174" s="189">
        <v>0</v>
      </c>
      <c r="R174" s="189">
        <f t="shared" si="32"/>
        <v>0</v>
      </c>
      <c r="S174" s="189">
        <v>0</v>
      </c>
      <c r="T174" s="190">
        <f t="shared" si="3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1" t="s">
        <v>121</v>
      </c>
      <c r="AT174" s="191" t="s">
        <v>117</v>
      </c>
      <c r="AU174" s="191" t="s">
        <v>113</v>
      </c>
      <c r="AY174" s="14" t="s">
        <v>114</v>
      </c>
      <c r="BE174" s="192">
        <f t="shared" si="34"/>
        <v>0</v>
      </c>
      <c r="BF174" s="192">
        <f t="shared" si="35"/>
        <v>0</v>
      </c>
      <c r="BG174" s="192">
        <f t="shared" si="36"/>
        <v>0</v>
      </c>
      <c r="BH174" s="192">
        <f t="shared" si="37"/>
        <v>0</v>
      </c>
      <c r="BI174" s="192">
        <f t="shared" si="38"/>
        <v>0</v>
      </c>
      <c r="BJ174" s="14" t="s">
        <v>113</v>
      </c>
      <c r="BK174" s="192">
        <f t="shared" si="39"/>
        <v>0</v>
      </c>
      <c r="BL174" s="14" t="s">
        <v>121</v>
      </c>
      <c r="BM174" s="191" t="s">
        <v>310</v>
      </c>
    </row>
    <row r="175" spans="1:65" s="2" customFormat="1" ht="24.15" customHeight="1">
      <c r="A175" s="31"/>
      <c r="B175" s="32"/>
      <c r="C175" s="179" t="s">
        <v>311</v>
      </c>
      <c r="D175" s="179" t="s">
        <v>117</v>
      </c>
      <c r="E175" s="180" t="s">
        <v>312</v>
      </c>
      <c r="F175" s="181" t="s">
        <v>313</v>
      </c>
      <c r="G175" s="182" t="s">
        <v>171</v>
      </c>
      <c r="H175" s="183">
        <v>4</v>
      </c>
      <c r="I175" s="184"/>
      <c r="J175" s="185">
        <f t="shared" si="30"/>
        <v>0</v>
      </c>
      <c r="K175" s="186"/>
      <c r="L175" s="36"/>
      <c r="M175" s="187" t="s">
        <v>1</v>
      </c>
      <c r="N175" s="188" t="s">
        <v>41</v>
      </c>
      <c r="O175" s="68"/>
      <c r="P175" s="189">
        <f t="shared" si="31"/>
        <v>0</v>
      </c>
      <c r="Q175" s="189">
        <v>2.7E-4</v>
      </c>
      <c r="R175" s="189">
        <f t="shared" si="32"/>
        <v>1.08E-3</v>
      </c>
      <c r="S175" s="189">
        <v>0</v>
      </c>
      <c r="T175" s="190">
        <f t="shared" si="3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1" t="s">
        <v>121</v>
      </c>
      <c r="AT175" s="191" t="s">
        <v>117</v>
      </c>
      <c r="AU175" s="191" t="s">
        <v>113</v>
      </c>
      <c r="AY175" s="14" t="s">
        <v>114</v>
      </c>
      <c r="BE175" s="192">
        <f t="shared" si="34"/>
        <v>0</v>
      </c>
      <c r="BF175" s="192">
        <f t="shared" si="35"/>
        <v>0</v>
      </c>
      <c r="BG175" s="192">
        <f t="shared" si="36"/>
        <v>0</v>
      </c>
      <c r="BH175" s="192">
        <f t="shared" si="37"/>
        <v>0</v>
      </c>
      <c r="BI175" s="192">
        <f t="shared" si="38"/>
        <v>0</v>
      </c>
      <c r="BJ175" s="14" t="s">
        <v>113</v>
      </c>
      <c r="BK175" s="192">
        <f t="shared" si="39"/>
        <v>0</v>
      </c>
      <c r="BL175" s="14" t="s">
        <v>121</v>
      </c>
      <c r="BM175" s="191" t="s">
        <v>314</v>
      </c>
    </row>
    <row r="176" spans="1:65" s="2" customFormat="1" ht="14.4" customHeight="1">
      <c r="A176" s="31"/>
      <c r="B176" s="32"/>
      <c r="C176" s="179" t="s">
        <v>315</v>
      </c>
      <c r="D176" s="179" t="s">
        <v>117</v>
      </c>
      <c r="E176" s="180" t="s">
        <v>316</v>
      </c>
      <c r="F176" s="181" t="s">
        <v>317</v>
      </c>
      <c r="G176" s="182" t="s">
        <v>171</v>
      </c>
      <c r="H176" s="183">
        <v>1</v>
      </c>
      <c r="I176" s="184"/>
      <c r="J176" s="185">
        <f t="shared" si="30"/>
        <v>0</v>
      </c>
      <c r="K176" s="186"/>
      <c r="L176" s="36"/>
      <c r="M176" s="187" t="s">
        <v>1</v>
      </c>
      <c r="N176" s="188" t="s">
        <v>41</v>
      </c>
      <c r="O176" s="68"/>
      <c r="P176" s="189">
        <f t="shared" si="31"/>
        <v>0</v>
      </c>
      <c r="Q176" s="189">
        <v>1.7000000000000001E-4</v>
      </c>
      <c r="R176" s="189">
        <f t="shared" si="32"/>
        <v>1.7000000000000001E-4</v>
      </c>
      <c r="S176" s="189">
        <v>0</v>
      </c>
      <c r="T176" s="190">
        <f t="shared" si="3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1" t="s">
        <v>121</v>
      </c>
      <c r="AT176" s="191" t="s">
        <v>117</v>
      </c>
      <c r="AU176" s="191" t="s">
        <v>113</v>
      </c>
      <c r="AY176" s="14" t="s">
        <v>114</v>
      </c>
      <c r="BE176" s="192">
        <f t="shared" si="34"/>
        <v>0</v>
      </c>
      <c r="BF176" s="192">
        <f t="shared" si="35"/>
        <v>0</v>
      </c>
      <c r="BG176" s="192">
        <f t="shared" si="36"/>
        <v>0</v>
      </c>
      <c r="BH176" s="192">
        <f t="shared" si="37"/>
        <v>0</v>
      </c>
      <c r="BI176" s="192">
        <f t="shared" si="38"/>
        <v>0</v>
      </c>
      <c r="BJ176" s="14" t="s">
        <v>113</v>
      </c>
      <c r="BK176" s="192">
        <f t="shared" si="39"/>
        <v>0</v>
      </c>
      <c r="BL176" s="14" t="s">
        <v>121</v>
      </c>
      <c r="BM176" s="191" t="s">
        <v>318</v>
      </c>
    </row>
    <row r="177" spans="1:65" s="2" customFormat="1" ht="24.15" customHeight="1">
      <c r="A177" s="31"/>
      <c r="B177" s="32"/>
      <c r="C177" s="179" t="s">
        <v>319</v>
      </c>
      <c r="D177" s="179" t="s">
        <v>117</v>
      </c>
      <c r="E177" s="180" t="s">
        <v>320</v>
      </c>
      <c r="F177" s="181" t="s">
        <v>321</v>
      </c>
      <c r="G177" s="182" t="s">
        <v>224</v>
      </c>
      <c r="H177" s="183">
        <v>5</v>
      </c>
      <c r="I177" s="184"/>
      <c r="J177" s="185">
        <f t="shared" si="30"/>
        <v>0</v>
      </c>
      <c r="K177" s="186"/>
      <c r="L177" s="36"/>
      <c r="M177" s="187" t="s">
        <v>1</v>
      </c>
      <c r="N177" s="188" t="s">
        <v>41</v>
      </c>
      <c r="O177" s="68"/>
      <c r="P177" s="189">
        <f t="shared" si="31"/>
        <v>0</v>
      </c>
      <c r="Q177" s="189">
        <v>0</v>
      </c>
      <c r="R177" s="189">
        <f t="shared" si="32"/>
        <v>0</v>
      </c>
      <c r="S177" s="189">
        <v>0</v>
      </c>
      <c r="T177" s="190">
        <f t="shared" si="3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1" t="s">
        <v>121</v>
      </c>
      <c r="AT177" s="191" t="s">
        <v>117</v>
      </c>
      <c r="AU177" s="191" t="s">
        <v>113</v>
      </c>
      <c r="AY177" s="14" t="s">
        <v>114</v>
      </c>
      <c r="BE177" s="192">
        <f t="shared" si="34"/>
        <v>0</v>
      </c>
      <c r="BF177" s="192">
        <f t="shared" si="35"/>
        <v>0</v>
      </c>
      <c r="BG177" s="192">
        <f t="shared" si="36"/>
        <v>0</v>
      </c>
      <c r="BH177" s="192">
        <f t="shared" si="37"/>
        <v>0</v>
      </c>
      <c r="BI177" s="192">
        <f t="shared" si="38"/>
        <v>0</v>
      </c>
      <c r="BJ177" s="14" t="s">
        <v>113</v>
      </c>
      <c r="BK177" s="192">
        <f t="shared" si="39"/>
        <v>0</v>
      </c>
      <c r="BL177" s="14" t="s">
        <v>121</v>
      </c>
      <c r="BM177" s="191" t="s">
        <v>322</v>
      </c>
    </row>
    <row r="178" spans="1:65" s="2" customFormat="1" ht="24.15" customHeight="1">
      <c r="A178" s="31"/>
      <c r="B178" s="32"/>
      <c r="C178" s="179" t="s">
        <v>323</v>
      </c>
      <c r="D178" s="179" t="s">
        <v>117</v>
      </c>
      <c r="E178" s="180" t="s">
        <v>324</v>
      </c>
      <c r="F178" s="181" t="s">
        <v>325</v>
      </c>
      <c r="G178" s="182" t="s">
        <v>224</v>
      </c>
      <c r="H178" s="183">
        <v>1</v>
      </c>
      <c r="I178" s="184"/>
      <c r="J178" s="185">
        <f t="shared" si="30"/>
        <v>0</v>
      </c>
      <c r="K178" s="186"/>
      <c r="L178" s="36"/>
      <c r="M178" s="187" t="s">
        <v>1</v>
      </c>
      <c r="N178" s="188" t="s">
        <v>41</v>
      </c>
      <c r="O178" s="68"/>
      <c r="P178" s="189">
        <f t="shared" si="31"/>
        <v>0</v>
      </c>
      <c r="Q178" s="189">
        <v>2.5999999999999998E-4</v>
      </c>
      <c r="R178" s="189">
        <f t="shared" si="32"/>
        <v>2.5999999999999998E-4</v>
      </c>
      <c r="S178" s="189">
        <v>0</v>
      </c>
      <c r="T178" s="190">
        <f t="shared" si="3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1" t="s">
        <v>121</v>
      </c>
      <c r="AT178" s="191" t="s">
        <v>117</v>
      </c>
      <c r="AU178" s="191" t="s">
        <v>113</v>
      </c>
      <c r="AY178" s="14" t="s">
        <v>114</v>
      </c>
      <c r="BE178" s="192">
        <f t="shared" si="34"/>
        <v>0</v>
      </c>
      <c r="BF178" s="192">
        <f t="shared" si="35"/>
        <v>0</v>
      </c>
      <c r="BG178" s="192">
        <f t="shared" si="36"/>
        <v>0</v>
      </c>
      <c r="BH178" s="192">
        <f t="shared" si="37"/>
        <v>0</v>
      </c>
      <c r="BI178" s="192">
        <f t="shared" si="38"/>
        <v>0</v>
      </c>
      <c r="BJ178" s="14" t="s">
        <v>113</v>
      </c>
      <c r="BK178" s="192">
        <f t="shared" si="39"/>
        <v>0</v>
      </c>
      <c r="BL178" s="14" t="s">
        <v>121</v>
      </c>
      <c r="BM178" s="191" t="s">
        <v>326</v>
      </c>
    </row>
    <row r="179" spans="1:65" s="2" customFormat="1" ht="24.15" customHeight="1">
      <c r="A179" s="31"/>
      <c r="B179" s="32"/>
      <c r="C179" s="179" t="s">
        <v>327</v>
      </c>
      <c r="D179" s="179" t="s">
        <v>117</v>
      </c>
      <c r="E179" s="180" t="s">
        <v>328</v>
      </c>
      <c r="F179" s="181" t="s">
        <v>329</v>
      </c>
      <c r="G179" s="182" t="s">
        <v>224</v>
      </c>
      <c r="H179" s="183">
        <v>1</v>
      </c>
      <c r="I179" s="184"/>
      <c r="J179" s="185">
        <f t="shared" si="30"/>
        <v>0</v>
      </c>
      <c r="K179" s="186"/>
      <c r="L179" s="36"/>
      <c r="M179" s="187" t="s">
        <v>1</v>
      </c>
      <c r="N179" s="188" t="s">
        <v>41</v>
      </c>
      <c r="O179" s="68"/>
      <c r="P179" s="189">
        <f t="shared" si="31"/>
        <v>0</v>
      </c>
      <c r="Q179" s="189">
        <v>7.2000000000000005E-4</v>
      </c>
      <c r="R179" s="189">
        <f t="shared" si="32"/>
        <v>7.2000000000000005E-4</v>
      </c>
      <c r="S179" s="189">
        <v>0</v>
      </c>
      <c r="T179" s="190">
        <f t="shared" si="3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1" t="s">
        <v>121</v>
      </c>
      <c r="AT179" s="191" t="s">
        <v>117</v>
      </c>
      <c r="AU179" s="191" t="s">
        <v>113</v>
      </c>
      <c r="AY179" s="14" t="s">
        <v>114</v>
      </c>
      <c r="BE179" s="192">
        <f t="shared" si="34"/>
        <v>0</v>
      </c>
      <c r="BF179" s="192">
        <f t="shared" si="35"/>
        <v>0</v>
      </c>
      <c r="BG179" s="192">
        <f t="shared" si="36"/>
        <v>0</v>
      </c>
      <c r="BH179" s="192">
        <f t="shared" si="37"/>
        <v>0</v>
      </c>
      <c r="BI179" s="192">
        <f t="shared" si="38"/>
        <v>0</v>
      </c>
      <c r="BJ179" s="14" t="s">
        <v>113</v>
      </c>
      <c r="BK179" s="192">
        <f t="shared" si="39"/>
        <v>0</v>
      </c>
      <c r="BL179" s="14" t="s">
        <v>121</v>
      </c>
      <c r="BM179" s="191" t="s">
        <v>330</v>
      </c>
    </row>
    <row r="180" spans="1:65" s="2" customFormat="1" ht="24.15" customHeight="1">
      <c r="A180" s="31"/>
      <c r="B180" s="32"/>
      <c r="C180" s="179" t="s">
        <v>331</v>
      </c>
      <c r="D180" s="179" t="s">
        <v>117</v>
      </c>
      <c r="E180" s="180" t="s">
        <v>332</v>
      </c>
      <c r="F180" s="181" t="s">
        <v>333</v>
      </c>
      <c r="G180" s="182" t="s">
        <v>224</v>
      </c>
      <c r="H180" s="183">
        <v>1</v>
      </c>
      <c r="I180" s="184"/>
      <c r="J180" s="185">
        <f t="shared" si="30"/>
        <v>0</v>
      </c>
      <c r="K180" s="186"/>
      <c r="L180" s="36"/>
      <c r="M180" s="187" t="s">
        <v>1</v>
      </c>
      <c r="N180" s="188" t="s">
        <v>41</v>
      </c>
      <c r="O180" s="68"/>
      <c r="P180" s="189">
        <f t="shared" si="31"/>
        <v>0</v>
      </c>
      <c r="Q180" s="189">
        <v>6.6E-4</v>
      </c>
      <c r="R180" s="189">
        <f t="shared" si="32"/>
        <v>6.6E-4</v>
      </c>
      <c r="S180" s="189">
        <v>0</v>
      </c>
      <c r="T180" s="190">
        <f t="shared" si="3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1" t="s">
        <v>121</v>
      </c>
      <c r="AT180" s="191" t="s">
        <v>117</v>
      </c>
      <c r="AU180" s="191" t="s">
        <v>113</v>
      </c>
      <c r="AY180" s="14" t="s">
        <v>114</v>
      </c>
      <c r="BE180" s="192">
        <f t="shared" si="34"/>
        <v>0</v>
      </c>
      <c r="BF180" s="192">
        <f t="shared" si="35"/>
        <v>0</v>
      </c>
      <c r="BG180" s="192">
        <f t="shared" si="36"/>
        <v>0</v>
      </c>
      <c r="BH180" s="192">
        <f t="shared" si="37"/>
        <v>0</v>
      </c>
      <c r="BI180" s="192">
        <f t="shared" si="38"/>
        <v>0</v>
      </c>
      <c r="BJ180" s="14" t="s">
        <v>113</v>
      </c>
      <c r="BK180" s="192">
        <f t="shared" si="39"/>
        <v>0</v>
      </c>
      <c r="BL180" s="14" t="s">
        <v>121</v>
      </c>
      <c r="BM180" s="191" t="s">
        <v>334</v>
      </c>
    </row>
    <row r="181" spans="1:65" s="2" customFormat="1" ht="24.15" customHeight="1">
      <c r="A181" s="31"/>
      <c r="B181" s="32"/>
      <c r="C181" s="193" t="s">
        <v>335</v>
      </c>
      <c r="D181" s="193" t="s">
        <v>123</v>
      </c>
      <c r="E181" s="194" t="s">
        <v>336</v>
      </c>
      <c r="F181" s="195" t="s">
        <v>337</v>
      </c>
      <c r="G181" s="196" t="s">
        <v>171</v>
      </c>
      <c r="H181" s="197">
        <v>1</v>
      </c>
      <c r="I181" s="198"/>
      <c r="J181" s="199">
        <f t="shared" si="30"/>
        <v>0</v>
      </c>
      <c r="K181" s="200"/>
      <c r="L181" s="201"/>
      <c r="M181" s="202" t="s">
        <v>1</v>
      </c>
      <c r="N181" s="203" t="s">
        <v>41</v>
      </c>
      <c r="O181" s="68"/>
      <c r="P181" s="189">
        <f t="shared" si="31"/>
        <v>0</v>
      </c>
      <c r="Q181" s="189">
        <v>2.4E-2</v>
      </c>
      <c r="R181" s="189">
        <f t="shared" si="32"/>
        <v>2.4E-2</v>
      </c>
      <c r="S181" s="189">
        <v>0</v>
      </c>
      <c r="T181" s="190">
        <f t="shared" si="3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1" t="s">
        <v>126</v>
      </c>
      <c r="AT181" s="191" t="s">
        <v>123</v>
      </c>
      <c r="AU181" s="191" t="s">
        <v>113</v>
      </c>
      <c r="AY181" s="14" t="s">
        <v>114</v>
      </c>
      <c r="BE181" s="192">
        <f t="shared" si="34"/>
        <v>0</v>
      </c>
      <c r="BF181" s="192">
        <f t="shared" si="35"/>
        <v>0</v>
      </c>
      <c r="BG181" s="192">
        <f t="shared" si="36"/>
        <v>0</v>
      </c>
      <c r="BH181" s="192">
        <f t="shared" si="37"/>
        <v>0</v>
      </c>
      <c r="BI181" s="192">
        <f t="shared" si="38"/>
        <v>0</v>
      </c>
      <c r="BJ181" s="14" t="s">
        <v>113</v>
      </c>
      <c r="BK181" s="192">
        <f t="shared" si="39"/>
        <v>0</v>
      </c>
      <c r="BL181" s="14" t="s">
        <v>121</v>
      </c>
      <c r="BM181" s="191" t="s">
        <v>338</v>
      </c>
    </row>
    <row r="182" spans="1:65" s="2" customFormat="1" ht="14.4" customHeight="1">
      <c r="A182" s="31"/>
      <c r="B182" s="32"/>
      <c r="C182" s="179" t="s">
        <v>339</v>
      </c>
      <c r="D182" s="179" t="s">
        <v>117</v>
      </c>
      <c r="E182" s="180" t="s">
        <v>340</v>
      </c>
      <c r="F182" s="181" t="s">
        <v>341</v>
      </c>
      <c r="G182" s="182" t="s">
        <v>224</v>
      </c>
      <c r="H182" s="183">
        <v>18</v>
      </c>
      <c r="I182" s="184"/>
      <c r="J182" s="185">
        <f t="shared" si="30"/>
        <v>0</v>
      </c>
      <c r="K182" s="186"/>
      <c r="L182" s="36"/>
      <c r="M182" s="187" t="s">
        <v>1</v>
      </c>
      <c r="N182" s="188" t="s">
        <v>41</v>
      </c>
      <c r="O182" s="68"/>
      <c r="P182" s="189">
        <f t="shared" si="31"/>
        <v>0</v>
      </c>
      <c r="Q182" s="189">
        <v>2.7999999999999998E-4</v>
      </c>
      <c r="R182" s="189">
        <f t="shared" si="32"/>
        <v>5.0399999999999993E-3</v>
      </c>
      <c r="S182" s="189">
        <v>0</v>
      </c>
      <c r="T182" s="190">
        <f t="shared" si="3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1" t="s">
        <v>121</v>
      </c>
      <c r="AT182" s="191" t="s">
        <v>117</v>
      </c>
      <c r="AU182" s="191" t="s">
        <v>113</v>
      </c>
      <c r="AY182" s="14" t="s">
        <v>114</v>
      </c>
      <c r="BE182" s="192">
        <f t="shared" si="34"/>
        <v>0</v>
      </c>
      <c r="BF182" s="192">
        <f t="shared" si="35"/>
        <v>0</v>
      </c>
      <c r="BG182" s="192">
        <f t="shared" si="36"/>
        <v>0</v>
      </c>
      <c r="BH182" s="192">
        <f t="shared" si="37"/>
        <v>0</v>
      </c>
      <c r="BI182" s="192">
        <f t="shared" si="38"/>
        <v>0</v>
      </c>
      <c r="BJ182" s="14" t="s">
        <v>113</v>
      </c>
      <c r="BK182" s="192">
        <f t="shared" si="39"/>
        <v>0</v>
      </c>
      <c r="BL182" s="14" t="s">
        <v>121</v>
      </c>
      <c r="BM182" s="191" t="s">
        <v>342</v>
      </c>
    </row>
    <row r="183" spans="1:65" s="2" customFormat="1" ht="24.15" customHeight="1">
      <c r="A183" s="31"/>
      <c r="B183" s="32"/>
      <c r="C183" s="193" t="s">
        <v>343</v>
      </c>
      <c r="D183" s="193" t="s">
        <v>123</v>
      </c>
      <c r="E183" s="194" t="s">
        <v>344</v>
      </c>
      <c r="F183" s="195" t="s">
        <v>345</v>
      </c>
      <c r="G183" s="196" t="s">
        <v>171</v>
      </c>
      <c r="H183" s="197">
        <v>18</v>
      </c>
      <c r="I183" s="198"/>
      <c r="J183" s="199">
        <f t="shared" si="30"/>
        <v>0</v>
      </c>
      <c r="K183" s="200"/>
      <c r="L183" s="201"/>
      <c r="M183" s="202" t="s">
        <v>1</v>
      </c>
      <c r="N183" s="203" t="s">
        <v>41</v>
      </c>
      <c r="O183" s="68"/>
      <c r="P183" s="189">
        <f t="shared" si="31"/>
        <v>0</v>
      </c>
      <c r="Q183" s="189">
        <v>1.63E-4</v>
      </c>
      <c r="R183" s="189">
        <f t="shared" si="32"/>
        <v>2.934E-3</v>
      </c>
      <c r="S183" s="189">
        <v>0</v>
      </c>
      <c r="T183" s="190">
        <f t="shared" si="3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1" t="s">
        <v>126</v>
      </c>
      <c r="AT183" s="191" t="s">
        <v>123</v>
      </c>
      <c r="AU183" s="191" t="s">
        <v>113</v>
      </c>
      <c r="AY183" s="14" t="s">
        <v>114</v>
      </c>
      <c r="BE183" s="192">
        <f t="shared" si="34"/>
        <v>0</v>
      </c>
      <c r="BF183" s="192">
        <f t="shared" si="35"/>
        <v>0</v>
      </c>
      <c r="BG183" s="192">
        <f t="shared" si="36"/>
        <v>0</v>
      </c>
      <c r="BH183" s="192">
        <f t="shared" si="37"/>
        <v>0</v>
      </c>
      <c r="BI183" s="192">
        <f t="shared" si="38"/>
        <v>0</v>
      </c>
      <c r="BJ183" s="14" t="s">
        <v>113</v>
      </c>
      <c r="BK183" s="192">
        <f t="shared" si="39"/>
        <v>0</v>
      </c>
      <c r="BL183" s="14" t="s">
        <v>121</v>
      </c>
      <c r="BM183" s="191" t="s">
        <v>346</v>
      </c>
    </row>
    <row r="184" spans="1:65" s="2" customFormat="1" ht="24.15" customHeight="1">
      <c r="A184" s="31"/>
      <c r="B184" s="32"/>
      <c r="C184" s="179" t="s">
        <v>347</v>
      </c>
      <c r="D184" s="179" t="s">
        <v>117</v>
      </c>
      <c r="E184" s="180" t="s">
        <v>348</v>
      </c>
      <c r="F184" s="181" t="s">
        <v>349</v>
      </c>
      <c r="G184" s="182" t="s">
        <v>171</v>
      </c>
      <c r="H184" s="183">
        <v>5</v>
      </c>
      <c r="I184" s="184"/>
      <c r="J184" s="185">
        <f t="shared" si="30"/>
        <v>0</v>
      </c>
      <c r="K184" s="186"/>
      <c r="L184" s="36"/>
      <c r="M184" s="187" t="s">
        <v>1</v>
      </c>
      <c r="N184" s="188" t="s">
        <v>41</v>
      </c>
      <c r="O184" s="68"/>
      <c r="P184" s="189">
        <f t="shared" si="31"/>
        <v>0</v>
      </c>
      <c r="Q184" s="189">
        <v>1E-4</v>
      </c>
      <c r="R184" s="189">
        <f t="shared" si="32"/>
        <v>5.0000000000000001E-4</v>
      </c>
      <c r="S184" s="189">
        <v>0</v>
      </c>
      <c r="T184" s="190">
        <f t="shared" si="3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1" t="s">
        <v>121</v>
      </c>
      <c r="AT184" s="191" t="s">
        <v>117</v>
      </c>
      <c r="AU184" s="191" t="s">
        <v>113</v>
      </c>
      <c r="AY184" s="14" t="s">
        <v>114</v>
      </c>
      <c r="BE184" s="192">
        <f t="shared" si="34"/>
        <v>0</v>
      </c>
      <c r="BF184" s="192">
        <f t="shared" si="35"/>
        <v>0</v>
      </c>
      <c r="BG184" s="192">
        <f t="shared" si="36"/>
        <v>0</v>
      </c>
      <c r="BH184" s="192">
        <f t="shared" si="37"/>
        <v>0</v>
      </c>
      <c r="BI184" s="192">
        <f t="shared" si="38"/>
        <v>0</v>
      </c>
      <c r="BJ184" s="14" t="s">
        <v>113</v>
      </c>
      <c r="BK184" s="192">
        <f t="shared" si="39"/>
        <v>0</v>
      </c>
      <c r="BL184" s="14" t="s">
        <v>121</v>
      </c>
      <c r="BM184" s="191" t="s">
        <v>350</v>
      </c>
    </row>
    <row r="185" spans="1:65" s="2" customFormat="1" ht="24.15" customHeight="1">
      <c r="A185" s="31"/>
      <c r="B185" s="32"/>
      <c r="C185" s="179" t="s">
        <v>351</v>
      </c>
      <c r="D185" s="179" t="s">
        <v>117</v>
      </c>
      <c r="E185" s="180" t="s">
        <v>352</v>
      </c>
      <c r="F185" s="181" t="s">
        <v>353</v>
      </c>
      <c r="G185" s="182" t="s">
        <v>171</v>
      </c>
      <c r="H185" s="183">
        <v>4</v>
      </c>
      <c r="I185" s="184"/>
      <c r="J185" s="185">
        <f t="shared" si="30"/>
        <v>0</v>
      </c>
      <c r="K185" s="186"/>
      <c r="L185" s="36"/>
      <c r="M185" s="187" t="s">
        <v>1</v>
      </c>
      <c r="N185" s="188" t="s">
        <v>41</v>
      </c>
      <c r="O185" s="68"/>
      <c r="P185" s="189">
        <f t="shared" si="31"/>
        <v>0</v>
      </c>
      <c r="Q185" s="189">
        <v>0</v>
      </c>
      <c r="R185" s="189">
        <f t="shared" si="32"/>
        <v>0</v>
      </c>
      <c r="S185" s="189">
        <v>0</v>
      </c>
      <c r="T185" s="190">
        <f t="shared" si="3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1" t="s">
        <v>121</v>
      </c>
      <c r="AT185" s="191" t="s">
        <v>117</v>
      </c>
      <c r="AU185" s="191" t="s">
        <v>113</v>
      </c>
      <c r="AY185" s="14" t="s">
        <v>114</v>
      </c>
      <c r="BE185" s="192">
        <f t="shared" si="34"/>
        <v>0</v>
      </c>
      <c r="BF185" s="192">
        <f t="shared" si="35"/>
        <v>0</v>
      </c>
      <c r="BG185" s="192">
        <f t="shared" si="36"/>
        <v>0</v>
      </c>
      <c r="BH185" s="192">
        <f t="shared" si="37"/>
        <v>0</v>
      </c>
      <c r="BI185" s="192">
        <f t="shared" si="38"/>
        <v>0</v>
      </c>
      <c r="BJ185" s="14" t="s">
        <v>113</v>
      </c>
      <c r="BK185" s="192">
        <f t="shared" si="39"/>
        <v>0</v>
      </c>
      <c r="BL185" s="14" t="s">
        <v>121</v>
      </c>
      <c r="BM185" s="191" t="s">
        <v>354</v>
      </c>
    </row>
    <row r="186" spans="1:65" s="2" customFormat="1" ht="37.799999999999997" customHeight="1">
      <c r="A186" s="31"/>
      <c r="B186" s="32"/>
      <c r="C186" s="193" t="s">
        <v>355</v>
      </c>
      <c r="D186" s="193" t="s">
        <v>123</v>
      </c>
      <c r="E186" s="194" t="s">
        <v>356</v>
      </c>
      <c r="F186" s="195" t="s">
        <v>357</v>
      </c>
      <c r="G186" s="196" t="s">
        <v>171</v>
      </c>
      <c r="H186" s="197">
        <v>4</v>
      </c>
      <c r="I186" s="198"/>
      <c r="J186" s="199">
        <f t="shared" si="30"/>
        <v>0</v>
      </c>
      <c r="K186" s="200"/>
      <c r="L186" s="201"/>
      <c r="M186" s="202" t="s">
        <v>1</v>
      </c>
      <c r="N186" s="203" t="s">
        <v>41</v>
      </c>
      <c r="O186" s="68"/>
      <c r="P186" s="189">
        <f t="shared" si="31"/>
        <v>0</v>
      </c>
      <c r="Q186" s="189">
        <v>1.16E-3</v>
      </c>
      <c r="R186" s="189">
        <f t="shared" si="32"/>
        <v>4.64E-3</v>
      </c>
      <c r="S186" s="189">
        <v>0</v>
      </c>
      <c r="T186" s="190">
        <f t="shared" si="3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1" t="s">
        <v>126</v>
      </c>
      <c r="AT186" s="191" t="s">
        <v>123</v>
      </c>
      <c r="AU186" s="191" t="s">
        <v>113</v>
      </c>
      <c r="AY186" s="14" t="s">
        <v>114</v>
      </c>
      <c r="BE186" s="192">
        <f t="shared" si="34"/>
        <v>0</v>
      </c>
      <c r="BF186" s="192">
        <f t="shared" si="35"/>
        <v>0</v>
      </c>
      <c r="BG186" s="192">
        <f t="shared" si="36"/>
        <v>0</v>
      </c>
      <c r="BH186" s="192">
        <f t="shared" si="37"/>
        <v>0</v>
      </c>
      <c r="BI186" s="192">
        <f t="shared" si="38"/>
        <v>0</v>
      </c>
      <c r="BJ186" s="14" t="s">
        <v>113</v>
      </c>
      <c r="BK186" s="192">
        <f t="shared" si="39"/>
        <v>0</v>
      </c>
      <c r="BL186" s="14" t="s">
        <v>121</v>
      </c>
      <c r="BM186" s="191" t="s">
        <v>358</v>
      </c>
    </row>
    <row r="187" spans="1:65" s="2" customFormat="1" ht="24.15" customHeight="1">
      <c r="A187" s="31"/>
      <c r="B187" s="32"/>
      <c r="C187" s="179" t="s">
        <v>359</v>
      </c>
      <c r="D187" s="179" t="s">
        <v>117</v>
      </c>
      <c r="E187" s="180" t="s">
        <v>360</v>
      </c>
      <c r="F187" s="181" t="s">
        <v>361</v>
      </c>
      <c r="G187" s="182" t="s">
        <v>171</v>
      </c>
      <c r="H187" s="183">
        <v>1</v>
      </c>
      <c r="I187" s="184"/>
      <c r="J187" s="185">
        <f t="shared" si="30"/>
        <v>0</v>
      </c>
      <c r="K187" s="186"/>
      <c r="L187" s="36"/>
      <c r="M187" s="187" t="s">
        <v>1</v>
      </c>
      <c r="N187" s="188" t="s">
        <v>41</v>
      </c>
      <c r="O187" s="68"/>
      <c r="P187" s="189">
        <f t="shared" si="31"/>
        <v>0</v>
      </c>
      <c r="Q187" s="189">
        <v>1.0000000000000001E-5</v>
      </c>
      <c r="R187" s="189">
        <f t="shared" si="32"/>
        <v>1.0000000000000001E-5</v>
      </c>
      <c r="S187" s="189">
        <v>0</v>
      </c>
      <c r="T187" s="190">
        <f t="shared" si="3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1" t="s">
        <v>121</v>
      </c>
      <c r="AT187" s="191" t="s">
        <v>117</v>
      </c>
      <c r="AU187" s="191" t="s">
        <v>113</v>
      </c>
      <c r="AY187" s="14" t="s">
        <v>114</v>
      </c>
      <c r="BE187" s="192">
        <f t="shared" si="34"/>
        <v>0</v>
      </c>
      <c r="BF187" s="192">
        <f t="shared" si="35"/>
        <v>0</v>
      </c>
      <c r="BG187" s="192">
        <f t="shared" si="36"/>
        <v>0</v>
      </c>
      <c r="BH187" s="192">
        <f t="shared" si="37"/>
        <v>0</v>
      </c>
      <c r="BI187" s="192">
        <f t="shared" si="38"/>
        <v>0</v>
      </c>
      <c r="BJ187" s="14" t="s">
        <v>113</v>
      </c>
      <c r="BK187" s="192">
        <f t="shared" si="39"/>
        <v>0</v>
      </c>
      <c r="BL187" s="14" t="s">
        <v>121</v>
      </c>
      <c r="BM187" s="191" t="s">
        <v>362</v>
      </c>
    </row>
    <row r="188" spans="1:65" s="2" customFormat="1" ht="37.799999999999997" customHeight="1">
      <c r="A188" s="31"/>
      <c r="B188" s="32"/>
      <c r="C188" s="193" t="s">
        <v>363</v>
      </c>
      <c r="D188" s="193" t="s">
        <v>123</v>
      </c>
      <c r="E188" s="194" t="s">
        <v>364</v>
      </c>
      <c r="F188" s="195" t="s">
        <v>365</v>
      </c>
      <c r="G188" s="196" t="s">
        <v>171</v>
      </c>
      <c r="H188" s="197">
        <v>1</v>
      </c>
      <c r="I188" s="198"/>
      <c r="J188" s="199">
        <f t="shared" si="30"/>
        <v>0</v>
      </c>
      <c r="K188" s="200"/>
      <c r="L188" s="201"/>
      <c r="M188" s="202" t="s">
        <v>1</v>
      </c>
      <c r="N188" s="203" t="s">
        <v>41</v>
      </c>
      <c r="O188" s="68"/>
      <c r="P188" s="189">
        <f t="shared" si="31"/>
        <v>0</v>
      </c>
      <c r="Q188" s="189">
        <v>3.6000000000000002E-4</v>
      </c>
      <c r="R188" s="189">
        <f t="shared" si="32"/>
        <v>3.6000000000000002E-4</v>
      </c>
      <c r="S188" s="189">
        <v>0</v>
      </c>
      <c r="T188" s="190">
        <f t="shared" si="3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1" t="s">
        <v>126</v>
      </c>
      <c r="AT188" s="191" t="s">
        <v>123</v>
      </c>
      <c r="AU188" s="191" t="s">
        <v>113</v>
      </c>
      <c r="AY188" s="14" t="s">
        <v>114</v>
      </c>
      <c r="BE188" s="192">
        <f t="shared" si="34"/>
        <v>0</v>
      </c>
      <c r="BF188" s="192">
        <f t="shared" si="35"/>
        <v>0</v>
      </c>
      <c r="BG188" s="192">
        <f t="shared" si="36"/>
        <v>0</v>
      </c>
      <c r="BH188" s="192">
        <f t="shared" si="37"/>
        <v>0</v>
      </c>
      <c r="BI188" s="192">
        <f t="shared" si="38"/>
        <v>0</v>
      </c>
      <c r="BJ188" s="14" t="s">
        <v>113</v>
      </c>
      <c r="BK188" s="192">
        <f t="shared" si="39"/>
        <v>0</v>
      </c>
      <c r="BL188" s="14" t="s">
        <v>121</v>
      </c>
      <c r="BM188" s="191" t="s">
        <v>366</v>
      </c>
    </row>
    <row r="189" spans="1:65" s="2" customFormat="1" ht="24.15" customHeight="1">
      <c r="A189" s="31"/>
      <c r="B189" s="32"/>
      <c r="C189" s="179" t="s">
        <v>367</v>
      </c>
      <c r="D189" s="179" t="s">
        <v>117</v>
      </c>
      <c r="E189" s="180" t="s">
        <v>368</v>
      </c>
      <c r="F189" s="181" t="s">
        <v>369</v>
      </c>
      <c r="G189" s="182" t="s">
        <v>171</v>
      </c>
      <c r="H189" s="183">
        <v>1</v>
      </c>
      <c r="I189" s="184"/>
      <c r="J189" s="185">
        <f t="shared" si="30"/>
        <v>0</v>
      </c>
      <c r="K189" s="186"/>
      <c r="L189" s="36"/>
      <c r="M189" s="187" t="s">
        <v>1</v>
      </c>
      <c r="N189" s="188" t="s">
        <v>41</v>
      </c>
      <c r="O189" s="68"/>
      <c r="P189" s="189">
        <f t="shared" si="31"/>
        <v>0</v>
      </c>
      <c r="Q189" s="189">
        <v>0</v>
      </c>
      <c r="R189" s="189">
        <f t="shared" si="32"/>
        <v>0</v>
      </c>
      <c r="S189" s="189">
        <v>0</v>
      </c>
      <c r="T189" s="190">
        <f t="shared" si="3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1" t="s">
        <v>121</v>
      </c>
      <c r="AT189" s="191" t="s">
        <v>117</v>
      </c>
      <c r="AU189" s="191" t="s">
        <v>113</v>
      </c>
      <c r="AY189" s="14" t="s">
        <v>114</v>
      </c>
      <c r="BE189" s="192">
        <f t="shared" si="34"/>
        <v>0</v>
      </c>
      <c r="BF189" s="192">
        <f t="shared" si="35"/>
        <v>0</v>
      </c>
      <c r="BG189" s="192">
        <f t="shared" si="36"/>
        <v>0</v>
      </c>
      <c r="BH189" s="192">
        <f t="shared" si="37"/>
        <v>0</v>
      </c>
      <c r="BI189" s="192">
        <f t="shared" si="38"/>
        <v>0</v>
      </c>
      <c r="BJ189" s="14" t="s">
        <v>113</v>
      </c>
      <c r="BK189" s="192">
        <f t="shared" si="39"/>
        <v>0</v>
      </c>
      <c r="BL189" s="14" t="s">
        <v>121</v>
      </c>
      <c r="BM189" s="191" t="s">
        <v>370</v>
      </c>
    </row>
    <row r="190" spans="1:65" s="2" customFormat="1" ht="49.05" customHeight="1">
      <c r="A190" s="31"/>
      <c r="B190" s="32"/>
      <c r="C190" s="193" t="s">
        <v>371</v>
      </c>
      <c r="D190" s="193" t="s">
        <v>123</v>
      </c>
      <c r="E190" s="194" t="s">
        <v>372</v>
      </c>
      <c r="F190" s="195" t="s">
        <v>373</v>
      </c>
      <c r="G190" s="196" t="s">
        <v>171</v>
      </c>
      <c r="H190" s="197">
        <v>1</v>
      </c>
      <c r="I190" s="198"/>
      <c r="J190" s="199">
        <f t="shared" si="30"/>
        <v>0</v>
      </c>
      <c r="K190" s="200"/>
      <c r="L190" s="201"/>
      <c r="M190" s="202" t="s">
        <v>1</v>
      </c>
      <c r="N190" s="203" t="s">
        <v>41</v>
      </c>
      <c r="O190" s="68"/>
      <c r="P190" s="189">
        <f t="shared" si="31"/>
        <v>0</v>
      </c>
      <c r="Q190" s="189">
        <v>7.5000000000000002E-4</v>
      </c>
      <c r="R190" s="189">
        <f t="shared" si="32"/>
        <v>7.5000000000000002E-4</v>
      </c>
      <c r="S190" s="189">
        <v>0</v>
      </c>
      <c r="T190" s="190">
        <f t="shared" si="3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1" t="s">
        <v>126</v>
      </c>
      <c r="AT190" s="191" t="s">
        <v>123</v>
      </c>
      <c r="AU190" s="191" t="s">
        <v>113</v>
      </c>
      <c r="AY190" s="14" t="s">
        <v>114</v>
      </c>
      <c r="BE190" s="192">
        <f t="shared" si="34"/>
        <v>0</v>
      </c>
      <c r="BF190" s="192">
        <f t="shared" si="35"/>
        <v>0</v>
      </c>
      <c r="BG190" s="192">
        <f t="shared" si="36"/>
        <v>0</v>
      </c>
      <c r="BH190" s="192">
        <f t="shared" si="37"/>
        <v>0</v>
      </c>
      <c r="BI190" s="192">
        <f t="shared" si="38"/>
        <v>0</v>
      </c>
      <c r="BJ190" s="14" t="s">
        <v>113</v>
      </c>
      <c r="BK190" s="192">
        <f t="shared" si="39"/>
        <v>0</v>
      </c>
      <c r="BL190" s="14" t="s">
        <v>121</v>
      </c>
      <c r="BM190" s="191" t="s">
        <v>374</v>
      </c>
    </row>
    <row r="191" spans="1:65" s="2" customFormat="1" ht="24.15" customHeight="1">
      <c r="A191" s="31"/>
      <c r="B191" s="32"/>
      <c r="C191" s="179" t="s">
        <v>375</v>
      </c>
      <c r="D191" s="179" t="s">
        <v>117</v>
      </c>
      <c r="E191" s="180" t="s">
        <v>376</v>
      </c>
      <c r="F191" s="181" t="s">
        <v>377</v>
      </c>
      <c r="G191" s="182" t="s">
        <v>171</v>
      </c>
      <c r="H191" s="183">
        <v>1</v>
      </c>
      <c r="I191" s="184"/>
      <c r="J191" s="185">
        <f t="shared" si="30"/>
        <v>0</v>
      </c>
      <c r="K191" s="186"/>
      <c r="L191" s="36"/>
      <c r="M191" s="187" t="s">
        <v>1</v>
      </c>
      <c r="N191" s="188" t="s">
        <v>41</v>
      </c>
      <c r="O191" s="68"/>
      <c r="P191" s="189">
        <f t="shared" si="31"/>
        <v>0</v>
      </c>
      <c r="Q191" s="189">
        <v>0</v>
      </c>
      <c r="R191" s="189">
        <f t="shared" si="32"/>
        <v>0</v>
      </c>
      <c r="S191" s="189">
        <v>0</v>
      </c>
      <c r="T191" s="190">
        <f t="shared" si="3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1" t="s">
        <v>121</v>
      </c>
      <c r="AT191" s="191" t="s">
        <v>117</v>
      </c>
      <c r="AU191" s="191" t="s">
        <v>113</v>
      </c>
      <c r="AY191" s="14" t="s">
        <v>114</v>
      </c>
      <c r="BE191" s="192">
        <f t="shared" si="34"/>
        <v>0</v>
      </c>
      <c r="BF191" s="192">
        <f t="shared" si="35"/>
        <v>0</v>
      </c>
      <c r="BG191" s="192">
        <f t="shared" si="36"/>
        <v>0</v>
      </c>
      <c r="BH191" s="192">
        <f t="shared" si="37"/>
        <v>0</v>
      </c>
      <c r="BI191" s="192">
        <f t="shared" si="38"/>
        <v>0</v>
      </c>
      <c r="BJ191" s="14" t="s">
        <v>113</v>
      </c>
      <c r="BK191" s="192">
        <f t="shared" si="39"/>
        <v>0</v>
      </c>
      <c r="BL191" s="14" t="s">
        <v>121</v>
      </c>
      <c r="BM191" s="191" t="s">
        <v>378</v>
      </c>
    </row>
    <row r="192" spans="1:65" s="2" customFormat="1" ht="37.799999999999997" customHeight="1">
      <c r="A192" s="31"/>
      <c r="B192" s="32"/>
      <c r="C192" s="193" t="s">
        <v>379</v>
      </c>
      <c r="D192" s="193" t="s">
        <v>123</v>
      </c>
      <c r="E192" s="194" t="s">
        <v>380</v>
      </c>
      <c r="F192" s="195" t="s">
        <v>381</v>
      </c>
      <c r="G192" s="196" t="s">
        <v>171</v>
      </c>
      <c r="H192" s="197">
        <v>1</v>
      </c>
      <c r="I192" s="198"/>
      <c r="J192" s="199">
        <f t="shared" si="30"/>
        <v>0</v>
      </c>
      <c r="K192" s="200"/>
      <c r="L192" s="201"/>
      <c r="M192" s="202" t="s">
        <v>1</v>
      </c>
      <c r="N192" s="203" t="s">
        <v>41</v>
      </c>
      <c r="O192" s="68"/>
      <c r="P192" s="189">
        <f t="shared" si="31"/>
        <v>0</v>
      </c>
      <c r="Q192" s="189">
        <v>1.8000000000000001E-4</v>
      </c>
      <c r="R192" s="189">
        <f t="shared" si="32"/>
        <v>1.8000000000000001E-4</v>
      </c>
      <c r="S192" s="189">
        <v>0</v>
      </c>
      <c r="T192" s="190">
        <f t="shared" si="3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1" t="s">
        <v>126</v>
      </c>
      <c r="AT192" s="191" t="s">
        <v>123</v>
      </c>
      <c r="AU192" s="191" t="s">
        <v>113</v>
      </c>
      <c r="AY192" s="14" t="s">
        <v>114</v>
      </c>
      <c r="BE192" s="192">
        <f t="shared" si="34"/>
        <v>0</v>
      </c>
      <c r="BF192" s="192">
        <f t="shared" si="35"/>
        <v>0</v>
      </c>
      <c r="BG192" s="192">
        <f t="shared" si="36"/>
        <v>0</v>
      </c>
      <c r="BH192" s="192">
        <f t="shared" si="37"/>
        <v>0</v>
      </c>
      <c r="BI192" s="192">
        <f t="shared" si="38"/>
        <v>0</v>
      </c>
      <c r="BJ192" s="14" t="s">
        <v>113</v>
      </c>
      <c r="BK192" s="192">
        <f t="shared" si="39"/>
        <v>0</v>
      </c>
      <c r="BL192" s="14" t="s">
        <v>121</v>
      </c>
      <c r="BM192" s="191" t="s">
        <v>382</v>
      </c>
    </row>
    <row r="193" spans="1:65" s="2" customFormat="1" ht="24.15" customHeight="1">
      <c r="A193" s="31"/>
      <c r="B193" s="32"/>
      <c r="C193" s="179" t="s">
        <v>383</v>
      </c>
      <c r="D193" s="179" t="s">
        <v>117</v>
      </c>
      <c r="E193" s="180" t="s">
        <v>384</v>
      </c>
      <c r="F193" s="181" t="s">
        <v>385</v>
      </c>
      <c r="G193" s="182" t="s">
        <v>151</v>
      </c>
      <c r="H193" s="204"/>
      <c r="I193" s="184"/>
      <c r="J193" s="185">
        <f t="shared" si="30"/>
        <v>0</v>
      </c>
      <c r="K193" s="186"/>
      <c r="L193" s="36"/>
      <c r="M193" s="187" t="s">
        <v>1</v>
      </c>
      <c r="N193" s="188" t="s">
        <v>41</v>
      </c>
      <c r="O193" s="68"/>
      <c r="P193" s="189">
        <f t="shared" si="31"/>
        <v>0</v>
      </c>
      <c r="Q193" s="189">
        <v>0</v>
      </c>
      <c r="R193" s="189">
        <f t="shared" si="32"/>
        <v>0</v>
      </c>
      <c r="S193" s="189">
        <v>0</v>
      </c>
      <c r="T193" s="190">
        <f t="shared" si="3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1" t="s">
        <v>121</v>
      </c>
      <c r="AT193" s="191" t="s">
        <v>117</v>
      </c>
      <c r="AU193" s="191" t="s">
        <v>113</v>
      </c>
      <c r="AY193" s="14" t="s">
        <v>114</v>
      </c>
      <c r="BE193" s="192">
        <f t="shared" si="34"/>
        <v>0</v>
      </c>
      <c r="BF193" s="192">
        <f t="shared" si="35"/>
        <v>0</v>
      </c>
      <c r="BG193" s="192">
        <f t="shared" si="36"/>
        <v>0</v>
      </c>
      <c r="BH193" s="192">
        <f t="shared" si="37"/>
        <v>0</v>
      </c>
      <c r="BI193" s="192">
        <f t="shared" si="38"/>
        <v>0</v>
      </c>
      <c r="BJ193" s="14" t="s">
        <v>113</v>
      </c>
      <c r="BK193" s="192">
        <f t="shared" si="39"/>
        <v>0</v>
      </c>
      <c r="BL193" s="14" t="s">
        <v>121</v>
      </c>
      <c r="BM193" s="191" t="s">
        <v>386</v>
      </c>
    </row>
    <row r="194" spans="1:65" s="12" customFormat="1" ht="22.8" customHeight="1">
      <c r="B194" s="163"/>
      <c r="C194" s="164"/>
      <c r="D194" s="165" t="s">
        <v>74</v>
      </c>
      <c r="E194" s="177" t="s">
        <v>387</v>
      </c>
      <c r="F194" s="177" t="s">
        <v>388</v>
      </c>
      <c r="G194" s="164"/>
      <c r="H194" s="164"/>
      <c r="I194" s="167"/>
      <c r="J194" s="178">
        <f>BK194</f>
        <v>0</v>
      </c>
      <c r="K194" s="164"/>
      <c r="L194" s="169"/>
      <c r="M194" s="170"/>
      <c r="N194" s="171"/>
      <c r="O194" s="171"/>
      <c r="P194" s="172">
        <f>SUM(P195:P202)</f>
        <v>0</v>
      </c>
      <c r="Q194" s="171"/>
      <c r="R194" s="172">
        <f>SUM(R195:R202)</f>
        <v>1.1619999999999998E-2</v>
      </c>
      <c r="S194" s="171"/>
      <c r="T194" s="173">
        <f>SUM(T195:T202)</f>
        <v>0</v>
      </c>
      <c r="AR194" s="174" t="s">
        <v>113</v>
      </c>
      <c r="AT194" s="175" t="s">
        <v>74</v>
      </c>
      <c r="AU194" s="175" t="s">
        <v>80</v>
      </c>
      <c r="AY194" s="174" t="s">
        <v>114</v>
      </c>
      <c r="BK194" s="176">
        <f>SUM(BK195:BK202)</f>
        <v>0</v>
      </c>
    </row>
    <row r="195" spans="1:65" s="2" customFormat="1" ht="24.15" customHeight="1">
      <c r="A195" s="31"/>
      <c r="B195" s="32"/>
      <c r="C195" s="179" t="s">
        <v>389</v>
      </c>
      <c r="D195" s="179" t="s">
        <v>117</v>
      </c>
      <c r="E195" s="180" t="s">
        <v>390</v>
      </c>
      <c r="F195" s="181" t="s">
        <v>391</v>
      </c>
      <c r="G195" s="182" t="s">
        <v>120</v>
      </c>
      <c r="H195" s="183">
        <v>42</v>
      </c>
      <c r="I195" s="184"/>
      <c r="J195" s="185">
        <f t="shared" ref="J195:J202" si="40">ROUND(I195*H195,2)</f>
        <v>0</v>
      </c>
      <c r="K195" s="186"/>
      <c r="L195" s="36"/>
      <c r="M195" s="187" t="s">
        <v>1</v>
      </c>
      <c r="N195" s="188" t="s">
        <v>41</v>
      </c>
      <c r="O195" s="68"/>
      <c r="P195" s="189">
        <f t="shared" ref="P195:P202" si="41">O195*H195</f>
        <v>0</v>
      </c>
      <c r="Q195" s="189">
        <v>2.3000000000000001E-4</v>
      </c>
      <c r="R195" s="189">
        <f t="shared" ref="R195:R202" si="42">Q195*H195</f>
        <v>9.6600000000000002E-3</v>
      </c>
      <c r="S195" s="189">
        <v>0</v>
      </c>
      <c r="T195" s="190">
        <f t="shared" ref="T195:T202" si="43"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1" t="s">
        <v>121</v>
      </c>
      <c r="AT195" s="191" t="s">
        <v>117</v>
      </c>
      <c r="AU195" s="191" t="s">
        <v>113</v>
      </c>
      <c r="AY195" s="14" t="s">
        <v>114</v>
      </c>
      <c r="BE195" s="192">
        <f t="shared" ref="BE195:BE202" si="44">IF(N195="základná",J195,0)</f>
        <v>0</v>
      </c>
      <c r="BF195" s="192">
        <f t="shared" ref="BF195:BF202" si="45">IF(N195="znížená",J195,0)</f>
        <v>0</v>
      </c>
      <c r="BG195" s="192">
        <f t="shared" ref="BG195:BG202" si="46">IF(N195="zákl. prenesená",J195,0)</f>
        <v>0</v>
      </c>
      <c r="BH195" s="192">
        <f t="shared" ref="BH195:BH202" si="47">IF(N195="zníž. prenesená",J195,0)</f>
        <v>0</v>
      </c>
      <c r="BI195" s="192">
        <f t="shared" ref="BI195:BI202" si="48">IF(N195="nulová",J195,0)</f>
        <v>0</v>
      </c>
      <c r="BJ195" s="14" t="s">
        <v>113</v>
      </c>
      <c r="BK195" s="192">
        <f t="shared" ref="BK195:BK202" si="49">ROUND(I195*H195,2)</f>
        <v>0</v>
      </c>
      <c r="BL195" s="14" t="s">
        <v>121</v>
      </c>
      <c r="BM195" s="191" t="s">
        <v>392</v>
      </c>
    </row>
    <row r="196" spans="1:65" s="2" customFormat="1" ht="24.15" customHeight="1">
      <c r="A196" s="31"/>
      <c r="B196" s="32"/>
      <c r="C196" s="179" t="s">
        <v>393</v>
      </c>
      <c r="D196" s="179" t="s">
        <v>117</v>
      </c>
      <c r="E196" s="180" t="s">
        <v>394</v>
      </c>
      <c r="F196" s="181" t="s">
        <v>395</v>
      </c>
      <c r="G196" s="182" t="s">
        <v>171</v>
      </c>
      <c r="H196" s="183">
        <v>10</v>
      </c>
      <c r="I196" s="184"/>
      <c r="J196" s="185">
        <f t="shared" si="40"/>
        <v>0</v>
      </c>
      <c r="K196" s="186"/>
      <c r="L196" s="36"/>
      <c r="M196" s="187" t="s">
        <v>1</v>
      </c>
      <c r="N196" s="188" t="s">
        <v>41</v>
      </c>
      <c r="O196" s="68"/>
      <c r="P196" s="189">
        <f t="shared" si="41"/>
        <v>0</v>
      </c>
      <c r="Q196" s="189">
        <v>3.0000000000000001E-5</v>
      </c>
      <c r="R196" s="189">
        <f t="shared" si="42"/>
        <v>3.0000000000000003E-4</v>
      </c>
      <c r="S196" s="189">
        <v>0</v>
      </c>
      <c r="T196" s="190">
        <f t="shared" si="4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1" t="s">
        <v>121</v>
      </c>
      <c r="AT196" s="191" t="s">
        <v>117</v>
      </c>
      <c r="AU196" s="191" t="s">
        <v>113</v>
      </c>
      <c r="AY196" s="14" t="s">
        <v>114</v>
      </c>
      <c r="BE196" s="192">
        <f t="shared" si="44"/>
        <v>0</v>
      </c>
      <c r="BF196" s="192">
        <f t="shared" si="45"/>
        <v>0</v>
      </c>
      <c r="BG196" s="192">
        <f t="shared" si="46"/>
        <v>0</v>
      </c>
      <c r="BH196" s="192">
        <f t="shared" si="47"/>
        <v>0</v>
      </c>
      <c r="BI196" s="192">
        <f t="shared" si="48"/>
        <v>0</v>
      </c>
      <c r="BJ196" s="14" t="s">
        <v>113</v>
      </c>
      <c r="BK196" s="192">
        <f t="shared" si="49"/>
        <v>0</v>
      </c>
      <c r="BL196" s="14" t="s">
        <v>121</v>
      </c>
      <c r="BM196" s="191" t="s">
        <v>396</v>
      </c>
    </row>
    <row r="197" spans="1:65" s="2" customFormat="1" ht="24.15" customHeight="1">
      <c r="A197" s="31"/>
      <c r="B197" s="32"/>
      <c r="C197" s="193" t="s">
        <v>397</v>
      </c>
      <c r="D197" s="193" t="s">
        <v>123</v>
      </c>
      <c r="E197" s="194" t="s">
        <v>398</v>
      </c>
      <c r="F197" s="195" t="s">
        <v>399</v>
      </c>
      <c r="G197" s="196" t="s">
        <v>171</v>
      </c>
      <c r="H197" s="197">
        <v>10</v>
      </c>
      <c r="I197" s="198"/>
      <c r="J197" s="199">
        <f t="shared" si="40"/>
        <v>0</v>
      </c>
      <c r="K197" s="200"/>
      <c r="L197" s="201"/>
      <c r="M197" s="202" t="s">
        <v>1</v>
      </c>
      <c r="N197" s="203" t="s">
        <v>41</v>
      </c>
      <c r="O197" s="68"/>
      <c r="P197" s="189">
        <f t="shared" si="41"/>
        <v>0</v>
      </c>
      <c r="Q197" s="189">
        <v>1.0000000000000001E-5</v>
      </c>
      <c r="R197" s="189">
        <f t="shared" si="42"/>
        <v>1E-4</v>
      </c>
      <c r="S197" s="189">
        <v>0</v>
      </c>
      <c r="T197" s="190">
        <f t="shared" si="4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1" t="s">
        <v>126</v>
      </c>
      <c r="AT197" s="191" t="s">
        <v>123</v>
      </c>
      <c r="AU197" s="191" t="s">
        <v>113</v>
      </c>
      <c r="AY197" s="14" t="s">
        <v>114</v>
      </c>
      <c r="BE197" s="192">
        <f t="shared" si="44"/>
        <v>0</v>
      </c>
      <c r="BF197" s="192">
        <f t="shared" si="45"/>
        <v>0</v>
      </c>
      <c r="BG197" s="192">
        <f t="shared" si="46"/>
        <v>0</v>
      </c>
      <c r="BH197" s="192">
        <f t="shared" si="47"/>
        <v>0</v>
      </c>
      <c r="BI197" s="192">
        <f t="shared" si="48"/>
        <v>0</v>
      </c>
      <c r="BJ197" s="14" t="s">
        <v>113</v>
      </c>
      <c r="BK197" s="192">
        <f t="shared" si="49"/>
        <v>0</v>
      </c>
      <c r="BL197" s="14" t="s">
        <v>121</v>
      </c>
      <c r="BM197" s="191" t="s">
        <v>400</v>
      </c>
    </row>
    <row r="198" spans="1:65" s="2" customFormat="1" ht="24.15" customHeight="1">
      <c r="A198" s="31"/>
      <c r="B198" s="32"/>
      <c r="C198" s="179" t="s">
        <v>401</v>
      </c>
      <c r="D198" s="179" t="s">
        <v>117</v>
      </c>
      <c r="E198" s="180" t="s">
        <v>402</v>
      </c>
      <c r="F198" s="181" t="s">
        <v>403</v>
      </c>
      <c r="G198" s="182" t="s">
        <v>171</v>
      </c>
      <c r="H198" s="183">
        <v>4</v>
      </c>
      <c r="I198" s="184"/>
      <c r="J198" s="185">
        <f t="shared" si="40"/>
        <v>0</v>
      </c>
      <c r="K198" s="186"/>
      <c r="L198" s="36"/>
      <c r="M198" s="187" t="s">
        <v>1</v>
      </c>
      <c r="N198" s="188" t="s">
        <v>41</v>
      </c>
      <c r="O198" s="68"/>
      <c r="P198" s="189">
        <f t="shared" si="41"/>
        <v>0</v>
      </c>
      <c r="Q198" s="189">
        <v>3.0000000000000001E-5</v>
      </c>
      <c r="R198" s="189">
        <f t="shared" si="42"/>
        <v>1.2E-4</v>
      </c>
      <c r="S198" s="189">
        <v>0</v>
      </c>
      <c r="T198" s="190">
        <f t="shared" si="4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1" t="s">
        <v>121</v>
      </c>
      <c r="AT198" s="191" t="s">
        <v>117</v>
      </c>
      <c r="AU198" s="191" t="s">
        <v>113</v>
      </c>
      <c r="AY198" s="14" t="s">
        <v>114</v>
      </c>
      <c r="BE198" s="192">
        <f t="shared" si="44"/>
        <v>0</v>
      </c>
      <c r="BF198" s="192">
        <f t="shared" si="45"/>
        <v>0</v>
      </c>
      <c r="BG198" s="192">
        <f t="shared" si="46"/>
        <v>0</v>
      </c>
      <c r="BH198" s="192">
        <f t="shared" si="47"/>
        <v>0</v>
      </c>
      <c r="BI198" s="192">
        <f t="shared" si="48"/>
        <v>0</v>
      </c>
      <c r="BJ198" s="14" t="s">
        <v>113</v>
      </c>
      <c r="BK198" s="192">
        <f t="shared" si="49"/>
        <v>0</v>
      </c>
      <c r="BL198" s="14" t="s">
        <v>121</v>
      </c>
      <c r="BM198" s="191" t="s">
        <v>404</v>
      </c>
    </row>
    <row r="199" spans="1:65" s="2" customFormat="1" ht="24.15" customHeight="1">
      <c r="A199" s="31"/>
      <c r="B199" s="32"/>
      <c r="C199" s="193" t="s">
        <v>405</v>
      </c>
      <c r="D199" s="193" t="s">
        <v>123</v>
      </c>
      <c r="E199" s="194" t="s">
        <v>406</v>
      </c>
      <c r="F199" s="195" t="s">
        <v>407</v>
      </c>
      <c r="G199" s="196" t="s">
        <v>171</v>
      </c>
      <c r="H199" s="197">
        <v>4</v>
      </c>
      <c r="I199" s="198"/>
      <c r="J199" s="199">
        <f t="shared" si="40"/>
        <v>0</v>
      </c>
      <c r="K199" s="200"/>
      <c r="L199" s="201"/>
      <c r="M199" s="202" t="s">
        <v>1</v>
      </c>
      <c r="N199" s="203" t="s">
        <v>41</v>
      </c>
      <c r="O199" s="68"/>
      <c r="P199" s="189">
        <f t="shared" si="41"/>
        <v>0</v>
      </c>
      <c r="Q199" s="189">
        <v>9.0000000000000006E-5</v>
      </c>
      <c r="R199" s="189">
        <f t="shared" si="42"/>
        <v>3.6000000000000002E-4</v>
      </c>
      <c r="S199" s="189">
        <v>0</v>
      </c>
      <c r="T199" s="190">
        <f t="shared" si="4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1" t="s">
        <v>126</v>
      </c>
      <c r="AT199" s="191" t="s">
        <v>123</v>
      </c>
      <c r="AU199" s="191" t="s">
        <v>113</v>
      </c>
      <c r="AY199" s="14" t="s">
        <v>114</v>
      </c>
      <c r="BE199" s="192">
        <f t="shared" si="44"/>
        <v>0</v>
      </c>
      <c r="BF199" s="192">
        <f t="shared" si="45"/>
        <v>0</v>
      </c>
      <c r="BG199" s="192">
        <f t="shared" si="46"/>
        <v>0</v>
      </c>
      <c r="BH199" s="192">
        <f t="shared" si="47"/>
        <v>0</v>
      </c>
      <c r="BI199" s="192">
        <f t="shared" si="48"/>
        <v>0</v>
      </c>
      <c r="BJ199" s="14" t="s">
        <v>113</v>
      </c>
      <c r="BK199" s="192">
        <f t="shared" si="49"/>
        <v>0</v>
      </c>
      <c r="BL199" s="14" t="s">
        <v>121</v>
      </c>
      <c r="BM199" s="191" t="s">
        <v>408</v>
      </c>
    </row>
    <row r="200" spans="1:65" s="2" customFormat="1" ht="14.4" customHeight="1">
      <c r="A200" s="31"/>
      <c r="B200" s="32"/>
      <c r="C200" s="179" t="s">
        <v>409</v>
      </c>
      <c r="D200" s="179" t="s">
        <v>117</v>
      </c>
      <c r="E200" s="180" t="s">
        <v>410</v>
      </c>
      <c r="F200" s="181" t="s">
        <v>411</v>
      </c>
      <c r="G200" s="182" t="s">
        <v>120</v>
      </c>
      <c r="H200" s="183">
        <v>42</v>
      </c>
      <c r="I200" s="184"/>
      <c r="J200" s="185">
        <f t="shared" si="40"/>
        <v>0</v>
      </c>
      <c r="K200" s="186"/>
      <c r="L200" s="36"/>
      <c r="M200" s="187" t="s">
        <v>1</v>
      </c>
      <c r="N200" s="188" t="s">
        <v>41</v>
      </c>
      <c r="O200" s="68"/>
      <c r="P200" s="189">
        <f t="shared" si="41"/>
        <v>0</v>
      </c>
      <c r="Q200" s="189">
        <v>0</v>
      </c>
      <c r="R200" s="189">
        <f t="shared" si="42"/>
        <v>0</v>
      </c>
      <c r="S200" s="189">
        <v>0</v>
      </c>
      <c r="T200" s="190">
        <f t="shared" si="4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1" t="s">
        <v>121</v>
      </c>
      <c r="AT200" s="191" t="s">
        <v>117</v>
      </c>
      <c r="AU200" s="191" t="s">
        <v>113</v>
      </c>
      <c r="AY200" s="14" t="s">
        <v>114</v>
      </c>
      <c r="BE200" s="192">
        <f t="shared" si="44"/>
        <v>0</v>
      </c>
      <c r="BF200" s="192">
        <f t="shared" si="45"/>
        <v>0</v>
      </c>
      <c r="BG200" s="192">
        <f t="shared" si="46"/>
        <v>0</v>
      </c>
      <c r="BH200" s="192">
        <f t="shared" si="47"/>
        <v>0</v>
      </c>
      <c r="BI200" s="192">
        <f t="shared" si="48"/>
        <v>0</v>
      </c>
      <c r="BJ200" s="14" t="s">
        <v>113</v>
      </c>
      <c r="BK200" s="192">
        <f t="shared" si="49"/>
        <v>0</v>
      </c>
      <c r="BL200" s="14" t="s">
        <v>121</v>
      </c>
      <c r="BM200" s="191" t="s">
        <v>412</v>
      </c>
    </row>
    <row r="201" spans="1:65" s="2" customFormat="1" ht="14.4" customHeight="1">
      <c r="A201" s="31"/>
      <c r="B201" s="32"/>
      <c r="C201" s="179" t="s">
        <v>413</v>
      </c>
      <c r="D201" s="179" t="s">
        <v>117</v>
      </c>
      <c r="E201" s="180" t="s">
        <v>414</v>
      </c>
      <c r="F201" s="181" t="s">
        <v>415</v>
      </c>
      <c r="G201" s="182" t="s">
        <v>171</v>
      </c>
      <c r="H201" s="183">
        <v>2</v>
      </c>
      <c r="I201" s="184"/>
      <c r="J201" s="185">
        <f t="shared" si="40"/>
        <v>0</v>
      </c>
      <c r="K201" s="186"/>
      <c r="L201" s="36"/>
      <c r="M201" s="187" t="s">
        <v>1</v>
      </c>
      <c r="N201" s="188" t="s">
        <v>41</v>
      </c>
      <c r="O201" s="68"/>
      <c r="P201" s="189">
        <f t="shared" si="41"/>
        <v>0</v>
      </c>
      <c r="Q201" s="189">
        <v>5.4000000000000001E-4</v>
      </c>
      <c r="R201" s="189">
        <f t="shared" si="42"/>
        <v>1.08E-3</v>
      </c>
      <c r="S201" s="189">
        <v>0</v>
      </c>
      <c r="T201" s="190">
        <f t="shared" si="4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1" t="s">
        <v>121</v>
      </c>
      <c r="AT201" s="191" t="s">
        <v>117</v>
      </c>
      <c r="AU201" s="191" t="s">
        <v>113</v>
      </c>
      <c r="AY201" s="14" t="s">
        <v>114</v>
      </c>
      <c r="BE201" s="192">
        <f t="shared" si="44"/>
        <v>0</v>
      </c>
      <c r="BF201" s="192">
        <f t="shared" si="45"/>
        <v>0</v>
      </c>
      <c r="BG201" s="192">
        <f t="shared" si="46"/>
        <v>0</v>
      </c>
      <c r="BH201" s="192">
        <f t="shared" si="47"/>
        <v>0</v>
      </c>
      <c r="BI201" s="192">
        <f t="shared" si="48"/>
        <v>0</v>
      </c>
      <c r="BJ201" s="14" t="s">
        <v>113</v>
      </c>
      <c r="BK201" s="192">
        <f t="shared" si="49"/>
        <v>0</v>
      </c>
      <c r="BL201" s="14" t="s">
        <v>121</v>
      </c>
      <c r="BM201" s="191" t="s">
        <v>416</v>
      </c>
    </row>
    <row r="202" spans="1:65" s="2" customFormat="1" ht="24.15" customHeight="1">
      <c r="A202" s="31"/>
      <c r="B202" s="32"/>
      <c r="C202" s="179" t="s">
        <v>417</v>
      </c>
      <c r="D202" s="179" t="s">
        <v>117</v>
      </c>
      <c r="E202" s="180" t="s">
        <v>418</v>
      </c>
      <c r="F202" s="181" t="s">
        <v>419</v>
      </c>
      <c r="G202" s="182" t="s">
        <v>151</v>
      </c>
      <c r="H202" s="204"/>
      <c r="I202" s="184"/>
      <c r="J202" s="185">
        <f t="shared" si="40"/>
        <v>0</v>
      </c>
      <c r="K202" s="186"/>
      <c r="L202" s="36"/>
      <c r="M202" s="187" t="s">
        <v>1</v>
      </c>
      <c r="N202" s="188" t="s">
        <v>41</v>
      </c>
      <c r="O202" s="68"/>
      <c r="P202" s="189">
        <f t="shared" si="41"/>
        <v>0</v>
      </c>
      <c r="Q202" s="189">
        <v>0</v>
      </c>
      <c r="R202" s="189">
        <f t="shared" si="42"/>
        <v>0</v>
      </c>
      <c r="S202" s="189">
        <v>0</v>
      </c>
      <c r="T202" s="190">
        <f t="shared" si="4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1" t="s">
        <v>121</v>
      </c>
      <c r="AT202" s="191" t="s">
        <v>117</v>
      </c>
      <c r="AU202" s="191" t="s">
        <v>113</v>
      </c>
      <c r="AY202" s="14" t="s">
        <v>114</v>
      </c>
      <c r="BE202" s="192">
        <f t="shared" si="44"/>
        <v>0</v>
      </c>
      <c r="BF202" s="192">
        <f t="shared" si="45"/>
        <v>0</v>
      </c>
      <c r="BG202" s="192">
        <f t="shared" si="46"/>
        <v>0</v>
      </c>
      <c r="BH202" s="192">
        <f t="shared" si="47"/>
        <v>0</v>
      </c>
      <c r="BI202" s="192">
        <f t="shared" si="48"/>
        <v>0</v>
      </c>
      <c r="BJ202" s="14" t="s">
        <v>113</v>
      </c>
      <c r="BK202" s="192">
        <f t="shared" si="49"/>
        <v>0</v>
      </c>
      <c r="BL202" s="14" t="s">
        <v>121</v>
      </c>
      <c r="BM202" s="191" t="s">
        <v>420</v>
      </c>
    </row>
    <row r="203" spans="1:65" s="12" customFormat="1" ht="22.8" customHeight="1">
      <c r="B203" s="163"/>
      <c r="C203" s="164"/>
      <c r="D203" s="165" t="s">
        <v>74</v>
      </c>
      <c r="E203" s="177" t="s">
        <v>421</v>
      </c>
      <c r="F203" s="177" t="s">
        <v>422</v>
      </c>
      <c r="G203" s="164"/>
      <c r="H203" s="164"/>
      <c r="I203" s="167"/>
      <c r="J203" s="178">
        <f>BK203</f>
        <v>0</v>
      </c>
      <c r="K203" s="164"/>
      <c r="L203" s="169"/>
      <c r="M203" s="170"/>
      <c r="N203" s="171"/>
      <c r="O203" s="171"/>
      <c r="P203" s="172">
        <f>SUM(P204:P209)</f>
        <v>0</v>
      </c>
      <c r="Q203" s="171"/>
      <c r="R203" s="172">
        <f>SUM(R204:R209)</f>
        <v>9.6000000000000002E-4</v>
      </c>
      <c r="S203" s="171"/>
      <c r="T203" s="173">
        <f>SUM(T204:T209)</f>
        <v>0</v>
      </c>
      <c r="AR203" s="174" t="s">
        <v>113</v>
      </c>
      <c r="AT203" s="175" t="s">
        <v>74</v>
      </c>
      <c r="AU203" s="175" t="s">
        <v>80</v>
      </c>
      <c r="AY203" s="174" t="s">
        <v>114</v>
      </c>
      <c r="BK203" s="176">
        <f>SUM(BK204:BK209)</f>
        <v>0</v>
      </c>
    </row>
    <row r="204" spans="1:65" s="2" customFormat="1" ht="24.15" customHeight="1">
      <c r="A204" s="31"/>
      <c r="B204" s="32"/>
      <c r="C204" s="179" t="s">
        <v>423</v>
      </c>
      <c r="D204" s="179" t="s">
        <v>117</v>
      </c>
      <c r="E204" s="180" t="s">
        <v>424</v>
      </c>
      <c r="F204" s="181" t="s">
        <v>425</v>
      </c>
      <c r="G204" s="182" t="s">
        <v>171</v>
      </c>
      <c r="H204" s="183">
        <v>2</v>
      </c>
      <c r="I204" s="184"/>
      <c r="J204" s="185">
        <f t="shared" ref="J204:J209" si="50">ROUND(I204*H204,2)</f>
        <v>0</v>
      </c>
      <c r="K204" s="186"/>
      <c r="L204" s="36"/>
      <c r="M204" s="187" t="s">
        <v>1</v>
      </c>
      <c r="N204" s="188" t="s">
        <v>41</v>
      </c>
      <c r="O204" s="68"/>
      <c r="P204" s="189">
        <f t="shared" ref="P204:P209" si="51">O204*H204</f>
        <v>0</v>
      </c>
      <c r="Q204" s="189">
        <v>1.6000000000000001E-4</v>
      </c>
      <c r="R204" s="189">
        <f t="shared" ref="R204:R209" si="52">Q204*H204</f>
        <v>3.2000000000000003E-4</v>
      </c>
      <c r="S204" s="189">
        <v>0</v>
      </c>
      <c r="T204" s="190">
        <f t="shared" ref="T204:T209" si="53">S204*H204</f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1" t="s">
        <v>121</v>
      </c>
      <c r="AT204" s="191" t="s">
        <v>117</v>
      </c>
      <c r="AU204" s="191" t="s">
        <v>113</v>
      </c>
      <c r="AY204" s="14" t="s">
        <v>114</v>
      </c>
      <c r="BE204" s="192">
        <f t="shared" ref="BE204:BE209" si="54">IF(N204="základná",J204,0)</f>
        <v>0</v>
      </c>
      <c r="BF204" s="192">
        <f t="shared" ref="BF204:BF209" si="55">IF(N204="znížená",J204,0)</f>
        <v>0</v>
      </c>
      <c r="BG204" s="192">
        <f t="shared" ref="BG204:BG209" si="56">IF(N204="zákl. prenesená",J204,0)</f>
        <v>0</v>
      </c>
      <c r="BH204" s="192">
        <f t="shared" ref="BH204:BH209" si="57">IF(N204="zníž. prenesená",J204,0)</f>
        <v>0</v>
      </c>
      <c r="BI204" s="192">
        <f t="shared" ref="BI204:BI209" si="58">IF(N204="nulová",J204,0)</f>
        <v>0</v>
      </c>
      <c r="BJ204" s="14" t="s">
        <v>113</v>
      </c>
      <c r="BK204" s="192">
        <f t="shared" ref="BK204:BK209" si="59">ROUND(I204*H204,2)</f>
        <v>0</v>
      </c>
      <c r="BL204" s="14" t="s">
        <v>121</v>
      </c>
      <c r="BM204" s="191" t="s">
        <v>426</v>
      </c>
    </row>
    <row r="205" spans="1:65" s="2" customFormat="1" ht="24.15" customHeight="1">
      <c r="A205" s="31"/>
      <c r="B205" s="32"/>
      <c r="C205" s="179" t="s">
        <v>427</v>
      </c>
      <c r="D205" s="179" t="s">
        <v>117</v>
      </c>
      <c r="E205" s="180" t="s">
        <v>428</v>
      </c>
      <c r="F205" s="181" t="s">
        <v>429</v>
      </c>
      <c r="G205" s="182" t="s">
        <v>171</v>
      </c>
      <c r="H205" s="183">
        <v>2</v>
      </c>
      <c r="I205" s="184"/>
      <c r="J205" s="185">
        <f t="shared" si="50"/>
        <v>0</v>
      </c>
      <c r="K205" s="186"/>
      <c r="L205" s="36"/>
      <c r="M205" s="187" t="s">
        <v>1</v>
      </c>
      <c r="N205" s="188" t="s">
        <v>41</v>
      </c>
      <c r="O205" s="68"/>
      <c r="P205" s="189">
        <f t="shared" si="51"/>
        <v>0</v>
      </c>
      <c r="Q205" s="189">
        <v>2.0000000000000002E-5</v>
      </c>
      <c r="R205" s="189">
        <f t="shared" si="52"/>
        <v>4.0000000000000003E-5</v>
      </c>
      <c r="S205" s="189">
        <v>0</v>
      </c>
      <c r="T205" s="190">
        <f t="shared" si="5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91" t="s">
        <v>121</v>
      </c>
      <c r="AT205" s="191" t="s">
        <v>117</v>
      </c>
      <c r="AU205" s="191" t="s">
        <v>113</v>
      </c>
      <c r="AY205" s="14" t="s">
        <v>114</v>
      </c>
      <c r="BE205" s="192">
        <f t="shared" si="54"/>
        <v>0</v>
      </c>
      <c r="BF205" s="192">
        <f t="shared" si="55"/>
        <v>0</v>
      </c>
      <c r="BG205" s="192">
        <f t="shared" si="56"/>
        <v>0</v>
      </c>
      <c r="BH205" s="192">
        <f t="shared" si="57"/>
        <v>0</v>
      </c>
      <c r="BI205" s="192">
        <f t="shared" si="58"/>
        <v>0</v>
      </c>
      <c r="BJ205" s="14" t="s">
        <v>113</v>
      </c>
      <c r="BK205" s="192">
        <f t="shared" si="59"/>
        <v>0</v>
      </c>
      <c r="BL205" s="14" t="s">
        <v>121</v>
      </c>
      <c r="BM205" s="191" t="s">
        <v>430</v>
      </c>
    </row>
    <row r="206" spans="1:65" s="2" customFormat="1" ht="14.4" customHeight="1">
      <c r="A206" s="31"/>
      <c r="B206" s="32"/>
      <c r="C206" s="193" t="s">
        <v>431</v>
      </c>
      <c r="D206" s="193" t="s">
        <v>123</v>
      </c>
      <c r="E206" s="194" t="s">
        <v>432</v>
      </c>
      <c r="F206" s="195" t="s">
        <v>433</v>
      </c>
      <c r="G206" s="196" t="s">
        <v>171</v>
      </c>
      <c r="H206" s="197">
        <v>2</v>
      </c>
      <c r="I206" s="198"/>
      <c r="J206" s="199">
        <f t="shared" si="50"/>
        <v>0</v>
      </c>
      <c r="K206" s="200"/>
      <c r="L206" s="201"/>
      <c r="M206" s="202" t="s">
        <v>1</v>
      </c>
      <c r="N206" s="203" t="s">
        <v>41</v>
      </c>
      <c r="O206" s="68"/>
      <c r="P206" s="189">
        <f t="shared" si="51"/>
        <v>0</v>
      </c>
      <c r="Q206" s="189">
        <v>2.0000000000000001E-4</v>
      </c>
      <c r="R206" s="189">
        <f t="shared" si="52"/>
        <v>4.0000000000000002E-4</v>
      </c>
      <c r="S206" s="189">
        <v>0</v>
      </c>
      <c r="T206" s="190">
        <f t="shared" si="5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1" t="s">
        <v>126</v>
      </c>
      <c r="AT206" s="191" t="s">
        <v>123</v>
      </c>
      <c r="AU206" s="191" t="s">
        <v>113</v>
      </c>
      <c r="AY206" s="14" t="s">
        <v>114</v>
      </c>
      <c r="BE206" s="192">
        <f t="shared" si="54"/>
        <v>0</v>
      </c>
      <c r="BF206" s="192">
        <f t="shared" si="55"/>
        <v>0</v>
      </c>
      <c r="BG206" s="192">
        <f t="shared" si="56"/>
        <v>0</v>
      </c>
      <c r="BH206" s="192">
        <f t="shared" si="57"/>
        <v>0</v>
      </c>
      <c r="BI206" s="192">
        <f t="shared" si="58"/>
        <v>0</v>
      </c>
      <c r="BJ206" s="14" t="s">
        <v>113</v>
      </c>
      <c r="BK206" s="192">
        <f t="shared" si="59"/>
        <v>0</v>
      </c>
      <c r="BL206" s="14" t="s">
        <v>121</v>
      </c>
      <c r="BM206" s="191" t="s">
        <v>434</v>
      </c>
    </row>
    <row r="207" spans="1:65" s="2" customFormat="1" ht="24.15" customHeight="1">
      <c r="A207" s="31"/>
      <c r="B207" s="32"/>
      <c r="C207" s="179" t="s">
        <v>435</v>
      </c>
      <c r="D207" s="179" t="s">
        <v>117</v>
      </c>
      <c r="E207" s="180" t="s">
        <v>436</v>
      </c>
      <c r="F207" s="181" t="s">
        <v>437</v>
      </c>
      <c r="G207" s="182" t="s">
        <v>171</v>
      </c>
      <c r="H207" s="183">
        <v>2</v>
      </c>
      <c r="I207" s="184"/>
      <c r="J207" s="185">
        <f t="shared" si="50"/>
        <v>0</v>
      </c>
      <c r="K207" s="186"/>
      <c r="L207" s="36"/>
      <c r="M207" s="187" t="s">
        <v>1</v>
      </c>
      <c r="N207" s="188" t="s">
        <v>41</v>
      </c>
      <c r="O207" s="68"/>
      <c r="P207" s="189">
        <f t="shared" si="51"/>
        <v>0</v>
      </c>
      <c r="Q207" s="189">
        <v>0</v>
      </c>
      <c r="R207" s="189">
        <f t="shared" si="52"/>
        <v>0</v>
      </c>
      <c r="S207" s="189">
        <v>0</v>
      </c>
      <c r="T207" s="190">
        <f t="shared" si="5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1" t="s">
        <v>121</v>
      </c>
      <c r="AT207" s="191" t="s">
        <v>117</v>
      </c>
      <c r="AU207" s="191" t="s">
        <v>113</v>
      </c>
      <c r="AY207" s="14" t="s">
        <v>114</v>
      </c>
      <c r="BE207" s="192">
        <f t="shared" si="54"/>
        <v>0</v>
      </c>
      <c r="BF207" s="192">
        <f t="shared" si="55"/>
        <v>0</v>
      </c>
      <c r="BG207" s="192">
        <f t="shared" si="56"/>
        <v>0</v>
      </c>
      <c r="BH207" s="192">
        <f t="shared" si="57"/>
        <v>0</v>
      </c>
      <c r="BI207" s="192">
        <f t="shared" si="58"/>
        <v>0</v>
      </c>
      <c r="BJ207" s="14" t="s">
        <v>113</v>
      </c>
      <c r="BK207" s="192">
        <f t="shared" si="59"/>
        <v>0</v>
      </c>
      <c r="BL207" s="14" t="s">
        <v>121</v>
      </c>
      <c r="BM207" s="191" t="s">
        <v>438</v>
      </c>
    </row>
    <row r="208" spans="1:65" s="2" customFormat="1" ht="14.4" customHeight="1">
      <c r="A208" s="31"/>
      <c r="B208" s="32"/>
      <c r="C208" s="193" t="s">
        <v>439</v>
      </c>
      <c r="D208" s="193" t="s">
        <v>123</v>
      </c>
      <c r="E208" s="194" t="s">
        <v>440</v>
      </c>
      <c r="F208" s="195" t="s">
        <v>441</v>
      </c>
      <c r="G208" s="196" t="s">
        <v>171</v>
      </c>
      <c r="H208" s="197">
        <v>2</v>
      </c>
      <c r="I208" s="198"/>
      <c r="J208" s="199">
        <f t="shared" si="50"/>
        <v>0</v>
      </c>
      <c r="K208" s="200"/>
      <c r="L208" s="201"/>
      <c r="M208" s="202" t="s">
        <v>1</v>
      </c>
      <c r="N208" s="203" t="s">
        <v>41</v>
      </c>
      <c r="O208" s="68"/>
      <c r="P208" s="189">
        <f t="shared" si="51"/>
        <v>0</v>
      </c>
      <c r="Q208" s="189">
        <v>1E-4</v>
      </c>
      <c r="R208" s="189">
        <f t="shared" si="52"/>
        <v>2.0000000000000001E-4</v>
      </c>
      <c r="S208" s="189">
        <v>0</v>
      </c>
      <c r="T208" s="190">
        <f t="shared" si="5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1" t="s">
        <v>126</v>
      </c>
      <c r="AT208" s="191" t="s">
        <v>123</v>
      </c>
      <c r="AU208" s="191" t="s">
        <v>113</v>
      </c>
      <c r="AY208" s="14" t="s">
        <v>114</v>
      </c>
      <c r="BE208" s="192">
        <f t="shared" si="54"/>
        <v>0</v>
      </c>
      <c r="BF208" s="192">
        <f t="shared" si="55"/>
        <v>0</v>
      </c>
      <c r="BG208" s="192">
        <f t="shared" si="56"/>
        <v>0</v>
      </c>
      <c r="BH208" s="192">
        <f t="shared" si="57"/>
        <v>0</v>
      </c>
      <c r="BI208" s="192">
        <f t="shared" si="58"/>
        <v>0</v>
      </c>
      <c r="BJ208" s="14" t="s">
        <v>113</v>
      </c>
      <c r="BK208" s="192">
        <f t="shared" si="59"/>
        <v>0</v>
      </c>
      <c r="BL208" s="14" t="s">
        <v>121</v>
      </c>
      <c r="BM208" s="191" t="s">
        <v>442</v>
      </c>
    </row>
    <row r="209" spans="1:65" s="2" customFormat="1" ht="14.4" customHeight="1">
      <c r="A209" s="31"/>
      <c r="B209" s="32"/>
      <c r="C209" s="179" t="s">
        <v>443</v>
      </c>
      <c r="D209" s="179" t="s">
        <v>117</v>
      </c>
      <c r="E209" s="180" t="s">
        <v>444</v>
      </c>
      <c r="F209" s="181" t="s">
        <v>445</v>
      </c>
      <c r="G209" s="182" t="s">
        <v>151</v>
      </c>
      <c r="H209" s="204"/>
      <c r="I209" s="184"/>
      <c r="J209" s="185">
        <f t="shared" si="50"/>
        <v>0</v>
      </c>
      <c r="K209" s="186"/>
      <c r="L209" s="36"/>
      <c r="M209" s="187" t="s">
        <v>1</v>
      </c>
      <c r="N209" s="188" t="s">
        <v>41</v>
      </c>
      <c r="O209" s="68"/>
      <c r="P209" s="189">
        <f t="shared" si="51"/>
        <v>0</v>
      </c>
      <c r="Q209" s="189">
        <v>0</v>
      </c>
      <c r="R209" s="189">
        <f t="shared" si="52"/>
        <v>0</v>
      </c>
      <c r="S209" s="189">
        <v>0</v>
      </c>
      <c r="T209" s="190">
        <f t="shared" si="5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1" t="s">
        <v>121</v>
      </c>
      <c r="AT209" s="191" t="s">
        <v>117</v>
      </c>
      <c r="AU209" s="191" t="s">
        <v>113</v>
      </c>
      <c r="AY209" s="14" t="s">
        <v>114</v>
      </c>
      <c r="BE209" s="192">
        <f t="shared" si="54"/>
        <v>0</v>
      </c>
      <c r="BF209" s="192">
        <f t="shared" si="55"/>
        <v>0</v>
      </c>
      <c r="BG209" s="192">
        <f t="shared" si="56"/>
        <v>0</v>
      </c>
      <c r="BH209" s="192">
        <f t="shared" si="57"/>
        <v>0</v>
      </c>
      <c r="BI209" s="192">
        <f t="shared" si="58"/>
        <v>0</v>
      </c>
      <c r="BJ209" s="14" t="s">
        <v>113</v>
      </c>
      <c r="BK209" s="192">
        <f t="shared" si="59"/>
        <v>0</v>
      </c>
      <c r="BL209" s="14" t="s">
        <v>121</v>
      </c>
      <c r="BM209" s="191" t="s">
        <v>446</v>
      </c>
    </row>
    <row r="210" spans="1:65" s="12" customFormat="1" ht="22.8" customHeight="1">
      <c r="B210" s="163"/>
      <c r="C210" s="164"/>
      <c r="D210" s="165" t="s">
        <v>74</v>
      </c>
      <c r="E210" s="177" t="s">
        <v>447</v>
      </c>
      <c r="F210" s="177" t="s">
        <v>448</v>
      </c>
      <c r="G210" s="164"/>
      <c r="H210" s="164"/>
      <c r="I210" s="167"/>
      <c r="J210" s="178">
        <f>BK210</f>
        <v>0</v>
      </c>
      <c r="K210" s="164"/>
      <c r="L210" s="169"/>
      <c r="M210" s="170"/>
      <c r="N210" s="171"/>
      <c r="O210" s="171"/>
      <c r="P210" s="172">
        <f>SUM(P211:P215)</f>
        <v>0</v>
      </c>
      <c r="Q210" s="171"/>
      <c r="R210" s="172">
        <f>SUM(R211:R215)</f>
        <v>4.3830000000000001E-2</v>
      </c>
      <c r="S210" s="171"/>
      <c r="T210" s="173">
        <f>SUM(T211:T215)</f>
        <v>0</v>
      </c>
      <c r="AR210" s="174" t="s">
        <v>113</v>
      </c>
      <c r="AT210" s="175" t="s">
        <v>74</v>
      </c>
      <c r="AU210" s="175" t="s">
        <v>80</v>
      </c>
      <c r="AY210" s="174" t="s">
        <v>114</v>
      </c>
      <c r="BK210" s="176">
        <f>SUM(BK211:BK215)</f>
        <v>0</v>
      </c>
    </row>
    <row r="211" spans="1:65" s="2" customFormat="1" ht="24.15" customHeight="1">
      <c r="A211" s="31"/>
      <c r="B211" s="32"/>
      <c r="C211" s="179" t="s">
        <v>449</v>
      </c>
      <c r="D211" s="179" t="s">
        <v>117</v>
      </c>
      <c r="E211" s="180" t="s">
        <v>450</v>
      </c>
      <c r="F211" s="181" t="s">
        <v>451</v>
      </c>
      <c r="G211" s="182" t="s">
        <v>171</v>
      </c>
      <c r="H211" s="183">
        <v>1</v>
      </c>
      <c r="I211" s="184"/>
      <c r="J211" s="185">
        <f>ROUND(I211*H211,2)</f>
        <v>0</v>
      </c>
      <c r="K211" s="186"/>
      <c r="L211" s="36"/>
      <c r="M211" s="187" t="s">
        <v>1</v>
      </c>
      <c r="N211" s="188" t="s">
        <v>41</v>
      </c>
      <c r="O211" s="68"/>
      <c r="P211" s="189">
        <f>O211*H211</f>
        <v>0</v>
      </c>
      <c r="Q211" s="189">
        <v>2.0000000000000002E-5</v>
      </c>
      <c r="R211" s="189">
        <f>Q211*H211</f>
        <v>2.0000000000000002E-5</v>
      </c>
      <c r="S211" s="189">
        <v>0</v>
      </c>
      <c r="T211" s="190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91" t="s">
        <v>121</v>
      </c>
      <c r="AT211" s="191" t="s">
        <v>117</v>
      </c>
      <c r="AU211" s="191" t="s">
        <v>113</v>
      </c>
      <c r="AY211" s="14" t="s">
        <v>114</v>
      </c>
      <c r="BE211" s="192">
        <f>IF(N211="základná",J211,0)</f>
        <v>0</v>
      </c>
      <c r="BF211" s="192">
        <f>IF(N211="znížená",J211,0)</f>
        <v>0</v>
      </c>
      <c r="BG211" s="192">
        <f>IF(N211="zákl. prenesená",J211,0)</f>
        <v>0</v>
      </c>
      <c r="BH211" s="192">
        <f>IF(N211="zníž. prenesená",J211,0)</f>
        <v>0</v>
      </c>
      <c r="BI211" s="192">
        <f>IF(N211="nulová",J211,0)</f>
        <v>0</v>
      </c>
      <c r="BJ211" s="14" t="s">
        <v>113</v>
      </c>
      <c r="BK211" s="192">
        <f>ROUND(I211*H211,2)</f>
        <v>0</v>
      </c>
      <c r="BL211" s="14" t="s">
        <v>121</v>
      </c>
      <c r="BM211" s="191" t="s">
        <v>452</v>
      </c>
    </row>
    <row r="212" spans="1:65" s="2" customFormat="1" ht="37.799999999999997" customHeight="1">
      <c r="A212" s="31"/>
      <c r="B212" s="32"/>
      <c r="C212" s="193" t="s">
        <v>453</v>
      </c>
      <c r="D212" s="193" t="s">
        <v>123</v>
      </c>
      <c r="E212" s="194" t="s">
        <v>454</v>
      </c>
      <c r="F212" s="195" t="s">
        <v>455</v>
      </c>
      <c r="G212" s="196" t="s">
        <v>171</v>
      </c>
      <c r="H212" s="197">
        <v>1</v>
      </c>
      <c r="I212" s="198"/>
      <c r="J212" s="199">
        <f>ROUND(I212*H212,2)</f>
        <v>0</v>
      </c>
      <c r="K212" s="200"/>
      <c r="L212" s="201"/>
      <c r="M212" s="202" t="s">
        <v>1</v>
      </c>
      <c r="N212" s="203" t="s">
        <v>41</v>
      </c>
      <c r="O212" s="68"/>
      <c r="P212" s="189">
        <f>O212*H212</f>
        <v>0</v>
      </c>
      <c r="Q212" s="189">
        <v>2.3890000000000002E-2</v>
      </c>
      <c r="R212" s="189">
        <f>Q212*H212</f>
        <v>2.3890000000000002E-2</v>
      </c>
      <c r="S212" s="189">
        <v>0</v>
      </c>
      <c r="T212" s="190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91" t="s">
        <v>126</v>
      </c>
      <c r="AT212" s="191" t="s">
        <v>123</v>
      </c>
      <c r="AU212" s="191" t="s">
        <v>113</v>
      </c>
      <c r="AY212" s="14" t="s">
        <v>114</v>
      </c>
      <c r="BE212" s="192">
        <f>IF(N212="základná",J212,0)</f>
        <v>0</v>
      </c>
      <c r="BF212" s="192">
        <f>IF(N212="znížená",J212,0)</f>
        <v>0</v>
      </c>
      <c r="BG212" s="192">
        <f>IF(N212="zákl. prenesená",J212,0)</f>
        <v>0</v>
      </c>
      <c r="BH212" s="192">
        <f>IF(N212="zníž. prenesená",J212,0)</f>
        <v>0</v>
      </c>
      <c r="BI212" s="192">
        <f>IF(N212="nulová",J212,0)</f>
        <v>0</v>
      </c>
      <c r="BJ212" s="14" t="s">
        <v>113</v>
      </c>
      <c r="BK212" s="192">
        <f>ROUND(I212*H212,2)</f>
        <v>0</v>
      </c>
      <c r="BL212" s="14" t="s">
        <v>121</v>
      </c>
      <c r="BM212" s="191" t="s">
        <v>456</v>
      </c>
    </row>
    <row r="213" spans="1:65" s="2" customFormat="1" ht="24.15" customHeight="1">
      <c r="A213" s="31"/>
      <c r="B213" s="32"/>
      <c r="C213" s="179" t="s">
        <v>457</v>
      </c>
      <c r="D213" s="179" t="s">
        <v>117</v>
      </c>
      <c r="E213" s="180" t="s">
        <v>458</v>
      </c>
      <c r="F213" s="181" t="s">
        <v>459</v>
      </c>
      <c r="G213" s="182" t="s">
        <v>171</v>
      </c>
      <c r="H213" s="183">
        <v>1</v>
      </c>
      <c r="I213" s="184"/>
      <c r="J213" s="185">
        <f>ROUND(I213*H213,2)</f>
        <v>0</v>
      </c>
      <c r="K213" s="186"/>
      <c r="L213" s="36"/>
      <c r="M213" s="187" t="s">
        <v>1</v>
      </c>
      <c r="N213" s="188" t="s">
        <v>41</v>
      </c>
      <c r="O213" s="68"/>
      <c r="P213" s="189">
        <f>O213*H213</f>
        <v>0</v>
      </c>
      <c r="Q213" s="189">
        <v>2.0000000000000002E-5</v>
      </c>
      <c r="R213" s="189">
        <f>Q213*H213</f>
        <v>2.0000000000000002E-5</v>
      </c>
      <c r="S213" s="189">
        <v>0</v>
      </c>
      <c r="T213" s="190">
        <f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1" t="s">
        <v>121</v>
      </c>
      <c r="AT213" s="191" t="s">
        <v>117</v>
      </c>
      <c r="AU213" s="191" t="s">
        <v>113</v>
      </c>
      <c r="AY213" s="14" t="s">
        <v>114</v>
      </c>
      <c r="BE213" s="192">
        <f>IF(N213="základná",J213,0)</f>
        <v>0</v>
      </c>
      <c r="BF213" s="192">
        <f>IF(N213="znížená",J213,0)</f>
        <v>0</v>
      </c>
      <c r="BG213" s="192">
        <f>IF(N213="zákl. prenesená",J213,0)</f>
        <v>0</v>
      </c>
      <c r="BH213" s="192">
        <f>IF(N213="zníž. prenesená",J213,0)</f>
        <v>0</v>
      </c>
      <c r="BI213" s="192">
        <f>IF(N213="nulová",J213,0)</f>
        <v>0</v>
      </c>
      <c r="BJ213" s="14" t="s">
        <v>113</v>
      </c>
      <c r="BK213" s="192">
        <f>ROUND(I213*H213,2)</f>
        <v>0</v>
      </c>
      <c r="BL213" s="14" t="s">
        <v>121</v>
      </c>
      <c r="BM213" s="191" t="s">
        <v>460</v>
      </c>
    </row>
    <row r="214" spans="1:65" s="2" customFormat="1" ht="37.799999999999997" customHeight="1">
      <c r="A214" s="31"/>
      <c r="B214" s="32"/>
      <c r="C214" s="193" t="s">
        <v>461</v>
      </c>
      <c r="D214" s="193" t="s">
        <v>123</v>
      </c>
      <c r="E214" s="194" t="s">
        <v>462</v>
      </c>
      <c r="F214" s="195" t="s">
        <v>463</v>
      </c>
      <c r="G214" s="196" t="s">
        <v>171</v>
      </c>
      <c r="H214" s="197">
        <v>1</v>
      </c>
      <c r="I214" s="198"/>
      <c r="J214" s="199">
        <f>ROUND(I214*H214,2)</f>
        <v>0</v>
      </c>
      <c r="K214" s="200"/>
      <c r="L214" s="201"/>
      <c r="M214" s="202" t="s">
        <v>1</v>
      </c>
      <c r="N214" s="203" t="s">
        <v>41</v>
      </c>
      <c r="O214" s="68"/>
      <c r="P214" s="189">
        <f>O214*H214</f>
        <v>0</v>
      </c>
      <c r="Q214" s="189">
        <v>1.9900000000000001E-2</v>
      </c>
      <c r="R214" s="189">
        <f>Q214*H214</f>
        <v>1.9900000000000001E-2</v>
      </c>
      <c r="S214" s="189">
        <v>0</v>
      </c>
      <c r="T214" s="190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1" t="s">
        <v>126</v>
      </c>
      <c r="AT214" s="191" t="s">
        <v>123</v>
      </c>
      <c r="AU214" s="191" t="s">
        <v>113</v>
      </c>
      <c r="AY214" s="14" t="s">
        <v>114</v>
      </c>
      <c r="BE214" s="192">
        <f>IF(N214="základná",J214,0)</f>
        <v>0</v>
      </c>
      <c r="BF214" s="192">
        <f>IF(N214="znížená",J214,0)</f>
        <v>0</v>
      </c>
      <c r="BG214" s="192">
        <f>IF(N214="zákl. prenesená",J214,0)</f>
        <v>0</v>
      </c>
      <c r="BH214" s="192">
        <f>IF(N214="zníž. prenesená",J214,0)</f>
        <v>0</v>
      </c>
      <c r="BI214" s="192">
        <f>IF(N214="nulová",J214,0)</f>
        <v>0</v>
      </c>
      <c r="BJ214" s="14" t="s">
        <v>113</v>
      </c>
      <c r="BK214" s="192">
        <f>ROUND(I214*H214,2)</f>
        <v>0</v>
      </c>
      <c r="BL214" s="14" t="s">
        <v>121</v>
      </c>
      <c r="BM214" s="191" t="s">
        <v>464</v>
      </c>
    </row>
    <row r="215" spans="1:65" s="2" customFormat="1" ht="24.15" customHeight="1">
      <c r="A215" s="31"/>
      <c r="B215" s="32"/>
      <c r="C215" s="179" t="s">
        <v>465</v>
      </c>
      <c r="D215" s="179" t="s">
        <v>117</v>
      </c>
      <c r="E215" s="180" t="s">
        <v>466</v>
      </c>
      <c r="F215" s="181" t="s">
        <v>467</v>
      </c>
      <c r="G215" s="182" t="s">
        <v>151</v>
      </c>
      <c r="H215" s="204"/>
      <c r="I215" s="184"/>
      <c r="J215" s="185">
        <f>ROUND(I215*H215,2)</f>
        <v>0</v>
      </c>
      <c r="K215" s="186"/>
      <c r="L215" s="36"/>
      <c r="M215" s="187" t="s">
        <v>1</v>
      </c>
      <c r="N215" s="188" t="s">
        <v>41</v>
      </c>
      <c r="O215" s="68"/>
      <c r="P215" s="189">
        <f>O215*H215</f>
        <v>0</v>
      </c>
      <c r="Q215" s="189">
        <v>0</v>
      </c>
      <c r="R215" s="189">
        <f>Q215*H215</f>
        <v>0</v>
      </c>
      <c r="S215" s="189">
        <v>0</v>
      </c>
      <c r="T215" s="190">
        <f>S215*H215</f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1" t="s">
        <v>121</v>
      </c>
      <c r="AT215" s="191" t="s">
        <v>117</v>
      </c>
      <c r="AU215" s="191" t="s">
        <v>113</v>
      </c>
      <c r="AY215" s="14" t="s">
        <v>114</v>
      </c>
      <c r="BE215" s="192">
        <f>IF(N215="základná",J215,0)</f>
        <v>0</v>
      </c>
      <c r="BF215" s="192">
        <f>IF(N215="znížená",J215,0)</f>
        <v>0</v>
      </c>
      <c r="BG215" s="192">
        <f>IF(N215="zákl. prenesená",J215,0)</f>
        <v>0</v>
      </c>
      <c r="BH215" s="192">
        <f>IF(N215="zníž. prenesená",J215,0)</f>
        <v>0</v>
      </c>
      <c r="BI215" s="192">
        <f>IF(N215="nulová",J215,0)</f>
        <v>0</v>
      </c>
      <c r="BJ215" s="14" t="s">
        <v>113</v>
      </c>
      <c r="BK215" s="192">
        <f>ROUND(I215*H215,2)</f>
        <v>0</v>
      </c>
      <c r="BL215" s="14" t="s">
        <v>121</v>
      </c>
      <c r="BM215" s="191" t="s">
        <v>468</v>
      </c>
    </row>
    <row r="216" spans="1:65" s="12" customFormat="1" ht="22.8" customHeight="1">
      <c r="B216" s="163"/>
      <c r="C216" s="164"/>
      <c r="D216" s="165" t="s">
        <v>74</v>
      </c>
      <c r="E216" s="177" t="s">
        <v>469</v>
      </c>
      <c r="F216" s="177" t="s">
        <v>470</v>
      </c>
      <c r="G216" s="164"/>
      <c r="H216" s="164"/>
      <c r="I216" s="167"/>
      <c r="J216" s="178">
        <f>BK216</f>
        <v>0</v>
      </c>
      <c r="K216" s="164"/>
      <c r="L216" s="169"/>
      <c r="M216" s="170"/>
      <c r="N216" s="171"/>
      <c r="O216" s="171"/>
      <c r="P216" s="172">
        <f>SUM(P217:P219)</f>
        <v>0</v>
      </c>
      <c r="Q216" s="171"/>
      <c r="R216" s="172">
        <f>SUM(R217:R219)</f>
        <v>9.0000000000000006E-5</v>
      </c>
      <c r="S216" s="171"/>
      <c r="T216" s="173">
        <f>SUM(T217:T219)</f>
        <v>0</v>
      </c>
      <c r="AR216" s="174" t="s">
        <v>113</v>
      </c>
      <c r="AT216" s="175" t="s">
        <v>74</v>
      </c>
      <c r="AU216" s="175" t="s">
        <v>80</v>
      </c>
      <c r="AY216" s="174" t="s">
        <v>114</v>
      </c>
      <c r="BK216" s="176">
        <f>SUM(BK217:BK219)</f>
        <v>0</v>
      </c>
    </row>
    <row r="217" spans="1:65" s="2" customFormat="1" ht="24.15" customHeight="1">
      <c r="A217" s="31"/>
      <c r="B217" s="32"/>
      <c r="C217" s="179" t="s">
        <v>471</v>
      </c>
      <c r="D217" s="179" t="s">
        <v>117</v>
      </c>
      <c r="E217" s="180" t="s">
        <v>472</v>
      </c>
      <c r="F217" s="181" t="s">
        <v>473</v>
      </c>
      <c r="G217" s="182" t="s">
        <v>171</v>
      </c>
      <c r="H217" s="183">
        <v>1</v>
      </c>
      <c r="I217" s="184"/>
      <c r="J217" s="185">
        <f>ROUND(I217*H217,2)</f>
        <v>0</v>
      </c>
      <c r="K217" s="186"/>
      <c r="L217" s="36"/>
      <c r="M217" s="187" t="s">
        <v>1</v>
      </c>
      <c r="N217" s="188" t="s">
        <v>41</v>
      </c>
      <c r="O217" s="68"/>
      <c r="P217" s="189">
        <f>O217*H217</f>
        <v>0</v>
      </c>
      <c r="Q217" s="189">
        <v>0</v>
      </c>
      <c r="R217" s="189">
        <f>Q217*H217</f>
        <v>0</v>
      </c>
      <c r="S217" s="189">
        <v>0</v>
      </c>
      <c r="T217" s="190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91" t="s">
        <v>121</v>
      </c>
      <c r="AT217" s="191" t="s">
        <v>117</v>
      </c>
      <c r="AU217" s="191" t="s">
        <v>113</v>
      </c>
      <c r="AY217" s="14" t="s">
        <v>114</v>
      </c>
      <c r="BE217" s="192">
        <f>IF(N217="základná",J217,0)</f>
        <v>0</v>
      </c>
      <c r="BF217" s="192">
        <f>IF(N217="znížená",J217,0)</f>
        <v>0</v>
      </c>
      <c r="BG217" s="192">
        <f>IF(N217="zákl. prenesená",J217,0)</f>
        <v>0</v>
      </c>
      <c r="BH217" s="192">
        <f>IF(N217="zníž. prenesená",J217,0)</f>
        <v>0</v>
      </c>
      <c r="BI217" s="192">
        <f>IF(N217="nulová",J217,0)</f>
        <v>0</v>
      </c>
      <c r="BJ217" s="14" t="s">
        <v>113</v>
      </c>
      <c r="BK217" s="192">
        <f>ROUND(I217*H217,2)</f>
        <v>0</v>
      </c>
      <c r="BL217" s="14" t="s">
        <v>121</v>
      </c>
      <c r="BM217" s="191" t="s">
        <v>474</v>
      </c>
    </row>
    <row r="218" spans="1:65" s="2" customFormat="1" ht="24.15" customHeight="1">
      <c r="A218" s="31"/>
      <c r="B218" s="32"/>
      <c r="C218" s="179" t="s">
        <v>475</v>
      </c>
      <c r="D218" s="179" t="s">
        <v>117</v>
      </c>
      <c r="E218" s="180" t="s">
        <v>476</v>
      </c>
      <c r="F218" s="181" t="s">
        <v>477</v>
      </c>
      <c r="G218" s="182" t="s">
        <v>171</v>
      </c>
      <c r="H218" s="183">
        <v>1</v>
      </c>
      <c r="I218" s="184"/>
      <c r="J218" s="185">
        <f>ROUND(I218*H218,2)</f>
        <v>0</v>
      </c>
      <c r="K218" s="186"/>
      <c r="L218" s="36"/>
      <c r="M218" s="187" t="s">
        <v>1</v>
      </c>
      <c r="N218" s="188" t="s">
        <v>41</v>
      </c>
      <c r="O218" s="68"/>
      <c r="P218" s="189">
        <f>O218*H218</f>
        <v>0</v>
      </c>
      <c r="Q218" s="189">
        <v>9.0000000000000006E-5</v>
      </c>
      <c r="R218" s="189">
        <f>Q218*H218</f>
        <v>9.0000000000000006E-5</v>
      </c>
      <c r="S218" s="189">
        <v>0</v>
      </c>
      <c r="T218" s="190">
        <f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1" t="s">
        <v>121</v>
      </c>
      <c r="AT218" s="191" t="s">
        <v>117</v>
      </c>
      <c r="AU218" s="191" t="s">
        <v>113</v>
      </c>
      <c r="AY218" s="14" t="s">
        <v>114</v>
      </c>
      <c r="BE218" s="192">
        <f>IF(N218="základná",J218,0)</f>
        <v>0</v>
      </c>
      <c r="BF218" s="192">
        <f>IF(N218="znížená",J218,0)</f>
        <v>0</v>
      </c>
      <c r="BG218" s="192">
        <f>IF(N218="zákl. prenesená",J218,0)</f>
        <v>0</v>
      </c>
      <c r="BH218" s="192">
        <f>IF(N218="zníž. prenesená",J218,0)</f>
        <v>0</v>
      </c>
      <c r="BI218" s="192">
        <f>IF(N218="nulová",J218,0)</f>
        <v>0</v>
      </c>
      <c r="BJ218" s="14" t="s">
        <v>113</v>
      </c>
      <c r="BK218" s="192">
        <f>ROUND(I218*H218,2)</f>
        <v>0</v>
      </c>
      <c r="BL218" s="14" t="s">
        <v>121</v>
      </c>
      <c r="BM218" s="191" t="s">
        <v>478</v>
      </c>
    </row>
    <row r="219" spans="1:65" s="2" customFormat="1" ht="24.15" customHeight="1">
      <c r="A219" s="31"/>
      <c r="B219" s="32"/>
      <c r="C219" s="179" t="s">
        <v>479</v>
      </c>
      <c r="D219" s="179" t="s">
        <v>117</v>
      </c>
      <c r="E219" s="180" t="s">
        <v>480</v>
      </c>
      <c r="F219" s="181" t="s">
        <v>481</v>
      </c>
      <c r="G219" s="182" t="s">
        <v>151</v>
      </c>
      <c r="H219" s="204"/>
      <c r="I219" s="184"/>
      <c r="J219" s="185">
        <f>ROUND(I219*H219,2)</f>
        <v>0</v>
      </c>
      <c r="K219" s="186"/>
      <c r="L219" s="36"/>
      <c r="M219" s="187" t="s">
        <v>1</v>
      </c>
      <c r="N219" s="188" t="s">
        <v>41</v>
      </c>
      <c r="O219" s="68"/>
      <c r="P219" s="189">
        <f>O219*H219</f>
        <v>0</v>
      </c>
      <c r="Q219" s="189">
        <v>0</v>
      </c>
      <c r="R219" s="189">
        <f>Q219*H219</f>
        <v>0</v>
      </c>
      <c r="S219" s="189">
        <v>0</v>
      </c>
      <c r="T219" s="190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91" t="s">
        <v>121</v>
      </c>
      <c r="AT219" s="191" t="s">
        <v>117</v>
      </c>
      <c r="AU219" s="191" t="s">
        <v>113</v>
      </c>
      <c r="AY219" s="14" t="s">
        <v>114</v>
      </c>
      <c r="BE219" s="192">
        <f>IF(N219="základná",J219,0)</f>
        <v>0</v>
      </c>
      <c r="BF219" s="192">
        <f>IF(N219="znížená",J219,0)</f>
        <v>0</v>
      </c>
      <c r="BG219" s="192">
        <f>IF(N219="zákl. prenesená",J219,0)</f>
        <v>0</v>
      </c>
      <c r="BH219" s="192">
        <f>IF(N219="zníž. prenesená",J219,0)</f>
        <v>0</v>
      </c>
      <c r="BI219" s="192">
        <f>IF(N219="nulová",J219,0)</f>
        <v>0</v>
      </c>
      <c r="BJ219" s="14" t="s">
        <v>113</v>
      </c>
      <c r="BK219" s="192">
        <f>ROUND(I219*H219,2)</f>
        <v>0</v>
      </c>
      <c r="BL219" s="14" t="s">
        <v>121</v>
      </c>
      <c r="BM219" s="191" t="s">
        <v>482</v>
      </c>
    </row>
    <row r="220" spans="1:65" s="12" customFormat="1" ht="22.8" customHeight="1">
      <c r="B220" s="163"/>
      <c r="C220" s="164"/>
      <c r="D220" s="165" t="s">
        <v>74</v>
      </c>
      <c r="E220" s="177" t="s">
        <v>483</v>
      </c>
      <c r="F220" s="177" t="s">
        <v>484</v>
      </c>
      <c r="G220" s="164"/>
      <c r="H220" s="164"/>
      <c r="I220" s="167"/>
      <c r="J220" s="178">
        <f>BK220</f>
        <v>0</v>
      </c>
      <c r="K220" s="164"/>
      <c r="L220" s="169"/>
      <c r="M220" s="170"/>
      <c r="N220" s="171"/>
      <c r="O220" s="171"/>
      <c r="P220" s="172">
        <f>SUM(P221:P254)</f>
        <v>0</v>
      </c>
      <c r="Q220" s="171"/>
      <c r="R220" s="172">
        <f>SUM(R221:R254)</f>
        <v>0.19500000000000001</v>
      </c>
      <c r="S220" s="171"/>
      <c r="T220" s="173">
        <f>SUM(T221:T254)</f>
        <v>0</v>
      </c>
      <c r="AR220" s="174" t="s">
        <v>113</v>
      </c>
      <c r="AT220" s="175" t="s">
        <v>74</v>
      </c>
      <c r="AU220" s="175" t="s">
        <v>80</v>
      </c>
      <c r="AY220" s="174" t="s">
        <v>114</v>
      </c>
      <c r="BK220" s="176">
        <f>SUM(BK221:BK254)</f>
        <v>0</v>
      </c>
    </row>
    <row r="221" spans="1:65" s="2" customFormat="1" ht="14.4" customHeight="1">
      <c r="A221" s="31"/>
      <c r="B221" s="32"/>
      <c r="C221" s="179" t="s">
        <v>485</v>
      </c>
      <c r="D221" s="179" t="s">
        <v>117</v>
      </c>
      <c r="E221" s="180" t="s">
        <v>486</v>
      </c>
      <c r="F221" s="181" t="s">
        <v>487</v>
      </c>
      <c r="G221" s="182" t="s">
        <v>120</v>
      </c>
      <c r="H221" s="183">
        <v>18</v>
      </c>
      <c r="I221" s="184"/>
      <c r="J221" s="185">
        <f t="shared" ref="J221:J254" si="60">ROUND(I221*H221,2)</f>
        <v>0</v>
      </c>
      <c r="K221" s="186"/>
      <c r="L221" s="36"/>
      <c r="M221" s="187" t="s">
        <v>1</v>
      </c>
      <c r="N221" s="188" t="s">
        <v>41</v>
      </c>
      <c r="O221" s="68"/>
      <c r="P221" s="189">
        <f t="shared" ref="P221:P254" si="61">O221*H221</f>
        <v>0</v>
      </c>
      <c r="Q221" s="189">
        <v>0</v>
      </c>
      <c r="R221" s="189">
        <f t="shared" ref="R221:R254" si="62">Q221*H221</f>
        <v>0</v>
      </c>
      <c r="S221" s="189">
        <v>0</v>
      </c>
      <c r="T221" s="190">
        <f t="shared" ref="T221:T254" si="63">S221*H221</f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91" t="s">
        <v>121</v>
      </c>
      <c r="AT221" s="191" t="s">
        <v>117</v>
      </c>
      <c r="AU221" s="191" t="s">
        <v>113</v>
      </c>
      <c r="AY221" s="14" t="s">
        <v>114</v>
      </c>
      <c r="BE221" s="192">
        <f t="shared" ref="BE221:BE254" si="64">IF(N221="základná",J221,0)</f>
        <v>0</v>
      </c>
      <c r="BF221" s="192">
        <f t="shared" ref="BF221:BF254" si="65">IF(N221="znížená",J221,0)</f>
        <v>0</v>
      </c>
      <c r="BG221" s="192">
        <f t="shared" ref="BG221:BG254" si="66">IF(N221="zákl. prenesená",J221,0)</f>
        <v>0</v>
      </c>
      <c r="BH221" s="192">
        <f t="shared" ref="BH221:BH254" si="67">IF(N221="zníž. prenesená",J221,0)</f>
        <v>0</v>
      </c>
      <c r="BI221" s="192">
        <f t="shared" ref="BI221:BI254" si="68">IF(N221="nulová",J221,0)</f>
        <v>0</v>
      </c>
      <c r="BJ221" s="14" t="s">
        <v>113</v>
      </c>
      <c r="BK221" s="192">
        <f t="shared" ref="BK221:BK254" si="69">ROUND(I221*H221,2)</f>
        <v>0</v>
      </c>
      <c r="BL221" s="14" t="s">
        <v>121</v>
      </c>
      <c r="BM221" s="191" t="s">
        <v>488</v>
      </c>
    </row>
    <row r="222" spans="1:65" s="2" customFormat="1" ht="14.4" customHeight="1">
      <c r="A222" s="31"/>
      <c r="B222" s="32"/>
      <c r="C222" s="193" t="s">
        <v>489</v>
      </c>
      <c r="D222" s="193" t="s">
        <v>123</v>
      </c>
      <c r="E222" s="194" t="s">
        <v>490</v>
      </c>
      <c r="F222" s="195" t="s">
        <v>491</v>
      </c>
      <c r="G222" s="196" t="s">
        <v>120</v>
      </c>
      <c r="H222" s="197">
        <v>18</v>
      </c>
      <c r="I222" s="198"/>
      <c r="J222" s="199">
        <f t="shared" si="60"/>
        <v>0</v>
      </c>
      <c r="K222" s="200"/>
      <c r="L222" s="201"/>
      <c r="M222" s="202" t="s">
        <v>1</v>
      </c>
      <c r="N222" s="203" t="s">
        <v>41</v>
      </c>
      <c r="O222" s="68"/>
      <c r="P222" s="189">
        <f t="shared" si="61"/>
        <v>0</v>
      </c>
      <c r="Q222" s="189">
        <v>8.9999999999999998E-4</v>
      </c>
      <c r="R222" s="189">
        <f t="shared" si="62"/>
        <v>1.6199999999999999E-2</v>
      </c>
      <c r="S222" s="189">
        <v>0</v>
      </c>
      <c r="T222" s="190">
        <f t="shared" si="6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91" t="s">
        <v>126</v>
      </c>
      <c r="AT222" s="191" t="s">
        <v>123</v>
      </c>
      <c r="AU222" s="191" t="s">
        <v>113</v>
      </c>
      <c r="AY222" s="14" t="s">
        <v>114</v>
      </c>
      <c r="BE222" s="192">
        <f t="shared" si="64"/>
        <v>0</v>
      </c>
      <c r="BF222" s="192">
        <f t="shared" si="65"/>
        <v>0</v>
      </c>
      <c r="BG222" s="192">
        <f t="shared" si="66"/>
        <v>0</v>
      </c>
      <c r="BH222" s="192">
        <f t="shared" si="67"/>
        <v>0</v>
      </c>
      <c r="BI222" s="192">
        <f t="shared" si="68"/>
        <v>0</v>
      </c>
      <c r="BJ222" s="14" t="s">
        <v>113</v>
      </c>
      <c r="BK222" s="192">
        <f t="shared" si="69"/>
        <v>0</v>
      </c>
      <c r="BL222" s="14" t="s">
        <v>121</v>
      </c>
      <c r="BM222" s="191" t="s">
        <v>492</v>
      </c>
    </row>
    <row r="223" spans="1:65" s="2" customFormat="1" ht="14.4" customHeight="1">
      <c r="A223" s="31"/>
      <c r="B223" s="32"/>
      <c r="C223" s="179" t="s">
        <v>493</v>
      </c>
      <c r="D223" s="179" t="s">
        <v>117</v>
      </c>
      <c r="E223" s="180" t="s">
        <v>494</v>
      </c>
      <c r="F223" s="181" t="s">
        <v>495</v>
      </c>
      <c r="G223" s="182" t="s">
        <v>120</v>
      </c>
      <c r="H223" s="183">
        <v>150</v>
      </c>
      <c r="I223" s="184"/>
      <c r="J223" s="185">
        <f t="shared" si="60"/>
        <v>0</v>
      </c>
      <c r="K223" s="186"/>
      <c r="L223" s="36"/>
      <c r="M223" s="187" t="s">
        <v>1</v>
      </c>
      <c r="N223" s="188" t="s">
        <v>41</v>
      </c>
      <c r="O223" s="68"/>
      <c r="P223" s="189">
        <f t="shared" si="61"/>
        <v>0</v>
      </c>
      <c r="Q223" s="189">
        <v>0</v>
      </c>
      <c r="R223" s="189">
        <f t="shared" si="62"/>
        <v>0</v>
      </c>
      <c r="S223" s="189">
        <v>0</v>
      </c>
      <c r="T223" s="190">
        <f t="shared" si="6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91" t="s">
        <v>121</v>
      </c>
      <c r="AT223" s="191" t="s">
        <v>117</v>
      </c>
      <c r="AU223" s="191" t="s">
        <v>113</v>
      </c>
      <c r="AY223" s="14" t="s">
        <v>114</v>
      </c>
      <c r="BE223" s="192">
        <f t="shared" si="64"/>
        <v>0</v>
      </c>
      <c r="BF223" s="192">
        <f t="shared" si="65"/>
        <v>0</v>
      </c>
      <c r="BG223" s="192">
        <f t="shared" si="66"/>
        <v>0</v>
      </c>
      <c r="BH223" s="192">
        <f t="shared" si="67"/>
        <v>0</v>
      </c>
      <c r="BI223" s="192">
        <f t="shared" si="68"/>
        <v>0</v>
      </c>
      <c r="BJ223" s="14" t="s">
        <v>113</v>
      </c>
      <c r="BK223" s="192">
        <f t="shared" si="69"/>
        <v>0</v>
      </c>
      <c r="BL223" s="14" t="s">
        <v>121</v>
      </c>
      <c r="BM223" s="191" t="s">
        <v>496</v>
      </c>
    </row>
    <row r="224" spans="1:65" s="2" customFormat="1" ht="14.4" customHeight="1">
      <c r="A224" s="31"/>
      <c r="B224" s="32"/>
      <c r="C224" s="193" t="s">
        <v>497</v>
      </c>
      <c r="D224" s="193" t="s">
        <v>123</v>
      </c>
      <c r="E224" s="194" t="s">
        <v>498</v>
      </c>
      <c r="F224" s="195" t="s">
        <v>499</v>
      </c>
      <c r="G224" s="196" t="s">
        <v>120</v>
      </c>
      <c r="H224" s="197">
        <v>150</v>
      </c>
      <c r="I224" s="198"/>
      <c r="J224" s="199">
        <f t="shared" si="60"/>
        <v>0</v>
      </c>
      <c r="K224" s="200"/>
      <c r="L224" s="201"/>
      <c r="M224" s="202" t="s">
        <v>1</v>
      </c>
      <c r="N224" s="203" t="s">
        <v>41</v>
      </c>
      <c r="O224" s="68"/>
      <c r="P224" s="189">
        <f t="shared" si="61"/>
        <v>0</v>
      </c>
      <c r="Q224" s="189">
        <v>2.0000000000000002E-5</v>
      </c>
      <c r="R224" s="189">
        <f t="shared" si="62"/>
        <v>3.0000000000000001E-3</v>
      </c>
      <c r="S224" s="189">
        <v>0</v>
      </c>
      <c r="T224" s="190">
        <f t="shared" si="6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91" t="s">
        <v>126</v>
      </c>
      <c r="AT224" s="191" t="s">
        <v>123</v>
      </c>
      <c r="AU224" s="191" t="s">
        <v>113</v>
      </c>
      <c r="AY224" s="14" t="s">
        <v>114</v>
      </c>
      <c r="BE224" s="192">
        <f t="shared" si="64"/>
        <v>0</v>
      </c>
      <c r="BF224" s="192">
        <f t="shared" si="65"/>
        <v>0</v>
      </c>
      <c r="BG224" s="192">
        <f t="shared" si="66"/>
        <v>0</v>
      </c>
      <c r="BH224" s="192">
        <f t="shared" si="67"/>
        <v>0</v>
      </c>
      <c r="BI224" s="192">
        <f t="shared" si="68"/>
        <v>0</v>
      </c>
      <c r="BJ224" s="14" t="s">
        <v>113</v>
      </c>
      <c r="BK224" s="192">
        <f t="shared" si="69"/>
        <v>0</v>
      </c>
      <c r="BL224" s="14" t="s">
        <v>121</v>
      </c>
      <c r="BM224" s="191" t="s">
        <v>500</v>
      </c>
    </row>
    <row r="225" spans="1:65" s="2" customFormat="1" ht="14.4" customHeight="1">
      <c r="A225" s="31"/>
      <c r="B225" s="32"/>
      <c r="C225" s="179" t="s">
        <v>501</v>
      </c>
      <c r="D225" s="179" t="s">
        <v>117</v>
      </c>
      <c r="E225" s="180" t="s">
        <v>502</v>
      </c>
      <c r="F225" s="181" t="s">
        <v>503</v>
      </c>
      <c r="G225" s="182" t="s">
        <v>171</v>
      </c>
      <c r="H225" s="183">
        <v>2</v>
      </c>
      <c r="I225" s="184"/>
      <c r="J225" s="185">
        <f t="shared" si="60"/>
        <v>0</v>
      </c>
      <c r="K225" s="186"/>
      <c r="L225" s="36"/>
      <c r="M225" s="187" t="s">
        <v>1</v>
      </c>
      <c r="N225" s="188" t="s">
        <v>41</v>
      </c>
      <c r="O225" s="68"/>
      <c r="P225" s="189">
        <f t="shared" si="61"/>
        <v>0</v>
      </c>
      <c r="Q225" s="189">
        <v>0</v>
      </c>
      <c r="R225" s="189">
        <f t="shared" si="62"/>
        <v>0</v>
      </c>
      <c r="S225" s="189">
        <v>0</v>
      </c>
      <c r="T225" s="190">
        <f t="shared" si="6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91" t="s">
        <v>121</v>
      </c>
      <c r="AT225" s="191" t="s">
        <v>117</v>
      </c>
      <c r="AU225" s="191" t="s">
        <v>113</v>
      </c>
      <c r="AY225" s="14" t="s">
        <v>114</v>
      </c>
      <c r="BE225" s="192">
        <f t="shared" si="64"/>
        <v>0</v>
      </c>
      <c r="BF225" s="192">
        <f t="shared" si="65"/>
        <v>0</v>
      </c>
      <c r="BG225" s="192">
        <f t="shared" si="66"/>
        <v>0</v>
      </c>
      <c r="BH225" s="192">
        <f t="shared" si="67"/>
        <v>0</v>
      </c>
      <c r="BI225" s="192">
        <f t="shared" si="68"/>
        <v>0</v>
      </c>
      <c r="BJ225" s="14" t="s">
        <v>113</v>
      </c>
      <c r="BK225" s="192">
        <f t="shared" si="69"/>
        <v>0</v>
      </c>
      <c r="BL225" s="14" t="s">
        <v>121</v>
      </c>
      <c r="BM225" s="191" t="s">
        <v>504</v>
      </c>
    </row>
    <row r="226" spans="1:65" s="2" customFormat="1" ht="14.4" customHeight="1">
      <c r="A226" s="31"/>
      <c r="B226" s="32"/>
      <c r="C226" s="193" t="s">
        <v>505</v>
      </c>
      <c r="D226" s="193" t="s">
        <v>123</v>
      </c>
      <c r="E226" s="194" t="s">
        <v>506</v>
      </c>
      <c r="F226" s="195" t="s">
        <v>507</v>
      </c>
      <c r="G226" s="196" t="s">
        <v>171</v>
      </c>
      <c r="H226" s="197">
        <v>2</v>
      </c>
      <c r="I226" s="198"/>
      <c r="J226" s="199">
        <f t="shared" si="60"/>
        <v>0</v>
      </c>
      <c r="K226" s="200"/>
      <c r="L226" s="201"/>
      <c r="M226" s="202" t="s">
        <v>1</v>
      </c>
      <c r="N226" s="203" t="s">
        <v>41</v>
      </c>
      <c r="O226" s="68"/>
      <c r="P226" s="189">
        <f t="shared" si="61"/>
        <v>0</v>
      </c>
      <c r="Q226" s="189">
        <v>1E-3</v>
      </c>
      <c r="R226" s="189">
        <f t="shared" si="62"/>
        <v>2E-3</v>
      </c>
      <c r="S226" s="189">
        <v>0</v>
      </c>
      <c r="T226" s="190">
        <f t="shared" si="6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91" t="s">
        <v>126</v>
      </c>
      <c r="AT226" s="191" t="s">
        <v>123</v>
      </c>
      <c r="AU226" s="191" t="s">
        <v>113</v>
      </c>
      <c r="AY226" s="14" t="s">
        <v>114</v>
      </c>
      <c r="BE226" s="192">
        <f t="shared" si="64"/>
        <v>0</v>
      </c>
      <c r="BF226" s="192">
        <f t="shared" si="65"/>
        <v>0</v>
      </c>
      <c r="BG226" s="192">
        <f t="shared" si="66"/>
        <v>0</v>
      </c>
      <c r="BH226" s="192">
        <f t="shared" si="67"/>
        <v>0</v>
      </c>
      <c r="BI226" s="192">
        <f t="shared" si="68"/>
        <v>0</v>
      </c>
      <c r="BJ226" s="14" t="s">
        <v>113</v>
      </c>
      <c r="BK226" s="192">
        <f t="shared" si="69"/>
        <v>0</v>
      </c>
      <c r="BL226" s="14" t="s">
        <v>121</v>
      </c>
      <c r="BM226" s="191" t="s">
        <v>508</v>
      </c>
    </row>
    <row r="227" spans="1:65" s="2" customFormat="1" ht="14.4" customHeight="1">
      <c r="A227" s="31"/>
      <c r="B227" s="32"/>
      <c r="C227" s="179" t="s">
        <v>509</v>
      </c>
      <c r="D227" s="179" t="s">
        <v>117</v>
      </c>
      <c r="E227" s="180" t="s">
        <v>510</v>
      </c>
      <c r="F227" s="181" t="s">
        <v>511</v>
      </c>
      <c r="G227" s="182" t="s">
        <v>171</v>
      </c>
      <c r="H227" s="183">
        <v>4</v>
      </c>
      <c r="I227" s="184"/>
      <c r="J227" s="185">
        <f t="shared" si="60"/>
        <v>0</v>
      </c>
      <c r="K227" s="186"/>
      <c r="L227" s="36"/>
      <c r="M227" s="187" t="s">
        <v>1</v>
      </c>
      <c r="N227" s="188" t="s">
        <v>41</v>
      </c>
      <c r="O227" s="68"/>
      <c r="P227" s="189">
        <f t="shared" si="61"/>
        <v>0</v>
      </c>
      <c r="Q227" s="189">
        <v>0</v>
      </c>
      <c r="R227" s="189">
        <f t="shared" si="62"/>
        <v>0</v>
      </c>
      <c r="S227" s="189">
        <v>0</v>
      </c>
      <c r="T227" s="190">
        <f t="shared" si="6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91" t="s">
        <v>121</v>
      </c>
      <c r="AT227" s="191" t="s">
        <v>117</v>
      </c>
      <c r="AU227" s="191" t="s">
        <v>113</v>
      </c>
      <c r="AY227" s="14" t="s">
        <v>114</v>
      </c>
      <c r="BE227" s="192">
        <f t="shared" si="64"/>
        <v>0</v>
      </c>
      <c r="BF227" s="192">
        <f t="shared" si="65"/>
        <v>0</v>
      </c>
      <c r="BG227" s="192">
        <f t="shared" si="66"/>
        <v>0</v>
      </c>
      <c r="BH227" s="192">
        <f t="shared" si="67"/>
        <v>0</v>
      </c>
      <c r="BI227" s="192">
        <f t="shared" si="68"/>
        <v>0</v>
      </c>
      <c r="BJ227" s="14" t="s">
        <v>113</v>
      </c>
      <c r="BK227" s="192">
        <f t="shared" si="69"/>
        <v>0</v>
      </c>
      <c r="BL227" s="14" t="s">
        <v>121</v>
      </c>
      <c r="BM227" s="191" t="s">
        <v>512</v>
      </c>
    </row>
    <row r="228" spans="1:65" s="2" customFormat="1" ht="14.4" customHeight="1">
      <c r="A228" s="31"/>
      <c r="B228" s="32"/>
      <c r="C228" s="193" t="s">
        <v>513</v>
      </c>
      <c r="D228" s="193" t="s">
        <v>123</v>
      </c>
      <c r="E228" s="194" t="s">
        <v>514</v>
      </c>
      <c r="F228" s="195" t="s">
        <v>515</v>
      </c>
      <c r="G228" s="196" t="s">
        <v>171</v>
      </c>
      <c r="H228" s="197">
        <v>4</v>
      </c>
      <c r="I228" s="198"/>
      <c r="J228" s="199">
        <f t="shared" si="60"/>
        <v>0</v>
      </c>
      <c r="K228" s="200"/>
      <c r="L228" s="201"/>
      <c r="M228" s="202" t="s">
        <v>1</v>
      </c>
      <c r="N228" s="203" t="s">
        <v>41</v>
      </c>
      <c r="O228" s="68"/>
      <c r="P228" s="189">
        <f t="shared" si="61"/>
        <v>0</v>
      </c>
      <c r="Q228" s="189">
        <v>1.1999999999999999E-3</v>
      </c>
      <c r="R228" s="189">
        <f t="shared" si="62"/>
        <v>4.7999999999999996E-3</v>
      </c>
      <c r="S228" s="189">
        <v>0</v>
      </c>
      <c r="T228" s="190">
        <f t="shared" si="6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91" t="s">
        <v>126</v>
      </c>
      <c r="AT228" s="191" t="s">
        <v>123</v>
      </c>
      <c r="AU228" s="191" t="s">
        <v>113</v>
      </c>
      <c r="AY228" s="14" t="s">
        <v>114</v>
      </c>
      <c r="BE228" s="192">
        <f t="shared" si="64"/>
        <v>0</v>
      </c>
      <c r="BF228" s="192">
        <f t="shared" si="65"/>
        <v>0</v>
      </c>
      <c r="BG228" s="192">
        <f t="shared" si="66"/>
        <v>0</v>
      </c>
      <c r="BH228" s="192">
        <f t="shared" si="67"/>
        <v>0</v>
      </c>
      <c r="BI228" s="192">
        <f t="shared" si="68"/>
        <v>0</v>
      </c>
      <c r="BJ228" s="14" t="s">
        <v>113</v>
      </c>
      <c r="BK228" s="192">
        <f t="shared" si="69"/>
        <v>0</v>
      </c>
      <c r="BL228" s="14" t="s">
        <v>121</v>
      </c>
      <c r="BM228" s="191" t="s">
        <v>516</v>
      </c>
    </row>
    <row r="229" spans="1:65" s="2" customFormat="1" ht="14.4" customHeight="1">
      <c r="A229" s="31"/>
      <c r="B229" s="32"/>
      <c r="C229" s="179" t="s">
        <v>517</v>
      </c>
      <c r="D229" s="179" t="s">
        <v>117</v>
      </c>
      <c r="E229" s="180" t="s">
        <v>518</v>
      </c>
      <c r="F229" s="181" t="s">
        <v>519</v>
      </c>
      <c r="G229" s="182" t="s">
        <v>171</v>
      </c>
      <c r="H229" s="183">
        <v>2</v>
      </c>
      <c r="I229" s="184"/>
      <c r="J229" s="185">
        <f t="shared" si="60"/>
        <v>0</v>
      </c>
      <c r="K229" s="186"/>
      <c r="L229" s="36"/>
      <c r="M229" s="187" t="s">
        <v>1</v>
      </c>
      <c r="N229" s="188" t="s">
        <v>41</v>
      </c>
      <c r="O229" s="68"/>
      <c r="P229" s="189">
        <f t="shared" si="61"/>
        <v>0</v>
      </c>
      <c r="Q229" s="189">
        <v>0</v>
      </c>
      <c r="R229" s="189">
        <f t="shared" si="62"/>
        <v>0</v>
      </c>
      <c r="S229" s="189">
        <v>0</v>
      </c>
      <c r="T229" s="190">
        <f t="shared" si="6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91" t="s">
        <v>121</v>
      </c>
      <c r="AT229" s="191" t="s">
        <v>117</v>
      </c>
      <c r="AU229" s="191" t="s">
        <v>113</v>
      </c>
      <c r="AY229" s="14" t="s">
        <v>114</v>
      </c>
      <c r="BE229" s="192">
        <f t="shared" si="64"/>
        <v>0</v>
      </c>
      <c r="BF229" s="192">
        <f t="shared" si="65"/>
        <v>0</v>
      </c>
      <c r="BG229" s="192">
        <f t="shared" si="66"/>
        <v>0</v>
      </c>
      <c r="BH229" s="192">
        <f t="shared" si="67"/>
        <v>0</v>
      </c>
      <c r="BI229" s="192">
        <f t="shared" si="68"/>
        <v>0</v>
      </c>
      <c r="BJ229" s="14" t="s">
        <v>113</v>
      </c>
      <c r="BK229" s="192">
        <f t="shared" si="69"/>
        <v>0</v>
      </c>
      <c r="BL229" s="14" t="s">
        <v>121</v>
      </c>
      <c r="BM229" s="191" t="s">
        <v>520</v>
      </c>
    </row>
    <row r="230" spans="1:65" s="2" customFormat="1" ht="24.15" customHeight="1">
      <c r="A230" s="31"/>
      <c r="B230" s="32"/>
      <c r="C230" s="193" t="s">
        <v>521</v>
      </c>
      <c r="D230" s="193" t="s">
        <v>123</v>
      </c>
      <c r="E230" s="194" t="s">
        <v>522</v>
      </c>
      <c r="F230" s="195" t="s">
        <v>523</v>
      </c>
      <c r="G230" s="196" t="s">
        <v>171</v>
      </c>
      <c r="H230" s="197">
        <v>2</v>
      </c>
      <c r="I230" s="198"/>
      <c r="J230" s="199">
        <f t="shared" si="60"/>
        <v>0</v>
      </c>
      <c r="K230" s="200"/>
      <c r="L230" s="201"/>
      <c r="M230" s="202" t="s">
        <v>1</v>
      </c>
      <c r="N230" s="203" t="s">
        <v>41</v>
      </c>
      <c r="O230" s="68"/>
      <c r="P230" s="189">
        <f t="shared" si="61"/>
        <v>0</v>
      </c>
      <c r="Q230" s="189">
        <v>6.9999999999999999E-4</v>
      </c>
      <c r="R230" s="189">
        <f t="shared" si="62"/>
        <v>1.4E-3</v>
      </c>
      <c r="S230" s="189">
        <v>0</v>
      </c>
      <c r="T230" s="190">
        <f t="shared" si="6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91" t="s">
        <v>126</v>
      </c>
      <c r="AT230" s="191" t="s">
        <v>123</v>
      </c>
      <c r="AU230" s="191" t="s">
        <v>113</v>
      </c>
      <c r="AY230" s="14" t="s">
        <v>114</v>
      </c>
      <c r="BE230" s="192">
        <f t="shared" si="64"/>
        <v>0</v>
      </c>
      <c r="BF230" s="192">
        <f t="shared" si="65"/>
        <v>0</v>
      </c>
      <c r="BG230" s="192">
        <f t="shared" si="66"/>
        <v>0</v>
      </c>
      <c r="BH230" s="192">
        <f t="shared" si="67"/>
        <v>0</v>
      </c>
      <c r="BI230" s="192">
        <f t="shared" si="68"/>
        <v>0</v>
      </c>
      <c r="BJ230" s="14" t="s">
        <v>113</v>
      </c>
      <c r="BK230" s="192">
        <f t="shared" si="69"/>
        <v>0</v>
      </c>
      <c r="BL230" s="14" t="s">
        <v>121</v>
      </c>
      <c r="BM230" s="191" t="s">
        <v>524</v>
      </c>
    </row>
    <row r="231" spans="1:65" s="2" customFormat="1" ht="24.15" customHeight="1">
      <c r="A231" s="31"/>
      <c r="B231" s="32"/>
      <c r="C231" s="179" t="s">
        <v>525</v>
      </c>
      <c r="D231" s="179" t="s">
        <v>117</v>
      </c>
      <c r="E231" s="180" t="s">
        <v>526</v>
      </c>
      <c r="F231" s="181" t="s">
        <v>527</v>
      </c>
      <c r="G231" s="182" t="s">
        <v>171</v>
      </c>
      <c r="H231" s="183">
        <v>16</v>
      </c>
      <c r="I231" s="184"/>
      <c r="J231" s="185">
        <f t="shared" si="60"/>
        <v>0</v>
      </c>
      <c r="K231" s="186"/>
      <c r="L231" s="36"/>
      <c r="M231" s="187" t="s">
        <v>1</v>
      </c>
      <c r="N231" s="188" t="s">
        <v>41</v>
      </c>
      <c r="O231" s="68"/>
      <c r="P231" s="189">
        <f t="shared" si="61"/>
        <v>0</v>
      </c>
      <c r="Q231" s="189">
        <v>0</v>
      </c>
      <c r="R231" s="189">
        <f t="shared" si="62"/>
        <v>0</v>
      </c>
      <c r="S231" s="189">
        <v>0</v>
      </c>
      <c r="T231" s="190">
        <f t="shared" si="63"/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91" t="s">
        <v>121</v>
      </c>
      <c r="AT231" s="191" t="s">
        <v>117</v>
      </c>
      <c r="AU231" s="191" t="s">
        <v>113</v>
      </c>
      <c r="AY231" s="14" t="s">
        <v>114</v>
      </c>
      <c r="BE231" s="192">
        <f t="shared" si="64"/>
        <v>0</v>
      </c>
      <c r="BF231" s="192">
        <f t="shared" si="65"/>
        <v>0</v>
      </c>
      <c r="BG231" s="192">
        <f t="shared" si="66"/>
        <v>0</v>
      </c>
      <c r="BH231" s="192">
        <f t="shared" si="67"/>
        <v>0</v>
      </c>
      <c r="BI231" s="192">
        <f t="shared" si="68"/>
        <v>0</v>
      </c>
      <c r="BJ231" s="14" t="s">
        <v>113</v>
      </c>
      <c r="BK231" s="192">
        <f t="shared" si="69"/>
        <v>0</v>
      </c>
      <c r="BL231" s="14" t="s">
        <v>121</v>
      </c>
      <c r="BM231" s="191" t="s">
        <v>528</v>
      </c>
    </row>
    <row r="232" spans="1:65" s="2" customFormat="1" ht="14.4" customHeight="1">
      <c r="A232" s="31"/>
      <c r="B232" s="32"/>
      <c r="C232" s="193" t="s">
        <v>529</v>
      </c>
      <c r="D232" s="193" t="s">
        <v>123</v>
      </c>
      <c r="E232" s="194" t="s">
        <v>530</v>
      </c>
      <c r="F232" s="195" t="s">
        <v>531</v>
      </c>
      <c r="G232" s="196" t="s">
        <v>171</v>
      </c>
      <c r="H232" s="197">
        <v>16</v>
      </c>
      <c r="I232" s="198"/>
      <c r="J232" s="199">
        <f t="shared" si="60"/>
        <v>0</v>
      </c>
      <c r="K232" s="200"/>
      <c r="L232" s="201"/>
      <c r="M232" s="202" t="s">
        <v>1</v>
      </c>
      <c r="N232" s="203" t="s">
        <v>41</v>
      </c>
      <c r="O232" s="68"/>
      <c r="P232" s="189">
        <f t="shared" si="61"/>
        <v>0</v>
      </c>
      <c r="Q232" s="189">
        <v>2.0000000000000001E-4</v>
      </c>
      <c r="R232" s="189">
        <f t="shared" si="62"/>
        <v>3.2000000000000002E-3</v>
      </c>
      <c r="S232" s="189">
        <v>0</v>
      </c>
      <c r="T232" s="190">
        <f t="shared" si="6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91" t="s">
        <v>126</v>
      </c>
      <c r="AT232" s="191" t="s">
        <v>123</v>
      </c>
      <c r="AU232" s="191" t="s">
        <v>113</v>
      </c>
      <c r="AY232" s="14" t="s">
        <v>114</v>
      </c>
      <c r="BE232" s="192">
        <f t="shared" si="64"/>
        <v>0</v>
      </c>
      <c r="BF232" s="192">
        <f t="shared" si="65"/>
        <v>0</v>
      </c>
      <c r="BG232" s="192">
        <f t="shared" si="66"/>
        <v>0</v>
      </c>
      <c r="BH232" s="192">
        <f t="shared" si="67"/>
        <v>0</v>
      </c>
      <c r="BI232" s="192">
        <f t="shared" si="68"/>
        <v>0</v>
      </c>
      <c r="BJ232" s="14" t="s">
        <v>113</v>
      </c>
      <c r="BK232" s="192">
        <f t="shared" si="69"/>
        <v>0</v>
      </c>
      <c r="BL232" s="14" t="s">
        <v>121</v>
      </c>
      <c r="BM232" s="191" t="s">
        <v>532</v>
      </c>
    </row>
    <row r="233" spans="1:65" s="2" customFormat="1" ht="14.4" customHeight="1">
      <c r="A233" s="31"/>
      <c r="B233" s="32"/>
      <c r="C233" s="179" t="s">
        <v>533</v>
      </c>
      <c r="D233" s="179" t="s">
        <v>117</v>
      </c>
      <c r="E233" s="180" t="s">
        <v>534</v>
      </c>
      <c r="F233" s="181" t="s">
        <v>535</v>
      </c>
      <c r="G233" s="182" t="s">
        <v>171</v>
      </c>
      <c r="H233" s="183">
        <v>2</v>
      </c>
      <c r="I233" s="184"/>
      <c r="J233" s="185">
        <f t="shared" si="60"/>
        <v>0</v>
      </c>
      <c r="K233" s="186"/>
      <c r="L233" s="36"/>
      <c r="M233" s="187" t="s">
        <v>1</v>
      </c>
      <c r="N233" s="188" t="s">
        <v>41</v>
      </c>
      <c r="O233" s="68"/>
      <c r="P233" s="189">
        <f t="shared" si="61"/>
        <v>0</v>
      </c>
      <c r="Q233" s="189">
        <v>0</v>
      </c>
      <c r="R233" s="189">
        <f t="shared" si="62"/>
        <v>0</v>
      </c>
      <c r="S233" s="189">
        <v>0</v>
      </c>
      <c r="T233" s="190">
        <f t="shared" si="6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91" t="s">
        <v>121</v>
      </c>
      <c r="AT233" s="191" t="s">
        <v>117</v>
      </c>
      <c r="AU233" s="191" t="s">
        <v>113</v>
      </c>
      <c r="AY233" s="14" t="s">
        <v>114</v>
      </c>
      <c r="BE233" s="192">
        <f t="shared" si="64"/>
        <v>0</v>
      </c>
      <c r="BF233" s="192">
        <f t="shared" si="65"/>
        <v>0</v>
      </c>
      <c r="BG233" s="192">
        <f t="shared" si="66"/>
        <v>0</v>
      </c>
      <c r="BH233" s="192">
        <f t="shared" si="67"/>
        <v>0</v>
      </c>
      <c r="BI233" s="192">
        <f t="shared" si="68"/>
        <v>0</v>
      </c>
      <c r="BJ233" s="14" t="s">
        <v>113</v>
      </c>
      <c r="BK233" s="192">
        <f t="shared" si="69"/>
        <v>0</v>
      </c>
      <c r="BL233" s="14" t="s">
        <v>121</v>
      </c>
      <c r="BM233" s="191" t="s">
        <v>536</v>
      </c>
    </row>
    <row r="234" spans="1:65" s="2" customFormat="1" ht="24.15" customHeight="1">
      <c r="A234" s="31"/>
      <c r="B234" s="32"/>
      <c r="C234" s="193" t="s">
        <v>537</v>
      </c>
      <c r="D234" s="193" t="s">
        <v>123</v>
      </c>
      <c r="E234" s="194" t="s">
        <v>538</v>
      </c>
      <c r="F234" s="195" t="s">
        <v>539</v>
      </c>
      <c r="G234" s="196" t="s">
        <v>171</v>
      </c>
      <c r="H234" s="197">
        <v>2</v>
      </c>
      <c r="I234" s="198"/>
      <c r="J234" s="199">
        <f t="shared" si="60"/>
        <v>0</v>
      </c>
      <c r="K234" s="200"/>
      <c r="L234" s="201"/>
      <c r="M234" s="202" t="s">
        <v>1</v>
      </c>
      <c r="N234" s="203" t="s">
        <v>41</v>
      </c>
      <c r="O234" s="68"/>
      <c r="P234" s="189">
        <f t="shared" si="61"/>
        <v>0</v>
      </c>
      <c r="Q234" s="189">
        <v>0</v>
      </c>
      <c r="R234" s="189">
        <f t="shared" si="62"/>
        <v>0</v>
      </c>
      <c r="S234" s="189">
        <v>0</v>
      </c>
      <c r="T234" s="190">
        <f t="shared" si="6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91" t="s">
        <v>126</v>
      </c>
      <c r="AT234" s="191" t="s">
        <v>123</v>
      </c>
      <c r="AU234" s="191" t="s">
        <v>113</v>
      </c>
      <c r="AY234" s="14" t="s">
        <v>114</v>
      </c>
      <c r="BE234" s="192">
        <f t="shared" si="64"/>
        <v>0</v>
      </c>
      <c r="BF234" s="192">
        <f t="shared" si="65"/>
        <v>0</v>
      </c>
      <c r="BG234" s="192">
        <f t="shared" si="66"/>
        <v>0</v>
      </c>
      <c r="BH234" s="192">
        <f t="shared" si="67"/>
        <v>0</v>
      </c>
      <c r="BI234" s="192">
        <f t="shared" si="68"/>
        <v>0</v>
      </c>
      <c r="BJ234" s="14" t="s">
        <v>113</v>
      </c>
      <c r="BK234" s="192">
        <f t="shared" si="69"/>
        <v>0</v>
      </c>
      <c r="BL234" s="14" t="s">
        <v>121</v>
      </c>
      <c r="BM234" s="191" t="s">
        <v>540</v>
      </c>
    </row>
    <row r="235" spans="1:65" s="2" customFormat="1" ht="24.15" customHeight="1">
      <c r="A235" s="31"/>
      <c r="B235" s="32"/>
      <c r="C235" s="179" t="s">
        <v>541</v>
      </c>
      <c r="D235" s="179" t="s">
        <v>117</v>
      </c>
      <c r="E235" s="180" t="s">
        <v>542</v>
      </c>
      <c r="F235" s="181" t="s">
        <v>543</v>
      </c>
      <c r="G235" s="182" t="s">
        <v>171</v>
      </c>
      <c r="H235" s="183">
        <v>1</v>
      </c>
      <c r="I235" s="184"/>
      <c r="J235" s="185">
        <f t="shared" si="60"/>
        <v>0</v>
      </c>
      <c r="K235" s="186"/>
      <c r="L235" s="36"/>
      <c r="M235" s="187" t="s">
        <v>1</v>
      </c>
      <c r="N235" s="188" t="s">
        <v>41</v>
      </c>
      <c r="O235" s="68"/>
      <c r="P235" s="189">
        <f t="shared" si="61"/>
        <v>0</v>
      </c>
      <c r="Q235" s="189">
        <v>0</v>
      </c>
      <c r="R235" s="189">
        <f t="shared" si="62"/>
        <v>0</v>
      </c>
      <c r="S235" s="189">
        <v>0</v>
      </c>
      <c r="T235" s="190">
        <f t="shared" si="63"/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91" t="s">
        <v>121</v>
      </c>
      <c r="AT235" s="191" t="s">
        <v>117</v>
      </c>
      <c r="AU235" s="191" t="s">
        <v>113</v>
      </c>
      <c r="AY235" s="14" t="s">
        <v>114</v>
      </c>
      <c r="BE235" s="192">
        <f t="shared" si="64"/>
        <v>0</v>
      </c>
      <c r="BF235" s="192">
        <f t="shared" si="65"/>
        <v>0</v>
      </c>
      <c r="BG235" s="192">
        <f t="shared" si="66"/>
        <v>0</v>
      </c>
      <c r="BH235" s="192">
        <f t="shared" si="67"/>
        <v>0</v>
      </c>
      <c r="BI235" s="192">
        <f t="shared" si="68"/>
        <v>0</v>
      </c>
      <c r="BJ235" s="14" t="s">
        <v>113</v>
      </c>
      <c r="BK235" s="192">
        <f t="shared" si="69"/>
        <v>0</v>
      </c>
      <c r="BL235" s="14" t="s">
        <v>121</v>
      </c>
      <c r="BM235" s="191" t="s">
        <v>544</v>
      </c>
    </row>
    <row r="236" spans="1:65" s="2" customFormat="1" ht="24.15" customHeight="1">
      <c r="A236" s="31"/>
      <c r="B236" s="32"/>
      <c r="C236" s="193" t="s">
        <v>545</v>
      </c>
      <c r="D236" s="193" t="s">
        <v>123</v>
      </c>
      <c r="E236" s="194" t="s">
        <v>546</v>
      </c>
      <c r="F236" s="195" t="s">
        <v>547</v>
      </c>
      <c r="G236" s="196" t="s">
        <v>171</v>
      </c>
      <c r="H236" s="197">
        <v>1</v>
      </c>
      <c r="I236" s="198"/>
      <c r="J236" s="199">
        <f t="shared" si="60"/>
        <v>0</v>
      </c>
      <c r="K236" s="200"/>
      <c r="L236" s="201"/>
      <c r="M236" s="202" t="s">
        <v>1</v>
      </c>
      <c r="N236" s="203" t="s">
        <v>41</v>
      </c>
      <c r="O236" s="68"/>
      <c r="P236" s="189">
        <f t="shared" si="61"/>
        <v>0</v>
      </c>
      <c r="Q236" s="189">
        <v>0.04</v>
      </c>
      <c r="R236" s="189">
        <f t="shared" si="62"/>
        <v>0.04</v>
      </c>
      <c r="S236" s="189">
        <v>0</v>
      </c>
      <c r="T236" s="190">
        <f t="shared" si="63"/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91" t="s">
        <v>126</v>
      </c>
      <c r="AT236" s="191" t="s">
        <v>123</v>
      </c>
      <c r="AU236" s="191" t="s">
        <v>113</v>
      </c>
      <c r="AY236" s="14" t="s">
        <v>114</v>
      </c>
      <c r="BE236" s="192">
        <f t="shared" si="64"/>
        <v>0</v>
      </c>
      <c r="BF236" s="192">
        <f t="shared" si="65"/>
        <v>0</v>
      </c>
      <c r="BG236" s="192">
        <f t="shared" si="66"/>
        <v>0</v>
      </c>
      <c r="BH236" s="192">
        <f t="shared" si="67"/>
        <v>0</v>
      </c>
      <c r="BI236" s="192">
        <f t="shared" si="68"/>
        <v>0</v>
      </c>
      <c r="BJ236" s="14" t="s">
        <v>113</v>
      </c>
      <c r="BK236" s="192">
        <f t="shared" si="69"/>
        <v>0</v>
      </c>
      <c r="BL236" s="14" t="s">
        <v>121</v>
      </c>
      <c r="BM236" s="191" t="s">
        <v>548</v>
      </c>
    </row>
    <row r="237" spans="1:65" s="2" customFormat="1" ht="24.15" customHeight="1">
      <c r="A237" s="31"/>
      <c r="B237" s="32"/>
      <c r="C237" s="179" t="s">
        <v>549</v>
      </c>
      <c r="D237" s="179" t="s">
        <v>117</v>
      </c>
      <c r="E237" s="180" t="s">
        <v>550</v>
      </c>
      <c r="F237" s="181" t="s">
        <v>551</v>
      </c>
      <c r="G237" s="182" t="s">
        <v>171</v>
      </c>
      <c r="H237" s="183">
        <v>1</v>
      </c>
      <c r="I237" s="184"/>
      <c r="J237" s="185">
        <f t="shared" si="60"/>
        <v>0</v>
      </c>
      <c r="K237" s="186"/>
      <c r="L237" s="36"/>
      <c r="M237" s="187" t="s">
        <v>1</v>
      </c>
      <c r="N237" s="188" t="s">
        <v>41</v>
      </c>
      <c r="O237" s="68"/>
      <c r="P237" s="189">
        <f t="shared" si="61"/>
        <v>0</v>
      </c>
      <c r="Q237" s="189">
        <v>0</v>
      </c>
      <c r="R237" s="189">
        <f t="shared" si="62"/>
        <v>0</v>
      </c>
      <c r="S237" s="189">
        <v>0</v>
      </c>
      <c r="T237" s="190">
        <f t="shared" si="63"/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91" t="s">
        <v>121</v>
      </c>
      <c r="AT237" s="191" t="s">
        <v>117</v>
      </c>
      <c r="AU237" s="191" t="s">
        <v>113</v>
      </c>
      <c r="AY237" s="14" t="s">
        <v>114</v>
      </c>
      <c r="BE237" s="192">
        <f t="shared" si="64"/>
        <v>0</v>
      </c>
      <c r="BF237" s="192">
        <f t="shared" si="65"/>
        <v>0</v>
      </c>
      <c r="BG237" s="192">
        <f t="shared" si="66"/>
        <v>0</v>
      </c>
      <c r="BH237" s="192">
        <f t="shared" si="67"/>
        <v>0</v>
      </c>
      <c r="BI237" s="192">
        <f t="shared" si="68"/>
        <v>0</v>
      </c>
      <c r="BJ237" s="14" t="s">
        <v>113</v>
      </c>
      <c r="BK237" s="192">
        <f t="shared" si="69"/>
        <v>0</v>
      </c>
      <c r="BL237" s="14" t="s">
        <v>121</v>
      </c>
      <c r="BM237" s="191" t="s">
        <v>552</v>
      </c>
    </row>
    <row r="238" spans="1:65" s="2" customFormat="1" ht="24.15" customHeight="1">
      <c r="A238" s="31"/>
      <c r="B238" s="32"/>
      <c r="C238" s="193" t="s">
        <v>553</v>
      </c>
      <c r="D238" s="193" t="s">
        <v>123</v>
      </c>
      <c r="E238" s="194" t="s">
        <v>554</v>
      </c>
      <c r="F238" s="195" t="s">
        <v>555</v>
      </c>
      <c r="G238" s="196" t="s">
        <v>171</v>
      </c>
      <c r="H238" s="197">
        <v>1</v>
      </c>
      <c r="I238" s="198"/>
      <c r="J238" s="199">
        <f t="shared" si="60"/>
        <v>0</v>
      </c>
      <c r="K238" s="200"/>
      <c r="L238" s="201"/>
      <c r="M238" s="202" t="s">
        <v>1</v>
      </c>
      <c r="N238" s="203" t="s">
        <v>41</v>
      </c>
      <c r="O238" s="68"/>
      <c r="P238" s="189">
        <f t="shared" si="61"/>
        <v>0</v>
      </c>
      <c r="Q238" s="189">
        <v>0.01</v>
      </c>
      <c r="R238" s="189">
        <f t="shared" si="62"/>
        <v>0.01</v>
      </c>
      <c r="S238" s="189">
        <v>0</v>
      </c>
      <c r="T238" s="190">
        <f t="shared" si="63"/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91" t="s">
        <v>126</v>
      </c>
      <c r="AT238" s="191" t="s">
        <v>123</v>
      </c>
      <c r="AU238" s="191" t="s">
        <v>113</v>
      </c>
      <c r="AY238" s="14" t="s">
        <v>114</v>
      </c>
      <c r="BE238" s="192">
        <f t="shared" si="64"/>
        <v>0</v>
      </c>
      <c r="BF238" s="192">
        <f t="shared" si="65"/>
        <v>0</v>
      </c>
      <c r="BG238" s="192">
        <f t="shared" si="66"/>
        <v>0</v>
      </c>
      <c r="BH238" s="192">
        <f t="shared" si="67"/>
        <v>0</v>
      </c>
      <c r="BI238" s="192">
        <f t="shared" si="68"/>
        <v>0</v>
      </c>
      <c r="BJ238" s="14" t="s">
        <v>113</v>
      </c>
      <c r="BK238" s="192">
        <f t="shared" si="69"/>
        <v>0</v>
      </c>
      <c r="BL238" s="14" t="s">
        <v>121</v>
      </c>
      <c r="BM238" s="191" t="s">
        <v>556</v>
      </c>
    </row>
    <row r="239" spans="1:65" s="2" customFormat="1" ht="24.15" customHeight="1">
      <c r="A239" s="31"/>
      <c r="B239" s="32"/>
      <c r="C239" s="179" t="s">
        <v>557</v>
      </c>
      <c r="D239" s="179" t="s">
        <v>117</v>
      </c>
      <c r="E239" s="180" t="s">
        <v>558</v>
      </c>
      <c r="F239" s="181" t="s">
        <v>559</v>
      </c>
      <c r="G239" s="182" t="s">
        <v>171</v>
      </c>
      <c r="H239" s="183">
        <v>1</v>
      </c>
      <c r="I239" s="184"/>
      <c r="J239" s="185">
        <f t="shared" si="60"/>
        <v>0</v>
      </c>
      <c r="K239" s="186"/>
      <c r="L239" s="36"/>
      <c r="M239" s="187" t="s">
        <v>1</v>
      </c>
      <c r="N239" s="188" t="s">
        <v>41</v>
      </c>
      <c r="O239" s="68"/>
      <c r="P239" s="189">
        <f t="shared" si="61"/>
        <v>0</v>
      </c>
      <c r="Q239" s="189">
        <v>0</v>
      </c>
      <c r="R239" s="189">
        <f t="shared" si="62"/>
        <v>0</v>
      </c>
      <c r="S239" s="189">
        <v>0</v>
      </c>
      <c r="T239" s="190">
        <f t="shared" si="63"/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91" t="s">
        <v>121</v>
      </c>
      <c r="AT239" s="191" t="s">
        <v>117</v>
      </c>
      <c r="AU239" s="191" t="s">
        <v>113</v>
      </c>
      <c r="AY239" s="14" t="s">
        <v>114</v>
      </c>
      <c r="BE239" s="192">
        <f t="shared" si="64"/>
        <v>0</v>
      </c>
      <c r="BF239" s="192">
        <f t="shared" si="65"/>
        <v>0</v>
      </c>
      <c r="BG239" s="192">
        <f t="shared" si="66"/>
        <v>0</v>
      </c>
      <c r="BH239" s="192">
        <f t="shared" si="67"/>
        <v>0</v>
      </c>
      <c r="BI239" s="192">
        <f t="shared" si="68"/>
        <v>0</v>
      </c>
      <c r="BJ239" s="14" t="s">
        <v>113</v>
      </c>
      <c r="BK239" s="192">
        <f t="shared" si="69"/>
        <v>0</v>
      </c>
      <c r="BL239" s="14" t="s">
        <v>121</v>
      </c>
      <c r="BM239" s="191" t="s">
        <v>560</v>
      </c>
    </row>
    <row r="240" spans="1:65" s="2" customFormat="1" ht="14.4" customHeight="1">
      <c r="A240" s="31"/>
      <c r="B240" s="32"/>
      <c r="C240" s="193" t="s">
        <v>561</v>
      </c>
      <c r="D240" s="193" t="s">
        <v>123</v>
      </c>
      <c r="E240" s="194" t="s">
        <v>562</v>
      </c>
      <c r="F240" s="195" t="s">
        <v>563</v>
      </c>
      <c r="G240" s="196" t="s">
        <v>171</v>
      </c>
      <c r="H240" s="197">
        <v>1</v>
      </c>
      <c r="I240" s="198"/>
      <c r="J240" s="199">
        <f t="shared" si="60"/>
        <v>0</v>
      </c>
      <c r="K240" s="200"/>
      <c r="L240" s="201"/>
      <c r="M240" s="202" t="s">
        <v>1</v>
      </c>
      <c r="N240" s="203" t="s">
        <v>41</v>
      </c>
      <c r="O240" s="68"/>
      <c r="P240" s="189">
        <f t="shared" si="61"/>
        <v>0</v>
      </c>
      <c r="Q240" s="189">
        <v>2.1999999999999999E-2</v>
      </c>
      <c r="R240" s="189">
        <f t="shared" si="62"/>
        <v>2.1999999999999999E-2</v>
      </c>
      <c r="S240" s="189">
        <v>0</v>
      </c>
      <c r="T240" s="190">
        <f t="shared" si="63"/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91" t="s">
        <v>126</v>
      </c>
      <c r="AT240" s="191" t="s">
        <v>123</v>
      </c>
      <c r="AU240" s="191" t="s">
        <v>113</v>
      </c>
      <c r="AY240" s="14" t="s">
        <v>114</v>
      </c>
      <c r="BE240" s="192">
        <f t="shared" si="64"/>
        <v>0</v>
      </c>
      <c r="BF240" s="192">
        <f t="shared" si="65"/>
        <v>0</v>
      </c>
      <c r="BG240" s="192">
        <f t="shared" si="66"/>
        <v>0</v>
      </c>
      <c r="BH240" s="192">
        <f t="shared" si="67"/>
        <v>0</v>
      </c>
      <c r="BI240" s="192">
        <f t="shared" si="68"/>
        <v>0</v>
      </c>
      <c r="BJ240" s="14" t="s">
        <v>113</v>
      </c>
      <c r="BK240" s="192">
        <f t="shared" si="69"/>
        <v>0</v>
      </c>
      <c r="BL240" s="14" t="s">
        <v>121</v>
      </c>
      <c r="BM240" s="191" t="s">
        <v>564</v>
      </c>
    </row>
    <row r="241" spans="1:65" s="2" customFormat="1" ht="14.4" customHeight="1">
      <c r="A241" s="31"/>
      <c r="B241" s="32"/>
      <c r="C241" s="179" t="s">
        <v>565</v>
      </c>
      <c r="D241" s="179" t="s">
        <v>117</v>
      </c>
      <c r="E241" s="180" t="s">
        <v>566</v>
      </c>
      <c r="F241" s="181" t="s">
        <v>567</v>
      </c>
      <c r="G241" s="182" t="s">
        <v>171</v>
      </c>
      <c r="H241" s="183">
        <v>2</v>
      </c>
      <c r="I241" s="184"/>
      <c r="J241" s="185">
        <f t="shared" si="60"/>
        <v>0</v>
      </c>
      <c r="K241" s="186"/>
      <c r="L241" s="36"/>
      <c r="M241" s="187" t="s">
        <v>1</v>
      </c>
      <c r="N241" s="188" t="s">
        <v>41</v>
      </c>
      <c r="O241" s="68"/>
      <c r="P241" s="189">
        <f t="shared" si="61"/>
        <v>0</v>
      </c>
      <c r="Q241" s="189">
        <v>0</v>
      </c>
      <c r="R241" s="189">
        <f t="shared" si="62"/>
        <v>0</v>
      </c>
      <c r="S241" s="189">
        <v>0</v>
      </c>
      <c r="T241" s="190">
        <f t="shared" si="63"/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91" t="s">
        <v>121</v>
      </c>
      <c r="AT241" s="191" t="s">
        <v>117</v>
      </c>
      <c r="AU241" s="191" t="s">
        <v>113</v>
      </c>
      <c r="AY241" s="14" t="s">
        <v>114</v>
      </c>
      <c r="BE241" s="192">
        <f t="shared" si="64"/>
        <v>0</v>
      </c>
      <c r="BF241" s="192">
        <f t="shared" si="65"/>
        <v>0</v>
      </c>
      <c r="BG241" s="192">
        <f t="shared" si="66"/>
        <v>0</v>
      </c>
      <c r="BH241" s="192">
        <f t="shared" si="67"/>
        <v>0</v>
      </c>
      <c r="BI241" s="192">
        <f t="shared" si="68"/>
        <v>0</v>
      </c>
      <c r="BJ241" s="14" t="s">
        <v>113</v>
      </c>
      <c r="BK241" s="192">
        <f t="shared" si="69"/>
        <v>0</v>
      </c>
      <c r="BL241" s="14" t="s">
        <v>121</v>
      </c>
      <c r="BM241" s="191" t="s">
        <v>568</v>
      </c>
    </row>
    <row r="242" spans="1:65" s="2" customFormat="1" ht="14.4" customHeight="1">
      <c r="A242" s="31"/>
      <c r="B242" s="32"/>
      <c r="C242" s="193" t="s">
        <v>569</v>
      </c>
      <c r="D242" s="193" t="s">
        <v>123</v>
      </c>
      <c r="E242" s="194" t="s">
        <v>570</v>
      </c>
      <c r="F242" s="195" t="s">
        <v>571</v>
      </c>
      <c r="G242" s="196" t="s">
        <v>171</v>
      </c>
      <c r="H242" s="197">
        <v>2</v>
      </c>
      <c r="I242" s="198"/>
      <c r="J242" s="199">
        <f t="shared" si="60"/>
        <v>0</v>
      </c>
      <c r="K242" s="200"/>
      <c r="L242" s="201"/>
      <c r="M242" s="202" t="s">
        <v>1</v>
      </c>
      <c r="N242" s="203" t="s">
        <v>41</v>
      </c>
      <c r="O242" s="68"/>
      <c r="P242" s="189">
        <f t="shared" si="61"/>
        <v>0</v>
      </c>
      <c r="Q242" s="189">
        <v>2.1999999999999999E-2</v>
      </c>
      <c r="R242" s="189">
        <f t="shared" si="62"/>
        <v>4.3999999999999997E-2</v>
      </c>
      <c r="S242" s="189">
        <v>0</v>
      </c>
      <c r="T242" s="190">
        <f t="shared" si="63"/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91" t="s">
        <v>126</v>
      </c>
      <c r="AT242" s="191" t="s">
        <v>123</v>
      </c>
      <c r="AU242" s="191" t="s">
        <v>113</v>
      </c>
      <c r="AY242" s="14" t="s">
        <v>114</v>
      </c>
      <c r="BE242" s="192">
        <f t="shared" si="64"/>
        <v>0</v>
      </c>
      <c r="BF242" s="192">
        <f t="shared" si="65"/>
        <v>0</v>
      </c>
      <c r="BG242" s="192">
        <f t="shared" si="66"/>
        <v>0</v>
      </c>
      <c r="BH242" s="192">
        <f t="shared" si="67"/>
        <v>0</v>
      </c>
      <c r="BI242" s="192">
        <f t="shared" si="68"/>
        <v>0</v>
      </c>
      <c r="BJ242" s="14" t="s">
        <v>113</v>
      </c>
      <c r="BK242" s="192">
        <f t="shared" si="69"/>
        <v>0</v>
      </c>
      <c r="BL242" s="14" t="s">
        <v>121</v>
      </c>
      <c r="BM242" s="191" t="s">
        <v>572</v>
      </c>
    </row>
    <row r="243" spans="1:65" s="2" customFormat="1" ht="24.15" customHeight="1">
      <c r="A243" s="31"/>
      <c r="B243" s="32"/>
      <c r="C243" s="179" t="s">
        <v>573</v>
      </c>
      <c r="D243" s="179" t="s">
        <v>117</v>
      </c>
      <c r="E243" s="180" t="s">
        <v>574</v>
      </c>
      <c r="F243" s="181" t="s">
        <v>575</v>
      </c>
      <c r="G243" s="182" t="s">
        <v>171</v>
      </c>
      <c r="H243" s="183">
        <v>1</v>
      </c>
      <c r="I243" s="184"/>
      <c r="J243" s="185">
        <f t="shared" si="60"/>
        <v>0</v>
      </c>
      <c r="K243" s="186"/>
      <c r="L243" s="36"/>
      <c r="M243" s="187" t="s">
        <v>1</v>
      </c>
      <c r="N243" s="188" t="s">
        <v>41</v>
      </c>
      <c r="O243" s="68"/>
      <c r="P243" s="189">
        <f t="shared" si="61"/>
        <v>0</v>
      </c>
      <c r="Q243" s="189">
        <v>0</v>
      </c>
      <c r="R243" s="189">
        <f t="shared" si="62"/>
        <v>0</v>
      </c>
      <c r="S243" s="189">
        <v>0</v>
      </c>
      <c r="T243" s="190">
        <f t="shared" si="63"/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91" t="s">
        <v>121</v>
      </c>
      <c r="AT243" s="191" t="s">
        <v>117</v>
      </c>
      <c r="AU243" s="191" t="s">
        <v>113</v>
      </c>
      <c r="AY243" s="14" t="s">
        <v>114</v>
      </c>
      <c r="BE243" s="192">
        <f t="shared" si="64"/>
        <v>0</v>
      </c>
      <c r="BF243" s="192">
        <f t="shared" si="65"/>
        <v>0</v>
      </c>
      <c r="BG243" s="192">
        <f t="shared" si="66"/>
        <v>0</v>
      </c>
      <c r="BH243" s="192">
        <f t="shared" si="67"/>
        <v>0</v>
      </c>
      <c r="BI243" s="192">
        <f t="shared" si="68"/>
        <v>0</v>
      </c>
      <c r="BJ243" s="14" t="s">
        <v>113</v>
      </c>
      <c r="BK243" s="192">
        <f t="shared" si="69"/>
        <v>0</v>
      </c>
      <c r="BL243" s="14" t="s">
        <v>121</v>
      </c>
      <c r="BM243" s="191" t="s">
        <v>576</v>
      </c>
    </row>
    <row r="244" spans="1:65" s="2" customFormat="1" ht="24.15" customHeight="1">
      <c r="A244" s="31"/>
      <c r="B244" s="32"/>
      <c r="C244" s="193" t="s">
        <v>577</v>
      </c>
      <c r="D244" s="193" t="s">
        <v>123</v>
      </c>
      <c r="E244" s="194" t="s">
        <v>578</v>
      </c>
      <c r="F244" s="195" t="s">
        <v>579</v>
      </c>
      <c r="G244" s="196" t="s">
        <v>171</v>
      </c>
      <c r="H244" s="197">
        <v>1</v>
      </c>
      <c r="I244" s="198"/>
      <c r="J244" s="199">
        <f t="shared" si="60"/>
        <v>0</v>
      </c>
      <c r="K244" s="200"/>
      <c r="L244" s="201"/>
      <c r="M244" s="202" t="s">
        <v>1</v>
      </c>
      <c r="N244" s="203" t="s">
        <v>41</v>
      </c>
      <c r="O244" s="68"/>
      <c r="P244" s="189">
        <f t="shared" si="61"/>
        <v>0</v>
      </c>
      <c r="Q244" s="189">
        <v>5.0000000000000001E-3</v>
      </c>
      <c r="R244" s="189">
        <f t="shared" si="62"/>
        <v>5.0000000000000001E-3</v>
      </c>
      <c r="S244" s="189">
        <v>0</v>
      </c>
      <c r="T244" s="190">
        <f t="shared" si="63"/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91" t="s">
        <v>126</v>
      </c>
      <c r="AT244" s="191" t="s">
        <v>123</v>
      </c>
      <c r="AU244" s="191" t="s">
        <v>113</v>
      </c>
      <c r="AY244" s="14" t="s">
        <v>114</v>
      </c>
      <c r="BE244" s="192">
        <f t="shared" si="64"/>
        <v>0</v>
      </c>
      <c r="BF244" s="192">
        <f t="shared" si="65"/>
        <v>0</v>
      </c>
      <c r="BG244" s="192">
        <f t="shared" si="66"/>
        <v>0</v>
      </c>
      <c r="BH244" s="192">
        <f t="shared" si="67"/>
        <v>0</v>
      </c>
      <c r="BI244" s="192">
        <f t="shared" si="68"/>
        <v>0</v>
      </c>
      <c r="BJ244" s="14" t="s">
        <v>113</v>
      </c>
      <c r="BK244" s="192">
        <f t="shared" si="69"/>
        <v>0</v>
      </c>
      <c r="BL244" s="14" t="s">
        <v>121</v>
      </c>
      <c r="BM244" s="191" t="s">
        <v>580</v>
      </c>
    </row>
    <row r="245" spans="1:65" s="2" customFormat="1" ht="24.15" customHeight="1">
      <c r="A245" s="31"/>
      <c r="B245" s="32"/>
      <c r="C245" s="179" t="s">
        <v>581</v>
      </c>
      <c r="D245" s="179" t="s">
        <v>117</v>
      </c>
      <c r="E245" s="180" t="s">
        <v>582</v>
      </c>
      <c r="F245" s="181" t="s">
        <v>583</v>
      </c>
      <c r="G245" s="182" t="s">
        <v>171</v>
      </c>
      <c r="H245" s="183">
        <v>1</v>
      </c>
      <c r="I245" s="184"/>
      <c r="J245" s="185">
        <f t="shared" si="60"/>
        <v>0</v>
      </c>
      <c r="K245" s="186"/>
      <c r="L245" s="36"/>
      <c r="M245" s="187" t="s">
        <v>1</v>
      </c>
      <c r="N245" s="188" t="s">
        <v>41</v>
      </c>
      <c r="O245" s="68"/>
      <c r="P245" s="189">
        <f t="shared" si="61"/>
        <v>0</v>
      </c>
      <c r="Q245" s="189">
        <v>0</v>
      </c>
      <c r="R245" s="189">
        <f t="shared" si="62"/>
        <v>0</v>
      </c>
      <c r="S245" s="189">
        <v>0</v>
      </c>
      <c r="T245" s="190">
        <f t="shared" si="63"/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91" t="s">
        <v>121</v>
      </c>
      <c r="AT245" s="191" t="s">
        <v>117</v>
      </c>
      <c r="AU245" s="191" t="s">
        <v>113</v>
      </c>
      <c r="AY245" s="14" t="s">
        <v>114</v>
      </c>
      <c r="BE245" s="192">
        <f t="shared" si="64"/>
        <v>0</v>
      </c>
      <c r="BF245" s="192">
        <f t="shared" si="65"/>
        <v>0</v>
      </c>
      <c r="BG245" s="192">
        <f t="shared" si="66"/>
        <v>0</v>
      </c>
      <c r="BH245" s="192">
        <f t="shared" si="67"/>
        <v>0</v>
      </c>
      <c r="BI245" s="192">
        <f t="shared" si="68"/>
        <v>0</v>
      </c>
      <c r="BJ245" s="14" t="s">
        <v>113</v>
      </c>
      <c r="BK245" s="192">
        <f t="shared" si="69"/>
        <v>0</v>
      </c>
      <c r="BL245" s="14" t="s">
        <v>121</v>
      </c>
      <c r="BM245" s="191" t="s">
        <v>584</v>
      </c>
    </row>
    <row r="246" spans="1:65" s="2" customFormat="1" ht="14.4" customHeight="1">
      <c r="A246" s="31"/>
      <c r="B246" s="32"/>
      <c r="C246" s="193" t="s">
        <v>585</v>
      </c>
      <c r="D246" s="193" t="s">
        <v>123</v>
      </c>
      <c r="E246" s="194" t="s">
        <v>586</v>
      </c>
      <c r="F246" s="195" t="s">
        <v>587</v>
      </c>
      <c r="G246" s="196" t="s">
        <v>171</v>
      </c>
      <c r="H246" s="197">
        <v>1</v>
      </c>
      <c r="I246" s="198"/>
      <c r="J246" s="199">
        <f t="shared" si="60"/>
        <v>0</v>
      </c>
      <c r="K246" s="200"/>
      <c r="L246" s="201"/>
      <c r="M246" s="202" t="s">
        <v>1</v>
      </c>
      <c r="N246" s="203" t="s">
        <v>41</v>
      </c>
      <c r="O246" s="68"/>
      <c r="P246" s="189">
        <f t="shared" si="61"/>
        <v>0</v>
      </c>
      <c r="Q246" s="189">
        <v>2.8000000000000001E-2</v>
      </c>
      <c r="R246" s="189">
        <f t="shared" si="62"/>
        <v>2.8000000000000001E-2</v>
      </c>
      <c r="S246" s="189">
        <v>0</v>
      </c>
      <c r="T246" s="190">
        <f t="shared" si="63"/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91" t="s">
        <v>126</v>
      </c>
      <c r="AT246" s="191" t="s">
        <v>123</v>
      </c>
      <c r="AU246" s="191" t="s">
        <v>113</v>
      </c>
      <c r="AY246" s="14" t="s">
        <v>114</v>
      </c>
      <c r="BE246" s="192">
        <f t="shared" si="64"/>
        <v>0</v>
      </c>
      <c r="BF246" s="192">
        <f t="shared" si="65"/>
        <v>0</v>
      </c>
      <c r="BG246" s="192">
        <f t="shared" si="66"/>
        <v>0</v>
      </c>
      <c r="BH246" s="192">
        <f t="shared" si="67"/>
        <v>0</v>
      </c>
      <c r="BI246" s="192">
        <f t="shared" si="68"/>
        <v>0</v>
      </c>
      <c r="BJ246" s="14" t="s">
        <v>113</v>
      </c>
      <c r="BK246" s="192">
        <f t="shared" si="69"/>
        <v>0</v>
      </c>
      <c r="BL246" s="14" t="s">
        <v>121</v>
      </c>
      <c r="BM246" s="191" t="s">
        <v>588</v>
      </c>
    </row>
    <row r="247" spans="1:65" s="2" customFormat="1" ht="24.15" customHeight="1">
      <c r="A247" s="31"/>
      <c r="B247" s="32"/>
      <c r="C247" s="179" t="s">
        <v>589</v>
      </c>
      <c r="D247" s="179" t="s">
        <v>117</v>
      </c>
      <c r="E247" s="180" t="s">
        <v>590</v>
      </c>
      <c r="F247" s="181" t="s">
        <v>591</v>
      </c>
      <c r="G247" s="182" t="s">
        <v>120</v>
      </c>
      <c r="H247" s="183">
        <v>30</v>
      </c>
      <c r="I247" s="184"/>
      <c r="J247" s="185">
        <f t="shared" si="60"/>
        <v>0</v>
      </c>
      <c r="K247" s="186"/>
      <c r="L247" s="36"/>
      <c r="M247" s="187" t="s">
        <v>1</v>
      </c>
      <c r="N247" s="188" t="s">
        <v>41</v>
      </c>
      <c r="O247" s="68"/>
      <c r="P247" s="189">
        <f t="shared" si="61"/>
        <v>0</v>
      </c>
      <c r="Q247" s="189">
        <v>0</v>
      </c>
      <c r="R247" s="189">
        <f t="shared" si="62"/>
        <v>0</v>
      </c>
      <c r="S247" s="189">
        <v>0</v>
      </c>
      <c r="T247" s="190">
        <f t="shared" si="63"/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91" t="s">
        <v>121</v>
      </c>
      <c r="AT247" s="191" t="s">
        <v>117</v>
      </c>
      <c r="AU247" s="191" t="s">
        <v>113</v>
      </c>
      <c r="AY247" s="14" t="s">
        <v>114</v>
      </c>
      <c r="BE247" s="192">
        <f t="shared" si="64"/>
        <v>0</v>
      </c>
      <c r="BF247" s="192">
        <f t="shared" si="65"/>
        <v>0</v>
      </c>
      <c r="BG247" s="192">
        <f t="shared" si="66"/>
        <v>0</v>
      </c>
      <c r="BH247" s="192">
        <f t="shared" si="67"/>
        <v>0</v>
      </c>
      <c r="BI247" s="192">
        <f t="shared" si="68"/>
        <v>0</v>
      </c>
      <c r="BJ247" s="14" t="s">
        <v>113</v>
      </c>
      <c r="BK247" s="192">
        <f t="shared" si="69"/>
        <v>0</v>
      </c>
      <c r="BL247" s="14" t="s">
        <v>121</v>
      </c>
      <c r="BM247" s="191" t="s">
        <v>592</v>
      </c>
    </row>
    <row r="248" spans="1:65" s="2" customFormat="1" ht="24.15" customHeight="1">
      <c r="A248" s="31"/>
      <c r="B248" s="32"/>
      <c r="C248" s="193" t="s">
        <v>593</v>
      </c>
      <c r="D248" s="193" t="s">
        <v>123</v>
      </c>
      <c r="E248" s="194" t="s">
        <v>594</v>
      </c>
      <c r="F248" s="195" t="s">
        <v>595</v>
      </c>
      <c r="G248" s="196" t="s">
        <v>120</v>
      </c>
      <c r="H248" s="197">
        <v>30</v>
      </c>
      <c r="I248" s="198"/>
      <c r="J248" s="199">
        <f t="shared" si="60"/>
        <v>0</v>
      </c>
      <c r="K248" s="200"/>
      <c r="L248" s="201"/>
      <c r="M248" s="202" t="s">
        <v>1</v>
      </c>
      <c r="N248" s="203" t="s">
        <v>41</v>
      </c>
      <c r="O248" s="68"/>
      <c r="P248" s="189">
        <f t="shared" si="61"/>
        <v>0</v>
      </c>
      <c r="Q248" s="189">
        <v>1.3999999999999999E-4</v>
      </c>
      <c r="R248" s="189">
        <f t="shared" si="62"/>
        <v>4.1999999999999997E-3</v>
      </c>
      <c r="S248" s="189">
        <v>0</v>
      </c>
      <c r="T248" s="190">
        <f t="shared" si="63"/>
        <v>0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91" t="s">
        <v>126</v>
      </c>
      <c r="AT248" s="191" t="s">
        <v>123</v>
      </c>
      <c r="AU248" s="191" t="s">
        <v>113</v>
      </c>
      <c r="AY248" s="14" t="s">
        <v>114</v>
      </c>
      <c r="BE248" s="192">
        <f t="shared" si="64"/>
        <v>0</v>
      </c>
      <c r="BF248" s="192">
        <f t="shared" si="65"/>
        <v>0</v>
      </c>
      <c r="BG248" s="192">
        <f t="shared" si="66"/>
        <v>0</v>
      </c>
      <c r="BH248" s="192">
        <f t="shared" si="67"/>
        <v>0</v>
      </c>
      <c r="BI248" s="192">
        <f t="shared" si="68"/>
        <v>0</v>
      </c>
      <c r="BJ248" s="14" t="s">
        <v>113</v>
      </c>
      <c r="BK248" s="192">
        <f t="shared" si="69"/>
        <v>0</v>
      </c>
      <c r="BL248" s="14" t="s">
        <v>121</v>
      </c>
      <c r="BM248" s="191" t="s">
        <v>596</v>
      </c>
    </row>
    <row r="249" spans="1:65" s="2" customFormat="1" ht="24.15" customHeight="1">
      <c r="A249" s="31"/>
      <c r="B249" s="32"/>
      <c r="C249" s="179" t="s">
        <v>597</v>
      </c>
      <c r="D249" s="179" t="s">
        <v>117</v>
      </c>
      <c r="E249" s="180" t="s">
        <v>598</v>
      </c>
      <c r="F249" s="181" t="s">
        <v>599</v>
      </c>
      <c r="G249" s="182" t="s">
        <v>120</v>
      </c>
      <c r="H249" s="183">
        <v>30</v>
      </c>
      <c r="I249" s="184"/>
      <c r="J249" s="185">
        <f t="shared" si="60"/>
        <v>0</v>
      </c>
      <c r="K249" s="186"/>
      <c r="L249" s="36"/>
      <c r="M249" s="187" t="s">
        <v>1</v>
      </c>
      <c r="N249" s="188" t="s">
        <v>41</v>
      </c>
      <c r="O249" s="68"/>
      <c r="P249" s="189">
        <f t="shared" si="61"/>
        <v>0</v>
      </c>
      <c r="Q249" s="189">
        <v>0</v>
      </c>
      <c r="R249" s="189">
        <f t="shared" si="62"/>
        <v>0</v>
      </c>
      <c r="S249" s="189">
        <v>0</v>
      </c>
      <c r="T249" s="190">
        <f t="shared" si="63"/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91" t="s">
        <v>121</v>
      </c>
      <c r="AT249" s="191" t="s">
        <v>117</v>
      </c>
      <c r="AU249" s="191" t="s">
        <v>113</v>
      </c>
      <c r="AY249" s="14" t="s">
        <v>114</v>
      </c>
      <c r="BE249" s="192">
        <f t="shared" si="64"/>
        <v>0</v>
      </c>
      <c r="BF249" s="192">
        <f t="shared" si="65"/>
        <v>0</v>
      </c>
      <c r="BG249" s="192">
        <f t="shared" si="66"/>
        <v>0</v>
      </c>
      <c r="BH249" s="192">
        <f t="shared" si="67"/>
        <v>0</v>
      </c>
      <c r="BI249" s="192">
        <f t="shared" si="68"/>
        <v>0</v>
      </c>
      <c r="BJ249" s="14" t="s">
        <v>113</v>
      </c>
      <c r="BK249" s="192">
        <f t="shared" si="69"/>
        <v>0</v>
      </c>
      <c r="BL249" s="14" t="s">
        <v>121</v>
      </c>
      <c r="BM249" s="191" t="s">
        <v>600</v>
      </c>
    </row>
    <row r="250" spans="1:65" s="2" customFormat="1" ht="24.15" customHeight="1">
      <c r="A250" s="31"/>
      <c r="B250" s="32"/>
      <c r="C250" s="193" t="s">
        <v>601</v>
      </c>
      <c r="D250" s="193" t="s">
        <v>123</v>
      </c>
      <c r="E250" s="194" t="s">
        <v>602</v>
      </c>
      <c r="F250" s="195" t="s">
        <v>603</v>
      </c>
      <c r="G250" s="196" t="s">
        <v>120</v>
      </c>
      <c r="H250" s="197">
        <v>30</v>
      </c>
      <c r="I250" s="198"/>
      <c r="J250" s="199">
        <f t="shared" si="60"/>
        <v>0</v>
      </c>
      <c r="K250" s="200"/>
      <c r="L250" s="201"/>
      <c r="M250" s="202" t="s">
        <v>1</v>
      </c>
      <c r="N250" s="203" t="s">
        <v>41</v>
      </c>
      <c r="O250" s="68"/>
      <c r="P250" s="189">
        <f t="shared" si="61"/>
        <v>0</v>
      </c>
      <c r="Q250" s="189">
        <v>2.5000000000000001E-4</v>
      </c>
      <c r="R250" s="189">
        <f t="shared" si="62"/>
        <v>7.4999999999999997E-3</v>
      </c>
      <c r="S250" s="189">
        <v>0</v>
      </c>
      <c r="T250" s="190">
        <f t="shared" si="63"/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91" t="s">
        <v>126</v>
      </c>
      <c r="AT250" s="191" t="s">
        <v>123</v>
      </c>
      <c r="AU250" s="191" t="s">
        <v>113</v>
      </c>
      <c r="AY250" s="14" t="s">
        <v>114</v>
      </c>
      <c r="BE250" s="192">
        <f t="shared" si="64"/>
        <v>0</v>
      </c>
      <c r="BF250" s="192">
        <f t="shared" si="65"/>
        <v>0</v>
      </c>
      <c r="BG250" s="192">
        <f t="shared" si="66"/>
        <v>0</v>
      </c>
      <c r="BH250" s="192">
        <f t="shared" si="67"/>
        <v>0</v>
      </c>
      <c r="BI250" s="192">
        <f t="shared" si="68"/>
        <v>0</v>
      </c>
      <c r="BJ250" s="14" t="s">
        <v>113</v>
      </c>
      <c r="BK250" s="192">
        <f t="shared" si="69"/>
        <v>0</v>
      </c>
      <c r="BL250" s="14" t="s">
        <v>121</v>
      </c>
      <c r="BM250" s="191" t="s">
        <v>604</v>
      </c>
    </row>
    <row r="251" spans="1:65" s="2" customFormat="1" ht="24.15" customHeight="1">
      <c r="A251" s="31"/>
      <c r="B251" s="32"/>
      <c r="C251" s="179" t="s">
        <v>605</v>
      </c>
      <c r="D251" s="179" t="s">
        <v>117</v>
      </c>
      <c r="E251" s="180" t="s">
        <v>606</v>
      </c>
      <c r="F251" s="181" t="s">
        <v>607</v>
      </c>
      <c r="G251" s="182" t="s">
        <v>120</v>
      </c>
      <c r="H251" s="183">
        <v>6</v>
      </c>
      <c r="I251" s="184"/>
      <c r="J251" s="185">
        <f t="shared" si="60"/>
        <v>0</v>
      </c>
      <c r="K251" s="186"/>
      <c r="L251" s="36"/>
      <c r="M251" s="187" t="s">
        <v>1</v>
      </c>
      <c r="N251" s="188" t="s">
        <v>41</v>
      </c>
      <c r="O251" s="68"/>
      <c r="P251" s="189">
        <f t="shared" si="61"/>
        <v>0</v>
      </c>
      <c r="Q251" s="189">
        <v>0</v>
      </c>
      <c r="R251" s="189">
        <f t="shared" si="62"/>
        <v>0</v>
      </c>
      <c r="S251" s="189">
        <v>0</v>
      </c>
      <c r="T251" s="190">
        <f t="shared" si="63"/>
        <v>0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91" t="s">
        <v>121</v>
      </c>
      <c r="AT251" s="191" t="s">
        <v>117</v>
      </c>
      <c r="AU251" s="191" t="s">
        <v>113</v>
      </c>
      <c r="AY251" s="14" t="s">
        <v>114</v>
      </c>
      <c r="BE251" s="192">
        <f t="shared" si="64"/>
        <v>0</v>
      </c>
      <c r="BF251" s="192">
        <f t="shared" si="65"/>
        <v>0</v>
      </c>
      <c r="BG251" s="192">
        <f t="shared" si="66"/>
        <v>0</v>
      </c>
      <c r="BH251" s="192">
        <f t="shared" si="67"/>
        <v>0</v>
      </c>
      <c r="BI251" s="192">
        <f t="shared" si="68"/>
        <v>0</v>
      </c>
      <c r="BJ251" s="14" t="s">
        <v>113</v>
      </c>
      <c r="BK251" s="192">
        <f t="shared" si="69"/>
        <v>0</v>
      </c>
      <c r="BL251" s="14" t="s">
        <v>121</v>
      </c>
      <c r="BM251" s="191" t="s">
        <v>608</v>
      </c>
    </row>
    <row r="252" spans="1:65" s="2" customFormat="1" ht="24.15" customHeight="1">
      <c r="A252" s="31"/>
      <c r="B252" s="32"/>
      <c r="C252" s="193" t="s">
        <v>609</v>
      </c>
      <c r="D252" s="193" t="s">
        <v>123</v>
      </c>
      <c r="E252" s="194" t="s">
        <v>610</v>
      </c>
      <c r="F252" s="195" t="s">
        <v>611</v>
      </c>
      <c r="G252" s="196" t="s">
        <v>120</v>
      </c>
      <c r="H252" s="197">
        <v>6</v>
      </c>
      <c r="I252" s="198"/>
      <c r="J252" s="199">
        <f t="shared" si="60"/>
        <v>0</v>
      </c>
      <c r="K252" s="200"/>
      <c r="L252" s="201"/>
      <c r="M252" s="202" t="s">
        <v>1</v>
      </c>
      <c r="N252" s="203" t="s">
        <v>41</v>
      </c>
      <c r="O252" s="68"/>
      <c r="P252" s="189">
        <f t="shared" si="61"/>
        <v>0</v>
      </c>
      <c r="Q252" s="189">
        <v>4.2000000000000002E-4</v>
      </c>
      <c r="R252" s="189">
        <f t="shared" si="62"/>
        <v>2.5200000000000001E-3</v>
      </c>
      <c r="S252" s="189">
        <v>0</v>
      </c>
      <c r="T252" s="190">
        <f t="shared" si="63"/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91" t="s">
        <v>126</v>
      </c>
      <c r="AT252" s="191" t="s">
        <v>123</v>
      </c>
      <c r="AU252" s="191" t="s">
        <v>113</v>
      </c>
      <c r="AY252" s="14" t="s">
        <v>114</v>
      </c>
      <c r="BE252" s="192">
        <f t="shared" si="64"/>
        <v>0</v>
      </c>
      <c r="BF252" s="192">
        <f t="shared" si="65"/>
        <v>0</v>
      </c>
      <c r="BG252" s="192">
        <f t="shared" si="66"/>
        <v>0</v>
      </c>
      <c r="BH252" s="192">
        <f t="shared" si="67"/>
        <v>0</v>
      </c>
      <c r="BI252" s="192">
        <f t="shared" si="68"/>
        <v>0</v>
      </c>
      <c r="BJ252" s="14" t="s">
        <v>113</v>
      </c>
      <c r="BK252" s="192">
        <f t="shared" si="69"/>
        <v>0</v>
      </c>
      <c r="BL252" s="14" t="s">
        <v>121</v>
      </c>
      <c r="BM252" s="191" t="s">
        <v>612</v>
      </c>
    </row>
    <row r="253" spans="1:65" s="2" customFormat="1" ht="24.15" customHeight="1">
      <c r="A253" s="31"/>
      <c r="B253" s="32"/>
      <c r="C253" s="179" t="s">
        <v>613</v>
      </c>
      <c r="D253" s="179" t="s">
        <v>117</v>
      </c>
      <c r="E253" s="180" t="s">
        <v>614</v>
      </c>
      <c r="F253" s="181" t="s">
        <v>615</v>
      </c>
      <c r="G253" s="182" t="s">
        <v>120</v>
      </c>
      <c r="H253" s="183">
        <v>2</v>
      </c>
      <c r="I253" s="184"/>
      <c r="J253" s="185">
        <f t="shared" si="60"/>
        <v>0</v>
      </c>
      <c r="K253" s="186"/>
      <c r="L253" s="36"/>
      <c r="M253" s="187" t="s">
        <v>1</v>
      </c>
      <c r="N253" s="188" t="s">
        <v>41</v>
      </c>
      <c r="O253" s="68"/>
      <c r="P253" s="189">
        <f t="shared" si="61"/>
        <v>0</v>
      </c>
      <c r="Q253" s="189">
        <v>0</v>
      </c>
      <c r="R253" s="189">
        <f t="shared" si="62"/>
        <v>0</v>
      </c>
      <c r="S253" s="189">
        <v>0</v>
      </c>
      <c r="T253" s="190">
        <f t="shared" si="63"/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91" t="s">
        <v>121</v>
      </c>
      <c r="AT253" s="191" t="s">
        <v>117</v>
      </c>
      <c r="AU253" s="191" t="s">
        <v>113</v>
      </c>
      <c r="AY253" s="14" t="s">
        <v>114</v>
      </c>
      <c r="BE253" s="192">
        <f t="shared" si="64"/>
        <v>0</v>
      </c>
      <c r="BF253" s="192">
        <f t="shared" si="65"/>
        <v>0</v>
      </c>
      <c r="BG253" s="192">
        <f t="shared" si="66"/>
        <v>0</v>
      </c>
      <c r="BH253" s="192">
        <f t="shared" si="67"/>
        <v>0</v>
      </c>
      <c r="BI253" s="192">
        <f t="shared" si="68"/>
        <v>0</v>
      </c>
      <c r="BJ253" s="14" t="s">
        <v>113</v>
      </c>
      <c r="BK253" s="192">
        <f t="shared" si="69"/>
        <v>0</v>
      </c>
      <c r="BL253" s="14" t="s">
        <v>121</v>
      </c>
      <c r="BM253" s="191" t="s">
        <v>616</v>
      </c>
    </row>
    <row r="254" spans="1:65" s="2" customFormat="1" ht="24.15" customHeight="1">
      <c r="A254" s="31"/>
      <c r="B254" s="32"/>
      <c r="C254" s="193" t="s">
        <v>617</v>
      </c>
      <c r="D254" s="193" t="s">
        <v>123</v>
      </c>
      <c r="E254" s="194" t="s">
        <v>618</v>
      </c>
      <c r="F254" s="195" t="s">
        <v>619</v>
      </c>
      <c r="G254" s="196" t="s">
        <v>120</v>
      </c>
      <c r="H254" s="197">
        <v>2</v>
      </c>
      <c r="I254" s="198"/>
      <c r="J254" s="199">
        <f t="shared" si="60"/>
        <v>0</v>
      </c>
      <c r="K254" s="200"/>
      <c r="L254" s="201"/>
      <c r="M254" s="202" t="s">
        <v>1</v>
      </c>
      <c r="N254" s="203" t="s">
        <v>41</v>
      </c>
      <c r="O254" s="68"/>
      <c r="P254" s="189">
        <f t="shared" si="61"/>
        <v>0</v>
      </c>
      <c r="Q254" s="189">
        <v>5.9000000000000003E-4</v>
      </c>
      <c r="R254" s="189">
        <f t="shared" si="62"/>
        <v>1.1800000000000001E-3</v>
      </c>
      <c r="S254" s="189">
        <v>0</v>
      </c>
      <c r="T254" s="190">
        <f t="shared" si="63"/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91" t="s">
        <v>126</v>
      </c>
      <c r="AT254" s="191" t="s">
        <v>123</v>
      </c>
      <c r="AU254" s="191" t="s">
        <v>113</v>
      </c>
      <c r="AY254" s="14" t="s">
        <v>114</v>
      </c>
      <c r="BE254" s="192">
        <f t="shared" si="64"/>
        <v>0</v>
      </c>
      <c r="BF254" s="192">
        <f t="shared" si="65"/>
        <v>0</v>
      </c>
      <c r="BG254" s="192">
        <f t="shared" si="66"/>
        <v>0</v>
      </c>
      <c r="BH254" s="192">
        <f t="shared" si="67"/>
        <v>0</v>
      </c>
      <c r="BI254" s="192">
        <f t="shared" si="68"/>
        <v>0</v>
      </c>
      <c r="BJ254" s="14" t="s">
        <v>113</v>
      </c>
      <c r="BK254" s="192">
        <f t="shared" si="69"/>
        <v>0</v>
      </c>
      <c r="BL254" s="14" t="s">
        <v>121</v>
      </c>
      <c r="BM254" s="191" t="s">
        <v>620</v>
      </c>
    </row>
    <row r="255" spans="1:65" s="12" customFormat="1" ht="25.95" customHeight="1">
      <c r="B255" s="163"/>
      <c r="C255" s="164"/>
      <c r="D255" s="165" t="s">
        <v>74</v>
      </c>
      <c r="E255" s="166" t="s">
        <v>621</v>
      </c>
      <c r="F255" s="166" t="s">
        <v>622</v>
      </c>
      <c r="G255" s="164"/>
      <c r="H255" s="164"/>
      <c r="I255" s="167"/>
      <c r="J255" s="168">
        <f>BK255</f>
        <v>0</v>
      </c>
      <c r="K255" s="164"/>
      <c r="L255" s="169"/>
      <c r="M255" s="170"/>
      <c r="N255" s="171"/>
      <c r="O255" s="171"/>
      <c r="P255" s="172">
        <f>P256</f>
        <v>0</v>
      </c>
      <c r="Q255" s="171"/>
      <c r="R255" s="172">
        <f>R256</f>
        <v>0</v>
      </c>
      <c r="S255" s="171"/>
      <c r="T255" s="173">
        <f>T256</f>
        <v>0</v>
      </c>
      <c r="AR255" s="174" t="s">
        <v>136</v>
      </c>
      <c r="AT255" s="175" t="s">
        <v>74</v>
      </c>
      <c r="AU255" s="175" t="s">
        <v>75</v>
      </c>
      <c r="AY255" s="174" t="s">
        <v>114</v>
      </c>
      <c r="BK255" s="176">
        <f>BK256</f>
        <v>0</v>
      </c>
    </row>
    <row r="256" spans="1:65" s="2" customFormat="1" ht="37.799999999999997" customHeight="1">
      <c r="A256" s="31"/>
      <c r="B256" s="32"/>
      <c r="C256" s="179" t="s">
        <v>623</v>
      </c>
      <c r="D256" s="179" t="s">
        <v>117</v>
      </c>
      <c r="E256" s="180" t="s">
        <v>624</v>
      </c>
      <c r="F256" s="181" t="s">
        <v>625</v>
      </c>
      <c r="G256" s="182" t="s">
        <v>626</v>
      </c>
      <c r="H256" s="183">
        <v>1</v>
      </c>
      <c r="I256" s="184"/>
      <c r="J256" s="185">
        <f>ROUND(I256*H256,2)</f>
        <v>0</v>
      </c>
      <c r="K256" s="186"/>
      <c r="L256" s="36"/>
      <c r="M256" s="205" t="s">
        <v>1</v>
      </c>
      <c r="N256" s="206" t="s">
        <v>41</v>
      </c>
      <c r="O256" s="207"/>
      <c r="P256" s="208">
        <f>O256*H256</f>
        <v>0</v>
      </c>
      <c r="Q256" s="208">
        <v>0</v>
      </c>
      <c r="R256" s="208">
        <f>Q256*H256</f>
        <v>0</v>
      </c>
      <c r="S256" s="208">
        <v>0</v>
      </c>
      <c r="T256" s="209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91" t="s">
        <v>627</v>
      </c>
      <c r="AT256" s="191" t="s">
        <v>117</v>
      </c>
      <c r="AU256" s="191" t="s">
        <v>80</v>
      </c>
      <c r="AY256" s="14" t="s">
        <v>114</v>
      </c>
      <c r="BE256" s="192">
        <f>IF(N256="základná",J256,0)</f>
        <v>0</v>
      </c>
      <c r="BF256" s="192">
        <f>IF(N256="znížená",J256,0)</f>
        <v>0</v>
      </c>
      <c r="BG256" s="192">
        <f>IF(N256="zákl. prenesená",J256,0)</f>
        <v>0</v>
      </c>
      <c r="BH256" s="192">
        <f>IF(N256="zníž. prenesená",J256,0)</f>
        <v>0</v>
      </c>
      <c r="BI256" s="192">
        <f>IF(N256="nulová",J256,0)</f>
        <v>0</v>
      </c>
      <c r="BJ256" s="14" t="s">
        <v>113</v>
      </c>
      <c r="BK256" s="192">
        <f>ROUND(I256*H256,2)</f>
        <v>0</v>
      </c>
      <c r="BL256" s="14" t="s">
        <v>627</v>
      </c>
      <c r="BM256" s="191" t="s">
        <v>628</v>
      </c>
    </row>
    <row r="257" spans="1:31" s="2" customFormat="1" ht="6.9" customHeight="1">
      <c r="A257" s="31"/>
      <c r="B257" s="51"/>
      <c r="C257" s="52"/>
      <c r="D257" s="52"/>
      <c r="E257" s="52"/>
      <c r="F257" s="52"/>
      <c r="G257" s="52"/>
      <c r="H257" s="52"/>
      <c r="I257" s="52"/>
      <c r="J257" s="52"/>
      <c r="K257" s="52"/>
      <c r="L257" s="36"/>
      <c r="M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</row>
  </sheetData>
  <sheetProtection algorithmName="SHA-512" hashValue="G3DmNnWfo3sDMPha8JVVA3v2EbeVPx5UqeaT7fhdnXlEnmakb0vwgXRKgoe/b/BzWAdlCMzxTmBsdG9+BvpXaQ==" saltValue="OxomfOMtDyV1Clfwnqe4hOKwPbm0ucI1Ai9dWwiJXny2inCfjG7Ul6fNwqLnsEctlUnjor5KdZEEb2suourX2A==" spinCount="100000" sheet="1" objects="1" scenarios="1" formatColumns="0" formatRows="0" autoFilter="0"/>
  <autoFilter ref="C122:K256" xr:uid="{00000000-0009-0000-0000-000001000000}"/>
  <mergeCells count="6">
    <mergeCell ref="L2:V2"/>
    <mergeCell ref="E7:H7"/>
    <mergeCell ref="E16:H16"/>
    <mergeCell ref="E25:H25"/>
    <mergeCell ref="E85:H85"/>
    <mergeCell ref="E115:H11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20SZ03 - Info centrum UK</vt:lpstr>
      <vt:lpstr>'20SZ03 - Info centrum UK'!Názvy_tlače</vt:lpstr>
      <vt:lpstr>'Rekapitulácia stavby'!Názvy_tlače</vt:lpstr>
      <vt:lpstr>'20SZ03 - Info centrum UK'!Oblasť_tlače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DESKTOP-Q1F80CD\User</dc:creator>
  <cp:lastModifiedBy>Paulovičová Ema</cp:lastModifiedBy>
  <dcterms:created xsi:type="dcterms:W3CDTF">2021-04-29T06:04:29Z</dcterms:created>
  <dcterms:modified xsi:type="dcterms:W3CDTF">2021-05-03T11:25:06Z</dcterms:modified>
</cp:coreProperties>
</file>