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Pol'!$A$1:$X$49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V8" i="12" l="1"/>
  <c r="I9" i="12"/>
  <c r="I8" i="12" s="1"/>
  <c r="K9" i="12"/>
  <c r="K8" i="12" s="1"/>
  <c r="M9" i="12"/>
  <c r="O9" i="12"/>
  <c r="O8" i="12" s="1"/>
  <c r="Q9" i="12"/>
  <c r="Q8" i="12" s="1"/>
  <c r="V9" i="12"/>
  <c r="I10" i="12"/>
  <c r="K10" i="12"/>
  <c r="M10" i="12"/>
  <c r="O10" i="12"/>
  <c r="Q10" i="12"/>
  <c r="V10" i="12"/>
  <c r="I11" i="12"/>
  <c r="K11" i="12"/>
  <c r="M11" i="12"/>
  <c r="O11" i="12"/>
  <c r="Q11" i="12"/>
  <c r="V11" i="12"/>
  <c r="M12" i="12"/>
  <c r="I12" i="12"/>
  <c r="K12" i="12"/>
  <c r="O12" i="12"/>
  <c r="Q12" i="12"/>
  <c r="V12" i="12"/>
  <c r="I13" i="12"/>
  <c r="K13" i="12"/>
  <c r="O13" i="12"/>
  <c r="Q13" i="12"/>
  <c r="V13" i="12"/>
  <c r="V14" i="12"/>
  <c r="I15" i="12"/>
  <c r="I14" i="12" s="1"/>
  <c r="K15" i="12"/>
  <c r="K14" i="12" s="1"/>
  <c r="M15" i="12"/>
  <c r="O15" i="12"/>
  <c r="O14" i="12" s="1"/>
  <c r="Q15" i="12"/>
  <c r="Q14" i="12" s="1"/>
  <c r="V15" i="12"/>
  <c r="I16" i="12"/>
  <c r="K16" i="12"/>
  <c r="M16" i="12"/>
  <c r="O16" i="12"/>
  <c r="Q16" i="12"/>
  <c r="V16" i="12"/>
  <c r="I17" i="12"/>
  <c r="K17" i="12"/>
  <c r="M17" i="12"/>
  <c r="O17" i="12"/>
  <c r="Q17" i="12"/>
  <c r="V17" i="12"/>
  <c r="M18" i="12"/>
  <c r="I18" i="12"/>
  <c r="K18" i="12"/>
  <c r="O18" i="12"/>
  <c r="Q18" i="12"/>
  <c r="V18" i="12"/>
  <c r="M19" i="12"/>
  <c r="I19" i="12"/>
  <c r="K19" i="12"/>
  <c r="O19" i="12"/>
  <c r="Q19" i="12"/>
  <c r="V19" i="12"/>
  <c r="I21" i="12"/>
  <c r="I20" i="12" s="1"/>
  <c r="K21" i="12"/>
  <c r="K20" i="12" s="1"/>
  <c r="M21" i="12"/>
  <c r="O21" i="12"/>
  <c r="O20" i="12" s="1"/>
  <c r="Q21" i="12"/>
  <c r="Q20" i="12" s="1"/>
  <c r="V21" i="12"/>
  <c r="I22" i="12"/>
  <c r="K22" i="12"/>
  <c r="M22" i="12"/>
  <c r="O22" i="12"/>
  <c r="Q22" i="12"/>
  <c r="V22" i="12"/>
  <c r="I23" i="12"/>
  <c r="K23" i="12"/>
  <c r="M23" i="12"/>
  <c r="O23" i="12"/>
  <c r="Q23" i="12"/>
  <c r="V23" i="12"/>
  <c r="M24" i="12"/>
  <c r="I24" i="12"/>
  <c r="K24" i="12"/>
  <c r="O24" i="12"/>
  <c r="Q24" i="12"/>
  <c r="V24" i="12"/>
  <c r="M25" i="12"/>
  <c r="I25" i="12"/>
  <c r="K25" i="12"/>
  <c r="O25" i="12"/>
  <c r="Q25" i="12"/>
  <c r="V25" i="12"/>
  <c r="I26" i="12"/>
  <c r="K26" i="12"/>
  <c r="O26" i="12"/>
  <c r="Q26" i="12"/>
  <c r="V26" i="12"/>
  <c r="V20" i="12" s="1"/>
  <c r="I27" i="12"/>
  <c r="K27" i="12"/>
  <c r="M27" i="12"/>
  <c r="O27" i="12"/>
  <c r="Q27" i="12"/>
  <c r="V27" i="12"/>
  <c r="I28" i="12"/>
  <c r="K28" i="12"/>
  <c r="M28" i="12"/>
  <c r="O28" i="12"/>
  <c r="Q28" i="12"/>
  <c r="V28" i="12"/>
  <c r="I29" i="12"/>
  <c r="K29" i="12"/>
  <c r="M29" i="12"/>
  <c r="O29" i="12"/>
  <c r="Q29" i="12"/>
  <c r="V29" i="12"/>
  <c r="M30" i="12"/>
  <c r="I30" i="12"/>
  <c r="K30" i="12"/>
  <c r="O30" i="12"/>
  <c r="Q30" i="12"/>
  <c r="V30" i="12"/>
  <c r="M31" i="12"/>
  <c r="I31" i="12"/>
  <c r="K31" i="12"/>
  <c r="O31" i="12"/>
  <c r="Q31" i="12"/>
  <c r="V31" i="12"/>
  <c r="M32" i="12"/>
  <c r="I32" i="12"/>
  <c r="K32" i="12"/>
  <c r="O32" i="12"/>
  <c r="Q32" i="12"/>
  <c r="V32" i="12"/>
  <c r="I33" i="12"/>
  <c r="K33" i="12"/>
  <c r="M33" i="12"/>
  <c r="O33" i="12"/>
  <c r="Q33" i="12"/>
  <c r="V33" i="12"/>
  <c r="I34" i="12"/>
  <c r="K34" i="12"/>
  <c r="M34" i="12"/>
  <c r="O34" i="12"/>
  <c r="Q34" i="12"/>
  <c r="V34" i="12"/>
  <c r="I35" i="12"/>
  <c r="K35" i="12"/>
  <c r="M35" i="12"/>
  <c r="O35" i="12"/>
  <c r="Q35" i="12"/>
  <c r="V35" i="12"/>
  <c r="M36" i="12"/>
  <c r="I36" i="12"/>
  <c r="K36" i="12"/>
  <c r="O36" i="12"/>
  <c r="Q36" i="12"/>
  <c r="V36" i="12"/>
  <c r="M37" i="12"/>
  <c r="I37" i="12"/>
  <c r="K37" i="12"/>
  <c r="O37" i="12"/>
  <c r="Q37" i="12"/>
  <c r="V37" i="12"/>
  <c r="M38" i="12"/>
  <c r="I38" i="12"/>
  <c r="K38" i="12"/>
  <c r="O38" i="12"/>
  <c r="Q38" i="12"/>
  <c r="V38" i="12"/>
  <c r="I39" i="12"/>
  <c r="K39" i="12"/>
  <c r="M39" i="12"/>
  <c r="O39" i="12"/>
  <c r="Q39" i="12"/>
  <c r="V39" i="12"/>
  <c r="I40" i="12"/>
  <c r="K40" i="12"/>
  <c r="M40" i="12"/>
  <c r="O40" i="12"/>
  <c r="Q40" i="12"/>
  <c r="V40" i="12"/>
  <c r="I41" i="12"/>
  <c r="K41" i="12"/>
  <c r="M41" i="12"/>
  <c r="O41" i="12"/>
  <c r="Q41" i="12"/>
  <c r="V41" i="12"/>
  <c r="M42" i="12"/>
  <c r="I42" i="12"/>
  <c r="K42" i="12"/>
  <c r="O42" i="12"/>
  <c r="Q42" i="12"/>
  <c r="V42" i="12"/>
  <c r="M43" i="12"/>
  <c r="I43" i="12"/>
  <c r="K43" i="12"/>
  <c r="O43" i="12"/>
  <c r="Q43" i="12"/>
  <c r="V43" i="12"/>
  <c r="M44" i="12"/>
  <c r="I44" i="12"/>
  <c r="K44" i="12"/>
  <c r="O44" i="12"/>
  <c r="Q44" i="12"/>
  <c r="V44" i="12"/>
  <c r="I45" i="12"/>
  <c r="K45" i="12"/>
  <c r="M45" i="12"/>
  <c r="O45" i="12"/>
  <c r="Q45" i="12"/>
  <c r="V45" i="12"/>
  <c r="I46" i="12"/>
  <c r="K46" i="12"/>
  <c r="M46" i="12"/>
  <c r="O46" i="12"/>
  <c r="Q46" i="12"/>
  <c r="V46" i="12"/>
  <c r="I47" i="12"/>
  <c r="K47" i="12"/>
  <c r="M47" i="12"/>
  <c r="O47" i="12"/>
  <c r="Q47" i="12"/>
  <c r="V47" i="12"/>
  <c r="I52" i="1"/>
  <c r="J51" i="1"/>
  <c r="J50" i="1"/>
  <c r="J49" i="1"/>
  <c r="J52" i="1" s="1"/>
  <c r="F42" i="1"/>
  <c r="G42" i="1"/>
  <c r="H42" i="1"/>
  <c r="I42" i="1"/>
  <c r="J39" i="1" s="1"/>
  <c r="J42" i="1" s="1"/>
  <c r="I21" i="1"/>
  <c r="J28" i="1"/>
  <c r="J26" i="1"/>
  <c r="G38" i="1"/>
  <c r="F38" i="1"/>
  <c r="J23" i="1"/>
  <c r="J24" i="1"/>
  <c r="J25" i="1"/>
  <c r="J27" i="1"/>
  <c r="E24" i="1"/>
  <c r="E26" i="1"/>
  <c r="M14" i="12" l="1"/>
  <c r="M26" i="12"/>
  <c r="M20" i="12" s="1"/>
  <c r="M13" i="12"/>
  <c r="M8" i="12" s="1"/>
  <c r="J40" i="1"/>
  <c r="J41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Nesnídalová Blanka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<sst xmlns="http://schemas.openxmlformats.org/spreadsheetml/2006/main" count="399" uniqueCount="181">
  <si>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</si>
  <si>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</si>
  <si>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</si>
  <si>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</si>
  <si>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</si>
  <si>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</si>
  <si>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</si>
  <si>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</si>
  <si>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</si>
  <si>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</si>
  <si>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</si>
  <si>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</si>
  <si>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</si>
  <si>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</si>
  <si>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</si>
  <si>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</si>
  <si>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</si>
  <si>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</si>
  <si>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</si>
  <si>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</si>
  <si>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</si>
  <si>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</si>
  <si>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</si>
  <si>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</si>
  <si>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</si>
  <si>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</si>
  <si>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</si>
  <si>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</si>
  <si>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</si>
  <si>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</si>
  <si>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</si>
  <si>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</si>
  <si>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</si>
  <si>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</si>
  <si>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</si>
  <si>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</si>
  <si>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</si>
  <si>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</si>
  <si>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</si>
  <si>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</si>
  <si>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</si>
  <si>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</si>
  <si>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</si>
  <si>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</si>
  <si>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oprava kotelny</t>
  </si>
  <si>
    <t>01</t>
  </si>
  <si>
    <t>Oprava kotelny</t>
  </si>
  <si>
    <t>Objekt:</t>
  </si>
  <si>
    <t>Rozpočet:</t>
  </si>
  <si>
    <t>2020/42</t>
  </si>
  <si>
    <t>ZŠ Václavské nám. Znojmo</t>
  </si>
  <si>
    <t>Stavba</t>
  </si>
  <si>
    <t>Celkem za stavbu</t>
  </si>
  <si>
    <t>CZK</t>
  </si>
  <si>
    <t>Rekapitulace dílů</t>
  </si>
  <si>
    <t>Typ dílu</t>
  </si>
  <si>
    <t>732</t>
  </si>
  <si>
    <t>Strojovny</t>
  </si>
  <si>
    <t>733</t>
  </si>
  <si>
    <t>Rozvod potrubí</t>
  </si>
  <si>
    <t>734</t>
  </si>
  <si>
    <t>Armatury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</si>
  <si>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</si>
  <si>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</si>
  <si>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</si>
  <si>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</si>
  <si>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</si>
  <si>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</si>
  <si>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</si>
  <si>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</si>
  <si>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</si>
  <si>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</si>
  <si>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</si>
  <si>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</si>
  <si>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</si>
  <si>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</si>
  <si>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</si>
  <si>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</si>
  <si>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</si>
  <si>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</si>
  <si>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</si>
  <si>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</si>
  <si>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</si>
  <si>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</si>
  <si>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</si>
  <si>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</si>
  <si>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</si>
  <si>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</si>
  <si>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</si>
  <si>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</si>
  <si>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</si>
  <si>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732119198</t>
  </si>
  <si>
    <t>Montáž těles rozdělovačů a sběračů DN 400 dl 1m</t>
  </si>
  <si>
    <t>kus</t>
  </si>
  <si>
    <t>RTS 21/ I</t>
  </si>
  <si>
    <t>RTS 20/ I</t>
  </si>
  <si>
    <t>Práce</t>
  </si>
  <si>
    <t>POL1_</t>
  </si>
  <si>
    <t>732119298</t>
  </si>
  <si>
    <t>Mont.přípl. za dalšího 0,5 m tělesa rozděl.,DN 400</t>
  </si>
  <si>
    <t>73211192</t>
  </si>
  <si>
    <t>Izolace PUR 35mm, RS M250</t>
  </si>
  <si>
    <t>m</t>
  </si>
  <si>
    <t>Vlastní</t>
  </si>
  <si>
    <t>Indiv</t>
  </si>
  <si>
    <t>7321191</t>
  </si>
  <si>
    <t>Rozdělovač se sběračem KOMBI-M250/0,60MPa L=3320mm</t>
  </si>
  <si>
    <t>998732201</t>
  </si>
  <si>
    <t>Přesun hmot pro strojovny, výšky do 6 m</t>
  </si>
  <si>
    <t>Přesun hmot</t>
  </si>
  <si>
    <t>POL7_</t>
  </si>
  <si>
    <t>733121156</t>
  </si>
  <si>
    <t>Potrubí hladké bezešvé níz./středotlaké D 44,5x2,6</t>
  </si>
  <si>
    <t>733121157</t>
  </si>
  <si>
    <t>Potrubí hladké bezešvé níz./středotlaké D 51x2,6</t>
  </si>
  <si>
    <t>72218122</t>
  </si>
  <si>
    <t>Izolace příslušenství Tubex 50x50</t>
  </si>
  <si>
    <t>722181225RU21</t>
  </si>
  <si>
    <t>Izolace návleková z minerální vlny tl. stěny 30 mm vnitřní průměr 35 mm</t>
  </si>
  <si>
    <t>998733201</t>
  </si>
  <si>
    <t>Přesun hmot pro rozvody potrubí, výšky do 6 m</t>
  </si>
  <si>
    <t>722181225RW21</t>
  </si>
  <si>
    <t>Izolace návleková z minerální vlny tl. stěny 30 mm vnitřní průměr 42 mm</t>
  </si>
  <si>
    <t>722181225RW41</t>
  </si>
  <si>
    <t>Izolace návleková z minerální vlny tl. stěny 30 mm vnitřní průměr 48 mm</t>
  </si>
  <si>
    <t>722181225RY51</t>
  </si>
  <si>
    <t>Izolace návleková z minerální vlny tl. stěny 30 mm vnitřní průměr 76 mm</t>
  </si>
  <si>
    <t>7342331</t>
  </si>
  <si>
    <t>Kohout závitový kulový voda 5/4" poniklovaný</t>
  </si>
  <si>
    <t>POL1_7</t>
  </si>
  <si>
    <t>7342332</t>
  </si>
  <si>
    <t>Kohout závitový kulový voda 6/4" poniklovaný</t>
  </si>
  <si>
    <t>7342333</t>
  </si>
  <si>
    <t>Kohout závitový kulový voda 2" poniklovaný</t>
  </si>
  <si>
    <t>73423334</t>
  </si>
  <si>
    <t>Filtr závitový - topení 5/4"/0-120°C mosaz</t>
  </si>
  <si>
    <t>73423335</t>
  </si>
  <si>
    <t>Filtr závitový - topení 6/4"/0-120°C mosaz</t>
  </si>
  <si>
    <t>73423336</t>
  </si>
  <si>
    <t>Ventil vypouštěcí - závitový 1/2"</t>
  </si>
  <si>
    <t>73423337</t>
  </si>
  <si>
    <t>Ventil odvzdušňovací Giacomini závitový 1/2"</t>
  </si>
  <si>
    <t>73423338</t>
  </si>
  <si>
    <t>Klapka závitová - zpětná voda 5/4"/0-90°C</t>
  </si>
  <si>
    <t>73423339</t>
  </si>
  <si>
    <t>Klapka závitová - zpětná voda 6/4"/0-90°C</t>
  </si>
  <si>
    <t>73423340</t>
  </si>
  <si>
    <t>Tvarovka ocelová - závitová černá 5/4"</t>
  </si>
  <si>
    <t>73423341</t>
  </si>
  <si>
    <t>Tvarovka ocelová - závitová černá 6/4"</t>
  </si>
  <si>
    <t>73423342</t>
  </si>
  <si>
    <t>Tvarovka ocelová - závitová černá 1"</t>
  </si>
  <si>
    <t>73423343</t>
  </si>
  <si>
    <t>Tvarovka ocelová - závitová černá 6/4"x1/2"</t>
  </si>
  <si>
    <t>73423344</t>
  </si>
  <si>
    <t>Tvarovka ocelová - závitová černá 5/4"x1/2"</t>
  </si>
  <si>
    <t>73423345</t>
  </si>
  <si>
    <t>Šroubení závitové - neuzavíratelné 1" mosazné</t>
  </si>
  <si>
    <t>73423346</t>
  </si>
  <si>
    <t>Tvarovka ocelová - varná 1"</t>
  </si>
  <si>
    <t>73423347</t>
  </si>
  <si>
    <t>Tvarovka ocelová - varná 5/4"</t>
  </si>
  <si>
    <t>73423348</t>
  </si>
  <si>
    <t>Tvarovka ocelová - varná 6/4"</t>
  </si>
  <si>
    <t>73423349</t>
  </si>
  <si>
    <t>Tvarovka ocelová - varná 1/2"</t>
  </si>
  <si>
    <t>73423350</t>
  </si>
  <si>
    <t>Termomanometr zadní 0-120°C/0-4 barů/80mm/G1/2"/tř.př.1,6%</t>
  </si>
  <si>
    <t>73423351</t>
  </si>
  <si>
    <t>Ventil regulační TA závitový DN 32 PN25 mosaz</t>
  </si>
  <si>
    <t>73423352</t>
  </si>
  <si>
    <t>Ventil regulační TA závitový DN 40 PN25 mosaz</t>
  </si>
  <si>
    <t xml:space="preserve">900      </t>
  </si>
  <si>
    <t xml:space="preserve">HZS (demontáž dožilých tvarovek a montáž nových) Práce v tarifní třídě 5 </t>
  </si>
  <si>
    <t>h</t>
  </si>
  <si>
    <t>Prav.M</t>
  </si>
  <si>
    <t>HZS</t>
  </si>
  <si>
    <t>POL10_</t>
  </si>
  <si>
    <t>998734201</t>
  </si>
  <si>
    <t>Přesun hmot pro armatury, výšky do 6 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</si>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</sst>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74" t="s">
        <v>41</v>
      </c>
      <c r="B2" s="174"/>
      <c r="C2" s="174"/>
      <c r="D2" s="174"/>
      <c r="E2" s="174"/>
      <c r="F2" s="174"/>
      <c r="G2" s="17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5"/>
  <sheetViews>
    <sheetView showGridLines="0" topLeftCell="B1" zoomScaleNormal="100" zoomScaleSheetLayoutView="75" workbookViewId="0">
      <selection activeCell="I30" sqref="I30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10" t="s">
        <v>4</v>
      </c>
      <c r="C1" s="211"/>
      <c r="D1" s="211"/>
      <c r="E1" s="211"/>
      <c r="F1" s="211"/>
      <c r="G1" s="211"/>
      <c r="H1" s="211"/>
      <c r="I1" s="211"/>
      <c r="J1" s="212"/>
    </row>
    <row r="2" spans="1:15" ht="36" customHeight="1" x14ac:dyDescent="0.2">
      <c r="A2" s="2"/>
      <c r="B2" s="77" t="s">
        <v>24</v>
      </c>
      <c r="C2" s="78"/>
      <c r="D2" s="79" t="s">
        <v>49</v>
      </c>
      <c r="E2" s="216" t="s">
        <v>50</v>
      </c>
      <c r="F2" s="217"/>
      <c r="G2" s="217"/>
      <c r="H2" s="217"/>
      <c r="I2" s="217"/>
      <c r="J2" s="218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19" t="s">
        <v>46</v>
      </c>
      <c r="F3" s="220"/>
      <c r="G3" s="220"/>
      <c r="H3" s="220"/>
      <c r="I3" s="220"/>
      <c r="J3" s="221"/>
    </row>
    <row r="4" spans="1:15" ht="23.25" customHeight="1" x14ac:dyDescent="0.2">
      <c r="A4" s="76">
        <v>2648</v>
      </c>
      <c r="B4" s="82" t="s">
        <v>48</v>
      </c>
      <c r="C4" s="83"/>
      <c r="D4" s="84" t="s">
        <v>43</v>
      </c>
      <c r="E4" s="199" t="s">
        <v>44</v>
      </c>
      <c r="F4" s="200"/>
      <c r="G4" s="200"/>
      <c r="H4" s="200"/>
      <c r="I4" s="200"/>
      <c r="J4" s="201"/>
    </row>
    <row r="5" spans="1:15" ht="24" customHeight="1" x14ac:dyDescent="0.2">
      <c r="A5" s="2"/>
      <c r="B5" s="31" t="s">
        <v>23</v>
      </c>
      <c r="D5" s="204"/>
      <c r="E5" s="205"/>
      <c r="F5" s="205"/>
      <c r="G5" s="205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06"/>
      <c r="E6" s="207"/>
      <c r="F6" s="207"/>
      <c r="G6" s="207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08"/>
      <c r="F7" s="209"/>
      <c r="G7" s="209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23"/>
      <c r="E11" s="223"/>
      <c r="F11" s="223"/>
      <c r="G11" s="223"/>
      <c r="H11" s="18" t="s">
        <v>42</v>
      </c>
      <c r="I11" s="22"/>
      <c r="J11" s="8"/>
    </row>
    <row r="12" spans="1:15" ht="15.75" customHeight="1" x14ac:dyDescent="0.2">
      <c r="A12" s="2"/>
      <c r="B12" s="28"/>
      <c r="C12" s="55"/>
      <c r="D12" s="198"/>
      <c r="E12" s="198"/>
      <c r="F12" s="198"/>
      <c r="G12" s="198"/>
      <c r="H12" s="18" t="s">
        <v>36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202"/>
      <c r="F13" s="203"/>
      <c r="G13" s="203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22"/>
      <c r="F15" s="222"/>
      <c r="G15" s="224"/>
      <c r="H15" s="224"/>
      <c r="I15" s="224" t="s">
        <v>31</v>
      </c>
      <c r="J15" s="225"/>
    </row>
    <row r="16" spans="1:15" ht="23.25" customHeight="1" x14ac:dyDescent="0.2">
      <c r="A16" s="137" t="s">
        <v>26</v>
      </c>
      <c r="B16" s="38" t="s">
        <v>26</v>
      </c>
      <c r="C16" s="62"/>
      <c r="D16" s="63"/>
      <c r="E16" s="187"/>
      <c r="F16" s="188"/>
      <c r="G16" s="187"/>
      <c r="H16" s="188"/>
      <c r="I16" s="187">
        <v>0</v>
      </c>
      <c r="J16" s="189"/>
    </row>
    <row r="17" spans="1:10" ht="23.25" customHeight="1" x14ac:dyDescent="0.2">
      <c r="A17" s="137" t="s">
        <v>27</v>
      </c>
      <c r="B17" s="38" t="s">
        <v>27</v>
      </c>
      <c r="C17" s="62"/>
      <c r="D17" s="63"/>
      <c r="E17" s="187"/>
      <c r="F17" s="188"/>
      <c r="G17" s="187"/>
      <c r="H17" s="188"/>
      <c r="I17" s="187">
        <v>0</v>
      </c>
      <c r="J17" s="189"/>
    </row>
    <row r="18" spans="1:10" ht="23.25" customHeight="1" x14ac:dyDescent="0.2">
      <c r="A18" s="137" t="s">
        <v>28</v>
      </c>
      <c r="B18" s="38" t="s">
        <v>28</v>
      </c>
      <c r="C18" s="62"/>
      <c r="D18" s="63"/>
      <c r="E18" s="187"/>
      <c r="F18" s="188"/>
      <c r="G18" s="187"/>
      <c r="H18" s="188"/>
      <c r="I18" s="187">
        <v>0</v>
      </c>
      <c r="J18" s="189"/>
    </row>
    <row r="19" spans="1:10" ht="23.25" customHeight="1" x14ac:dyDescent="0.2">
      <c r="A19" s="137" t="s">
        <v>62</v>
      </c>
      <c r="B19" s="38" t="s">
        <v>29</v>
      </c>
      <c r="C19" s="62"/>
      <c r="D19" s="63"/>
      <c r="E19" s="187"/>
      <c r="F19" s="188"/>
      <c r="G19" s="187"/>
      <c r="H19" s="188"/>
      <c r="I19" s="187">
        <v>0</v>
      </c>
      <c r="J19" s="189"/>
    </row>
    <row r="20" spans="1:10" ht="23.25" customHeight="1" x14ac:dyDescent="0.2">
      <c r="A20" s="137" t="s">
        <v>63</v>
      </c>
      <c r="B20" s="38" t="s">
        <v>30</v>
      </c>
      <c r="C20" s="62"/>
      <c r="D20" s="63"/>
      <c r="E20" s="187"/>
      <c r="F20" s="188"/>
      <c r="G20" s="187"/>
      <c r="H20" s="188"/>
      <c r="I20" s="187">
        <v>0</v>
      </c>
      <c r="J20" s="189"/>
    </row>
    <row r="21" spans="1:10" ht="23.25" customHeight="1" x14ac:dyDescent="0.2">
      <c r="A21" s="2"/>
      <c r="B21" s="48" t="s">
        <v>31</v>
      </c>
      <c r="C21" s="64"/>
      <c r="D21" s="65"/>
      <c r="E21" s="190"/>
      <c r="F21" s="226"/>
      <c r="G21" s="190"/>
      <c r="H21" s="226"/>
      <c r="I21" s="190">
        <f>SUM(I16:J20)</f>
        <v>0</v>
      </c>
      <c r="J21" s="191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185">
        <v>0</v>
      </c>
      <c r="H23" s="186"/>
      <c r="I23" s="186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3">
        <v>0</v>
      </c>
      <c r="H24" s="184"/>
      <c r="I24" s="184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185">
        <v>0</v>
      </c>
      <c r="H25" s="186"/>
      <c r="I25" s="186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3">
        <v>0</v>
      </c>
      <c r="H26" s="214"/>
      <c r="I26" s="214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215">
        <v>0</v>
      </c>
      <c r="H27" s="215"/>
      <c r="I27" s="215"/>
      <c r="J27" s="41" t="str">
        <f t="shared" si="0"/>
        <v>CZK</v>
      </c>
    </row>
    <row r="28" spans="1:10" ht="27.75" hidden="1" customHeight="1" thickBot="1" x14ac:dyDescent="0.25">
      <c r="A28" s="2"/>
      <c r="B28" s="111" t="s">
        <v>25</v>
      </c>
      <c r="C28" s="112"/>
      <c r="D28" s="112"/>
      <c r="E28" s="113"/>
      <c r="F28" s="114"/>
      <c r="G28" s="192">
        <v>216653.99</v>
      </c>
      <c r="H28" s="193"/>
      <c r="I28" s="193"/>
      <c r="J28" s="115" t="str">
        <f t="shared" si="0"/>
        <v>CZK</v>
      </c>
    </row>
    <row r="29" spans="1:10" ht="27.75" customHeight="1" thickBot="1" x14ac:dyDescent="0.25">
      <c r="A29" s="2"/>
      <c r="B29" s="111" t="s">
        <v>37</v>
      </c>
      <c r="C29" s="116"/>
      <c r="D29" s="116"/>
      <c r="E29" s="116"/>
      <c r="F29" s="117"/>
      <c r="G29" s="192">
        <v>0</v>
      </c>
      <c r="H29" s="192"/>
      <c r="I29" s="192"/>
      <c r="J29" s="118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94"/>
      <c r="E34" s="195"/>
      <c r="G34" s="196"/>
      <c r="H34" s="197"/>
      <c r="I34" s="197"/>
      <c r="J34" s="25"/>
    </row>
    <row r="35" spans="1:10" ht="12.75" customHeight="1" x14ac:dyDescent="0.2">
      <c r="A35" s="2"/>
      <c r="B35" s="2"/>
      <c r="D35" s="182" t="s">
        <v>2</v>
      </c>
      <c r="E35" s="18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">
      <c r="A38" s="87" t="s">
        <v>39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">
      <c r="A39" s="87">
        <v>1</v>
      </c>
      <c r="B39" s="97" t="s">
        <v>51</v>
      </c>
      <c r="C39" s="177"/>
      <c r="D39" s="177"/>
      <c r="E39" s="177"/>
      <c r="F39" s="98">
        <v>0</v>
      </c>
      <c r="G39" s="99">
        <v>216653.99</v>
      </c>
      <c r="H39" s="100">
        <v>45497.34</v>
      </c>
      <c r="I39" s="100">
        <v>262151.33</v>
      </c>
      <c r="J39" s="101">
        <f>IF(CenaCelkemVypocet=0,"",I39/CenaCelkemVypocet*100)</f>
        <v>100</v>
      </c>
    </row>
    <row r="40" spans="1:10" ht="25.5" hidden="1" customHeight="1" x14ac:dyDescent="0.2">
      <c r="A40" s="87">
        <v>2</v>
      </c>
      <c r="B40" s="102" t="s">
        <v>45</v>
      </c>
      <c r="C40" s="178" t="s">
        <v>46</v>
      </c>
      <c r="D40" s="178"/>
      <c r="E40" s="178"/>
      <c r="F40" s="103">
        <v>0</v>
      </c>
      <c r="G40" s="104">
        <v>216653.99</v>
      </c>
      <c r="H40" s="104">
        <v>45497.34</v>
      </c>
      <c r="I40" s="104">
        <v>262151.33</v>
      </c>
      <c r="J40" s="105">
        <f>IF(CenaCelkemVypocet=0,"",I40/CenaCelkemVypocet*100)</f>
        <v>100</v>
      </c>
    </row>
    <row r="41" spans="1:10" ht="25.5" hidden="1" customHeight="1" x14ac:dyDescent="0.2">
      <c r="A41" s="87">
        <v>3</v>
      </c>
      <c r="B41" s="106" t="s">
        <v>43</v>
      </c>
      <c r="C41" s="177" t="s">
        <v>44</v>
      </c>
      <c r="D41" s="177"/>
      <c r="E41" s="177"/>
      <c r="F41" s="107">
        <v>0</v>
      </c>
      <c r="G41" s="100">
        <v>216653.99</v>
      </c>
      <c r="H41" s="100">
        <v>45497.34</v>
      </c>
      <c r="I41" s="100">
        <v>262151.33</v>
      </c>
      <c r="J41" s="101">
        <f>IF(CenaCelkemVypocet=0,"",I41/CenaCelkemVypocet*100)</f>
        <v>100</v>
      </c>
    </row>
    <row r="42" spans="1:10" ht="25.5" hidden="1" customHeight="1" x14ac:dyDescent="0.2">
      <c r="A42" s="87"/>
      <c r="B42" s="179" t="s">
        <v>52</v>
      </c>
      <c r="C42" s="180"/>
      <c r="D42" s="180"/>
      <c r="E42" s="181"/>
      <c r="F42" s="108">
        <f>SUMIF(A39:A41,"=1",F39:F41)</f>
        <v>0</v>
      </c>
      <c r="G42" s="109">
        <f>SUMIF(A39:A41,"=1",G39:G41)</f>
        <v>216653.99</v>
      </c>
      <c r="H42" s="109">
        <f>SUMIF(A39:A41,"=1",H39:H41)</f>
        <v>45497.34</v>
      </c>
      <c r="I42" s="109">
        <f>SUMIF(A39:A41,"=1",I39:I41)</f>
        <v>262151.33</v>
      </c>
      <c r="J42" s="110">
        <f>SUMIF(A39:A41,"=1",J39:J41)</f>
        <v>100</v>
      </c>
    </row>
    <row r="46" spans="1:10" ht="15.75" x14ac:dyDescent="0.25">
      <c r="B46" s="119" t="s">
        <v>54</v>
      </c>
    </row>
    <row r="48" spans="1:10" ht="25.5" customHeight="1" x14ac:dyDescent="0.2">
      <c r="A48" s="121"/>
      <c r="B48" s="124" t="s">
        <v>18</v>
      </c>
      <c r="C48" s="124" t="s">
        <v>6</v>
      </c>
      <c r="D48" s="125"/>
      <c r="E48" s="125"/>
      <c r="F48" s="126" t="s">
        <v>55</v>
      </c>
      <c r="G48" s="126"/>
      <c r="H48" s="126"/>
      <c r="I48" s="126" t="s">
        <v>31</v>
      </c>
      <c r="J48" s="126" t="s">
        <v>0</v>
      </c>
    </row>
    <row r="49" spans="1:10" ht="36.75" customHeight="1" x14ac:dyDescent="0.2">
      <c r="A49" s="122"/>
      <c r="B49" s="127" t="s">
        <v>56</v>
      </c>
      <c r="C49" s="175" t="s">
        <v>57</v>
      </c>
      <c r="D49" s="176"/>
      <c r="E49" s="176"/>
      <c r="F49" s="135" t="s">
        <v>27</v>
      </c>
      <c r="G49" s="128"/>
      <c r="H49" s="128"/>
      <c r="I49" s="128">
        <v>53712.94</v>
      </c>
      <c r="J49" s="133">
        <f>IF(I52=0,"",I49/I52*100)</f>
        <v>24.792038217251388</v>
      </c>
    </row>
    <row r="50" spans="1:10" ht="36.75" customHeight="1" x14ac:dyDescent="0.2">
      <c r="A50" s="122"/>
      <c r="B50" s="127" t="s">
        <v>58</v>
      </c>
      <c r="C50" s="175" t="s">
        <v>59</v>
      </c>
      <c r="D50" s="176"/>
      <c r="E50" s="176"/>
      <c r="F50" s="135" t="s">
        <v>27</v>
      </c>
      <c r="G50" s="128"/>
      <c r="H50" s="128"/>
      <c r="I50" s="128">
        <v>14594.47</v>
      </c>
      <c r="J50" s="133">
        <f>IF(I52=0,"",I50/I52*100)</f>
        <v>6.7363033563332939</v>
      </c>
    </row>
    <row r="51" spans="1:10" ht="36.75" customHeight="1" x14ac:dyDescent="0.2">
      <c r="A51" s="122"/>
      <c r="B51" s="127" t="s">
        <v>60</v>
      </c>
      <c r="C51" s="175" t="s">
        <v>61</v>
      </c>
      <c r="D51" s="176"/>
      <c r="E51" s="176"/>
      <c r="F51" s="135" t="s">
        <v>27</v>
      </c>
      <c r="G51" s="128"/>
      <c r="H51" s="128"/>
      <c r="I51" s="128">
        <v>148346.57999999999</v>
      </c>
      <c r="J51" s="133">
        <f>IF(I52=0,"",I51/I52*100)</f>
        <v>68.471658426415317</v>
      </c>
    </row>
    <row r="52" spans="1:10" ht="25.5" customHeight="1" x14ac:dyDescent="0.2">
      <c r="A52" s="123"/>
      <c r="B52" s="129" t="s">
        <v>1</v>
      </c>
      <c r="C52" s="130"/>
      <c r="D52" s="131"/>
      <c r="E52" s="131"/>
      <c r="F52" s="136"/>
      <c r="G52" s="132"/>
      <c r="H52" s="132"/>
      <c r="I52" s="132">
        <f>SUM(I49:I51)</f>
        <v>216653.99</v>
      </c>
      <c r="J52" s="134">
        <f>SUM(J49:J51)</f>
        <v>100</v>
      </c>
    </row>
    <row r="53" spans="1:10" x14ac:dyDescent="0.2">
      <c r="F53" s="85"/>
      <c r="G53" s="85"/>
      <c r="H53" s="85"/>
      <c r="I53" s="85"/>
      <c r="J53" s="86"/>
    </row>
    <row r="54" spans="1:10" x14ac:dyDescent="0.2">
      <c r="F54" s="85"/>
      <c r="G54" s="85"/>
      <c r="H54" s="85"/>
      <c r="I54" s="85"/>
      <c r="J54" s="86"/>
    </row>
    <row r="55" spans="1:10" x14ac:dyDescent="0.2">
      <c r="F55" s="85"/>
      <c r="G55" s="85"/>
      <c r="H55" s="85"/>
      <c r="I55" s="85"/>
      <c r="J55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50:E50"/>
    <mergeCell ref="C51:E51"/>
    <mergeCell ref="C39:E39"/>
    <mergeCell ref="C40:E40"/>
    <mergeCell ref="C41:E41"/>
    <mergeCell ref="B42:E42"/>
    <mergeCell ref="C49:E4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7" t="s">
        <v>7</v>
      </c>
      <c r="B1" s="227"/>
      <c r="C1" s="228"/>
      <c r="D1" s="227"/>
      <c r="E1" s="227"/>
      <c r="F1" s="227"/>
      <c r="G1" s="227"/>
    </row>
    <row r="2" spans="1:7" ht="24.95" customHeight="1" x14ac:dyDescent="0.2">
      <c r="A2" s="50" t="s">
        <v>8</v>
      </c>
      <c r="B2" s="49"/>
      <c r="C2" s="229"/>
      <c r="D2" s="229"/>
      <c r="E2" s="229"/>
      <c r="F2" s="229"/>
      <c r="G2" s="230"/>
    </row>
    <row r="3" spans="1:7" ht="24.95" customHeight="1" x14ac:dyDescent="0.2">
      <c r="A3" s="50" t="s">
        <v>9</v>
      </c>
      <c r="B3" s="49"/>
      <c r="C3" s="229"/>
      <c r="D3" s="229"/>
      <c r="E3" s="229"/>
      <c r="F3" s="229"/>
      <c r="G3" s="230"/>
    </row>
    <row r="4" spans="1:7" ht="24.95" customHeight="1" x14ac:dyDescent="0.2">
      <c r="A4" s="50" t="s">
        <v>10</v>
      </c>
      <c r="B4" s="49"/>
      <c r="C4" s="229"/>
      <c r="D4" s="229"/>
      <c r="E4" s="229"/>
      <c r="F4" s="229"/>
      <c r="G4" s="23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F8" sqref="F8:G47"/>
    </sheetView>
  </sheetViews>
  <sheetFormatPr defaultRowHeight="12.75" outlineLevelRow="1" x14ac:dyDescent="0.2"/>
  <cols>
    <col min="1" max="1" width="3.42578125" customWidth="1"/>
    <col min="2" max="2" width="12.5703125" style="120" customWidth="1"/>
    <col min="3" max="3" width="38.28515625" style="12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31" t="s">
        <v>7</v>
      </c>
      <c r="B1" s="231"/>
      <c r="C1" s="231"/>
      <c r="D1" s="231"/>
      <c r="E1" s="231"/>
      <c r="F1" s="231"/>
      <c r="G1" s="231"/>
      <c r="AG1" t="s">
        <v>64</v>
      </c>
    </row>
    <row r="2" spans="1:60" ht="24.95" customHeight="1" x14ac:dyDescent="0.2">
      <c r="A2" s="138" t="s">
        <v>8</v>
      </c>
      <c r="B2" s="49" t="s">
        <v>49</v>
      </c>
      <c r="C2" s="232" t="s">
        <v>50</v>
      </c>
      <c r="D2" s="233"/>
      <c r="E2" s="233"/>
      <c r="F2" s="233"/>
      <c r="G2" s="234"/>
      <c r="AG2" t="s">
        <v>65</v>
      </c>
    </row>
    <row r="3" spans="1:60" ht="24.95" customHeight="1" x14ac:dyDescent="0.2">
      <c r="A3" s="138" t="s">
        <v>9</v>
      </c>
      <c r="B3" s="49" t="s">
        <v>45</v>
      </c>
      <c r="C3" s="232" t="s">
        <v>46</v>
      </c>
      <c r="D3" s="233"/>
      <c r="E3" s="233"/>
      <c r="F3" s="233"/>
      <c r="G3" s="234"/>
      <c r="AC3" s="120" t="s">
        <v>65</v>
      </c>
      <c r="AG3" t="s">
        <v>66</v>
      </c>
    </row>
    <row r="4" spans="1:60" ht="24.95" customHeight="1" x14ac:dyDescent="0.2">
      <c r="A4" s="139" t="s">
        <v>10</v>
      </c>
      <c r="B4" s="140" t="s">
        <v>43</v>
      </c>
      <c r="C4" s="235" t="s">
        <v>44</v>
      </c>
      <c r="D4" s="236"/>
      <c r="E4" s="236"/>
      <c r="F4" s="236"/>
      <c r="G4" s="237"/>
      <c r="AG4" t="s">
        <v>67</v>
      </c>
    </row>
    <row r="5" spans="1:60" x14ac:dyDescent="0.2">
      <c r="D5" s="10"/>
    </row>
    <row r="6" spans="1:60" ht="38.25" x14ac:dyDescent="0.2">
      <c r="A6" s="142" t="s">
        <v>68</v>
      </c>
      <c r="B6" s="144" t="s">
        <v>69</v>
      </c>
      <c r="C6" s="144" t="s">
        <v>70</v>
      </c>
      <c r="D6" s="143" t="s">
        <v>71</v>
      </c>
      <c r="E6" s="142" t="s">
        <v>72</v>
      </c>
      <c r="F6" s="141" t="s">
        <v>73</v>
      </c>
      <c r="G6" s="142" t="s">
        <v>31</v>
      </c>
      <c r="H6" s="145" t="s">
        <v>32</v>
      </c>
      <c r="I6" s="145" t="s">
        <v>74</v>
      </c>
      <c r="J6" s="145" t="s">
        <v>33</v>
      </c>
      <c r="K6" s="145" t="s">
        <v>75</v>
      </c>
      <c r="L6" s="145" t="s">
        <v>76</v>
      </c>
      <c r="M6" s="145" t="s">
        <v>77</v>
      </c>
      <c r="N6" s="145" t="s">
        <v>78</v>
      </c>
      <c r="O6" s="145" t="s">
        <v>79</v>
      </c>
      <c r="P6" s="145" t="s">
        <v>80</v>
      </c>
      <c r="Q6" s="145" t="s">
        <v>81</v>
      </c>
      <c r="R6" s="145" t="s">
        <v>82</v>
      </c>
      <c r="S6" s="145" t="s">
        <v>83</v>
      </c>
      <c r="T6" s="145" t="s">
        <v>84</v>
      </c>
      <c r="U6" s="145" t="s">
        <v>85</v>
      </c>
      <c r="V6" s="145" t="s">
        <v>86</v>
      </c>
      <c r="W6" s="145" t="s">
        <v>87</v>
      </c>
      <c r="X6" s="145" t="s">
        <v>88</v>
      </c>
    </row>
    <row r="7" spans="1:60" hidden="1" x14ac:dyDescent="0.2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60" x14ac:dyDescent="0.2">
      <c r="A8" s="151" t="s">
        <v>89</v>
      </c>
      <c r="B8" s="152" t="s">
        <v>56</v>
      </c>
      <c r="C8" s="169" t="s">
        <v>57</v>
      </c>
      <c r="D8" s="153"/>
      <c r="E8" s="154"/>
      <c r="F8" s="155"/>
      <c r="G8" s="156"/>
      <c r="H8" s="150"/>
      <c r="I8" s="150">
        <f>SUM(I9:I13)</f>
        <v>2918.7200000000003</v>
      </c>
      <c r="J8" s="150"/>
      <c r="K8" s="150">
        <f>SUM(K9:K13)</f>
        <v>50794.22</v>
      </c>
      <c r="L8" s="150"/>
      <c r="M8" s="150">
        <f>SUM(M9:M13)</f>
        <v>0</v>
      </c>
      <c r="N8" s="150"/>
      <c r="O8" s="150">
        <f>SUM(O9:O13)</f>
        <v>0.15</v>
      </c>
      <c r="P8" s="150"/>
      <c r="Q8" s="150">
        <f>SUM(Q9:Q13)</f>
        <v>0</v>
      </c>
      <c r="R8" s="150"/>
      <c r="S8" s="150"/>
      <c r="T8" s="150"/>
      <c r="U8" s="150"/>
      <c r="V8" s="150">
        <f>SUM(V9:V13)</f>
        <v>3.19</v>
      </c>
      <c r="W8" s="150"/>
      <c r="X8" s="150"/>
      <c r="AG8" t="s">
        <v>90</v>
      </c>
    </row>
    <row r="9" spans="1:60" outlineLevel="1" x14ac:dyDescent="0.2">
      <c r="A9" s="163">
        <v>1</v>
      </c>
      <c r="B9" s="164" t="s">
        <v>91</v>
      </c>
      <c r="C9" s="170" t="s">
        <v>92</v>
      </c>
      <c r="D9" s="165" t="s">
        <v>93</v>
      </c>
      <c r="E9" s="166">
        <v>1</v>
      </c>
      <c r="F9" s="167"/>
      <c r="G9" s="168"/>
      <c r="H9" s="149">
        <v>1799.77</v>
      </c>
      <c r="I9" s="149">
        <f>ROUND(E9*H9,2)</f>
        <v>1799.77</v>
      </c>
      <c r="J9" s="149">
        <v>445.23</v>
      </c>
      <c r="K9" s="149">
        <f>ROUND(E9*J9,2)</f>
        <v>445.23</v>
      </c>
      <c r="L9" s="149">
        <v>21</v>
      </c>
      <c r="M9" s="149">
        <f>G9*(1+L9/100)</f>
        <v>0</v>
      </c>
      <c r="N9" s="149">
        <v>8.8400000000000006E-2</v>
      </c>
      <c r="O9" s="149">
        <f>ROUND(E9*N9,2)</f>
        <v>0.09</v>
      </c>
      <c r="P9" s="149">
        <v>0</v>
      </c>
      <c r="Q9" s="149">
        <f>ROUND(E9*P9,2)</f>
        <v>0</v>
      </c>
      <c r="R9" s="149"/>
      <c r="S9" s="149" t="s">
        <v>94</v>
      </c>
      <c r="T9" s="149" t="s">
        <v>95</v>
      </c>
      <c r="U9" s="149">
        <v>1</v>
      </c>
      <c r="V9" s="149">
        <f>ROUND(E9*U9,2)</f>
        <v>1</v>
      </c>
      <c r="W9" s="149"/>
      <c r="X9" s="149" t="s">
        <v>96</v>
      </c>
      <c r="Y9" s="146"/>
      <c r="Z9" s="146"/>
      <c r="AA9" s="146"/>
      <c r="AB9" s="146"/>
      <c r="AC9" s="146"/>
      <c r="AD9" s="146"/>
      <c r="AE9" s="146"/>
      <c r="AF9" s="146"/>
      <c r="AG9" s="146" t="s">
        <v>97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outlineLevel="1" x14ac:dyDescent="0.2">
      <c r="A10" s="163">
        <v>2</v>
      </c>
      <c r="B10" s="164" t="s">
        <v>98</v>
      </c>
      <c r="C10" s="170" t="s">
        <v>99</v>
      </c>
      <c r="D10" s="165" t="s">
        <v>93</v>
      </c>
      <c r="E10" s="166">
        <v>5</v>
      </c>
      <c r="F10" s="167"/>
      <c r="G10" s="168"/>
      <c r="H10" s="149">
        <v>223.79</v>
      </c>
      <c r="I10" s="149">
        <f>ROUND(E10*H10,2)</f>
        <v>1118.95</v>
      </c>
      <c r="J10" s="149">
        <v>210.71</v>
      </c>
      <c r="K10" s="149">
        <f>ROUND(E10*J10,2)</f>
        <v>1053.55</v>
      </c>
      <c r="L10" s="149">
        <v>21</v>
      </c>
      <c r="M10" s="149">
        <f>G10*(1+L10/100)</f>
        <v>0</v>
      </c>
      <c r="N10" s="149">
        <v>1.1050000000000001E-2</v>
      </c>
      <c r="O10" s="149">
        <f>ROUND(E10*N10,2)</f>
        <v>0.06</v>
      </c>
      <c r="P10" s="149">
        <v>0</v>
      </c>
      <c r="Q10" s="149">
        <f>ROUND(E10*P10,2)</f>
        <v>0</v>
      </c>
      <c r="R10" s="149"/>
      <c r="S10" s="149" t="s">
        <v>94</v>
      </c>
      <c r="T10" s="149" t="s">
        <v>95</v>
      </c>
      <c r="U10" s="149">
        <v>0.438</v>
      </c>
      <c r="V10" s="149">
        <f>ROUND(E10*U10,2)</f>
        <v>2.19</v>
      </c>
      <c r="W10" s="149"/>
      <c r="X10" s="149" t="s">
        <v>96</v>
      </c>
      <c r="Y10" s="146"/>
      <c r="Z10" s="146"/>
      <c r="AA10" s="146"/>
      <c r="AB10" s="146"/>
      <c r="AC10" s="146"/>
      <c r="AD10" s="146"/>
      <c r="AE10" s="146"/>
      <c r="AF10" s="146"/>
      <c r="AG10" s="146" t="s">
        <v>97</v>
      </c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outlineLevel="1" x14ac:dyDescent="0.2">
      <c r="A11" s="163">
        <v>3</v>
      </c>
      <c r="B11" s="164" t="s">
        <v>100</v>
      </c>
      <c r="C11" s="170" t="s">
        <v>101</v>
      </c>
      <c r="D11" s="165" t="s">
        <v>102</v>
      </c>
      <c r="E11" s="166">
        <v>3.32</v>
      </c>
      <c r="F11" s="167"/>
      <c r="G11" s="168"/>
      <c r="H11" s="149">
        <v>0</v>
      </c>
      <c r="I11" s="149">
        <f>ROUND(E11*H11,2)</f>
        <v>0</v>
      </c>
      <c r="J11" s="149">
        <v>4640</v>
      </c>
      <c r="K11" s="149">
        <f>ROUND(E11*J11,2)</f>
        <v>15404.8</v>
      </c>
      <c r="L11" s="149">
        <v>21</v>
      </c>
      <c r="M11" s="149">
        <f>G11*(1+L11/100)</f>
        <v>0</v>
      </c>
      <c r="N11" s="149">
        <v>0</v>
      </c>
      <c r="O11" s="149">
        <f>ROUND(E11*N11,2)</f>
        <v>0</v>
      </c>
      <c r="P11" s="149">
        <v>0</v>
      </c>
      <c r="Q11" s="149">
        <f>ROUND(E11*P11,2)</f>
        <v>0</v>
      </c>
      <c r="R11" s="149"/>
      <c r="S11" s="149" t="s">
        <v>103</v>
      </c>
      <c r="T11" s="149" t="s">
        <v>104</v>
      </c>
      <c r="U11" s="149">
        <v>0</v>
      </c>
      <c r="V11" s="149">
        <f>ROUND(E11*U11,2)</f>
        <v>0</v>
      </c>
      <c r="W11" s="149"/>
      <c r="X11" s="149" t="s">
        <v>96</v>
      </c>
      <c r="Y11" s="146"/>
      <c r="Z11" s="146"/>
      <c r="AA11" s="146"/>
      <c r="AB11" s="146"/>
      <c r="AC11" s="146"/>
      <c r="AD11" s="146"/>
      <c r="AE11" s="146"/>
      <c r="AF11" s="146"/>
      <c r="AG11" s="146" t="s">
        <v>97</v>
      </c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</row>
    <row r="12" spans="1:60" ht="22.5" outlineLevel="1" x14ac:dyDescent="0.2">
      <c r="A12" s="163">
        <v>4</v>
      </c>
      <c r="B12" s="164" t="s">
        <v>105</v>
      </c>
      <c r="C12" s="170" t="s">
        <v>106</v>
      </c>
      <c r="D12" s="165" t="s">
        <v>93</v>
      </c>
      <c r="E12" s="166">
        <v>1</v>
      </c>
      <c r="F12" s="167"/>
      <c r="G12" s="168"/>
      <c r="H12" s="149">
        <v>0</v>
      </c>
      <c r="I12" s="149">
        <f>ROUND(E12*H12,2)</f>
        <v>0</v>
      </c>
      <c r="J12" s="149">
        <v>32915</v>
      </c>
      <c r="K12" s="149">
        <f>ROUND(E12*J12,2)</f>
        <v>32915</v>
      </c>
      <c r="L12" s="149">
        <v>21</v>
      </c>
      <c r="M12" s="149">
        <f>G12*(1+L12/100)</f>
        <v>0</v>
      </c>
      <c r="N12" s="149">
        <v>0</v>
      </c>
      <c r="O12" s="149">
        <f>ROUND(E12*N12,2)</f>
        <v>0</v>
      </c>
      <c r="P12" s="149">
        <v>0</v>
      </c>
      <c r="Q12" s="149">
        <f>ROUND(E12*P12,2)</f>
        <v>0</v>
      </c>
      <c r="R12" s="149"/>
      <c r="S12" s="149" t="s">
        <v>103</v>
      </c>
      <c r="T12" s="149" t="s">
        <v>104</v>
      </c>
      <c r="U12" s="149">
        <v>0</v>
      </c>
      <c r="V12" s="149">
        <f>ROUND(E12*U12,2)</f>
        <v>0</v>
      </c>
      <c r="W12" s="149"/>
      <c r="X12" s="149" t="s">
        <v>96</v>
      </c>
      <c r="Y12" s="146"/>
      <c r="Z12" s="146"/>
      <c r="AA12" s="146"/>
      <c r="AB12" s="146"/>
      <c r="AC12" s="146"/>
      <c r="AD12" s="146"/>
      <c r="AE12" s="146"/>
      <c r="AF12" s="146"/>
      <c r="AG12" s="146" t="s">
        <v>97</v>
      </c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outlineLevel="1" x14ac:dyDescent="0.2">
      <c r="A13" s="163">
        <v>5</v>
      </c>
      <c r="B13" s="164" t="s">
        <v>107</v>
      </c>
      <c r="C13" s="170" t="s">
        <v>108</v>
      </c>
      <c r="D13" s="165" t="s">
        <v>0</v>
      </c>
      <c r="E13" s="166">
        <v>527.37300000000005</v>
      </c>
      <c r="F13" s="167"/>
      <c r="G13" s="168"/>
      <c r="H13" s="149">
        <v>0</v>
      </c>
      <c r="I13" s="149">
        <f>ROUND(E13*H13,2)</f>
        <v>0</v>
      </c>
      <c r="J13" s="149">
        <v>1.85</v>
      </c>
      <c r="K13" s="149">
        <f>ROUND(E13*J13,2)</f>
        <v>975.64</v>
      </c>
      <c r="L13" s="149">
        <v>21</v>
      </c>
      <c r="M13" s="149">
        <f>G13*(1+L13/100)</f>
        <v>0</v>
      </c>
      <c r="N13" s="149">
        <v>0</v>
      </c>
      <c r="O13" s="149">
        <f>ROUND(E13*N13,2)</f>
        <v>0</v>
      </c>
      <c r="P13" s="149">
        <v>0</v>
      </c>
      <c r="Q13" s="149">
        <f>ROUND(E13*P13,2)</f>
        <v>0</v>
      </c>
      <c r="R13" s="149"/>
      <c r="S13" s="149" t="s">
        <v>94</v>
      </c>
      <c r="T13" s="149" t="s">
        <v>95</v>
      </c>
      <c r="U13" s="149">
        <v>0</v>
      </c>
      <c r="V13" s="149">
        <f>ROUND(E13*U13,2)</f>
        <v>0</v>
      </c>
      <c r="W13" s="149"/>
      <c r="X13" s="149" t="s">
        <v>109</v>
      </c>
      <c r="Y13" s="146"/>
      <c r="Z13" s="146"/>
      <c r="AA13" s="146"/>
      <c r="AB13" s="146"/>
      <c r="AC13" s="146"/>
      <c r="AD13" s="146"/>
      <c r="AE13" s="146"/>
      <c r="AF13" s="146"/>
      <c r="AG13" s="146" t="s">
        <v>110</v>
      </c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</row>
    <row r="14" spans="1:60" x14ac:dyDescent="0.2">
      <c r="A14" s="151" t="s">
        <v>89</v>
      </c>
      <c r="B14" s="152" t="s">
        <v>58</v>
      </c>
      <c r="C14" s="169" t="s">
        <v>59</v>
      </c>
      <c r="D14" s="153"/>
      <c r="E14" s="154"/>
      <c r="F14" s="155"/>
      <c r="G14" s="156"/>
      <c r="H14" s="150"/>
      <c r="I14" s="150">
        <f>SUM(I15:I19)</f>
        <v>5958.54</v>
      </c>
      <c r="J14" s="150"/>
      <c r="K14" s="150">
        <f>SUM(K15:K19)</f>
        <v>8635.93</v>
      </c>
      <c r="L14" s="150"/>
      <c r="M14" s="150">
        <f>SUM(M15:M19)</f>
        <v>0</v>
      </c>
      <c r="N14" s="150"/>
      <c r="O14" s="150">
        <f>SUM(O15:O19)</f>
        <v>0.13</v>
      </c>
      <c r="P14" s="150"/>
      <c r="Q14" s="150">
        <f>SUM(Q15:Q19)</f>
        <v>0</v>
      </c>
      <c r="R14" s="150"/>
      <c r="S14" s="150"/>
      <c r="T14" s="150"/>
      <c r="U14" s="150"/>
      <c r="V14" s="150">
        <f>SUM(V15:V19)</f>
        <v>10.83</v>
      </c>
      <c r="W14" s="150"/>
      <c r="X14" s="150"/>
      <c r="AG14" t="s">
        <v>90</v>
      </c>
    </row>
    <row r="15" spans="1:60" outlineLevel="1" x14ac:dyDescent="0.2">
      <c r="A15" s="163">
        <v>6</v>
      </c>
      <c r="B15" s="164" t="s">
        <v>111</v>
      </c>
      <c r="C15" s="170" t="s">
        <v>112</v>
      </c>
      <c r="D15" s="165" t="s">
        <v>102</v>
      </c>
      <c r="E15" s="166">
        <v>6.1</v>
      </c>
      <c r="F15" s="167"/>
      <c r="G15" s="168"/>
      <c r="H15" s="149">
        <v>305.77</v>
      </c>
      <c r="I15" s="149">
        <f>ROUND(E15*H15,2)</f>
        <v>1865.2</v>
      </c>
      <c r="J15" s="149">
        <v>244.23</v>
      </c>
      <c r="K15" s="149">
        <f>ROUND(E15*J15,2)</f>
        <v>1489.8</v>
      </c>
      <c r="L15" s="149">
        <v>21</v>
      </c>
      <c r="M15" s="149">
        <f>G15*(1+L15/100)</f>
        <v>0</v>
      </c>
      <c r="N15" s="149">
        <v>6.5599999999999999E-3</v>
      </c>
      <c r="O15" s="149">
        <f>ROUND(E15*N15,2)</f>
        <v>0.04</v>
      </c>
      <c r="P15" s="149">
        <v>0</v>
      </c>
      <c r="Q15" s="149">
        <f>ROUND(E15*P15,2)</f>
        <v>0</v>
      </c>
      <c r="R15" s="149"/>
      <c r="S15" s="149" t="s">
        <v>94</v>
      </c>
      <c r="T15" s="149" t="s">
        <v>95</v>
      </c>
      <c r="U15" s="149">
        <v>0.502</v>
      </c>
      <c r="V15" s="149">
        <f>ROUND(E15*U15,2)</f>
        <v>3.06</v>
      </c>
      <c r="W15" s="149"/>
      <c r="X15" s="149" t="s">
        <v>96</v>
      </c>
      <c r="Y15" s="146"/>
      <c r="Z15" s="146"/>
      <c r="AA15" s="146"/>
      <c r="AB15" s="146"/>
      <c r="AC15" s="146"/>
      <c r="AD15" s="146"/>
      <c r="AE15" s="146"/>
      <c r="AF15" s="146"/>
      <c r="AG15" s="146" t="s">
        <v>97</v>
      </c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</row>
    <row r="16" spans="1:60" outlineLevel="1" x14ac:dyDescent="0.2">
      <c r="A16" s="163">
        <v>7</v>
      </c>
      <c r="B16" s="164" t="s">
        <v>113</v>
      </c>
      <c r="C16" s="170" t="s">
        <v>114</v>
      </c>
      <c r="D16" s="165" t="s">
        <v>102</v>
      </c>
      <c r="E16" s="166">
        <v>12.2</v>
      </c>
      <c r="F16" s="167"/>
      <c r="G16" s="168"/>
      <c r="H16" s="149">
        <v>335.52</v>
      </c>
      <c r="I16" s="149">
        <f>ROUND(E16*H16,2)</f>
        <v>4093.34</v>
      </c>
      <c r="J16" s="149">
        <v>261.48</v>
      </c>
      <c r="K16" s="149">
        <f>ROUND(E16*J16,2)</f>
        <v>3190.06</v>
      </c>
      <c r="L16" s="149">
        <v>21</v>
      </c>
      <c r="M16" s="149">
        <f>G16*(1+L16/100)</f>
        <v>0</v>
      </c>
      <c r="N16" s="149">
        <v>7.0200000000000002E-3</v>
      </c>
      <c r="O16" s="149">
        <f>ROUND(E16*N16,2)</f>
        <v>0.09</v>
      </c>
      <c r="P16" s="149">
        <v>0</v>
      </c>
      <c r="Q16" s="149">
        <f>ROUND(E16*P16,2)</f>
        <v>0</v>
      </c>
      <c r="R16" s="149"/>
      <c r="S16" s="149" t="s">
        <v>94</v>
      </c>
      <c r="T16" s="149" t="s">
        <v>95</v>
      </c>
      <c r="U16" s="149">
        <v>0.53400000000000003</v>
      </c>
      <c r="V16" s="149">
        <f>ROUND(E16*U16,2)</f>
        <v>6.51</v>
      </c>
      <c r="W16" s="149"/>
      <c r="X16" s="149" t="s">
        <v>96</v>
      </c>
      <c r="Y16" s="146"/>
      <c r="Z16" s="146"/>
      <c r="AA16" s="146"/>
      <c r="AB16" s="146"/>
      <c r="AC16" s="146"/>
      <c r="AD16" s="146"/>
      <c r="AE16" s="146"/>
      <c r="AF16" s="146"/>
      <c r="AG16" s="146" t="s">
        <v>97</v>
      </c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outlineLevel="1" x14ac:dyDescent="0.2">
      <c r="A17" s="163">
        <v>8</v>
      </c>
      <c r="B17" s="164" t="s">
        <v>115</v>
      </c>
      <c r="C17" s="170" t="s">
        <v>116</v>
      </c>
      <c r="D17" s="165" t="s">
        <v>93</v>
      </c>
      <c r="E17" s="166">
        <v>4</v>
      </c>
      <c r="F17" s="167"/>
      <c r="G17" s="168"/>
      <c r="H17" s="149">
        <v>0</v>
      </c>
      <c r="I17" s="149">
        <f>ROUND(E17*H17,2)</f>
        <v>0</v>
      </c>
      <c r="J17" s="149">
        <v>758</v>
      </c>
      <c r="K17" s="149">
        <f>ROUND(E17*J17,2)</f>
        <v>3032</v>
      </c>
      <c r="L17" s="149">
        <v>21</v>
      </c>
      <c r="M17" s="149">
        <f>G17*(1+L17/100)</f>
        <v>0</v>
      </c>
      <c r="N17" s="149">
        <v>4.2999999999999999E-4</v>
      </c>
      <c r="O17" s="149">
        <f>ROUND(E17*N17,2)</f>
        <v>0</v>
      </c>
      <c r="P17" s="149">
        <v>0</v>
      </c>
      <c r="Q17" s="149">
        <f>ROUND(E17*P17,2)</f>
        <v>0</v>
      </c>
      <c r="R17" s="149"/>
      <c r="S17" s="149" t="s">
        <v>103</v>
      </c>
      <c r="T17" s="149" t="s">
        <v>95</v>
      </c>
      <c r="U17" s="149">
        <v>0.245</v>
      </c>
      <c r="V17" s="149">
        <f>ROUND(E17*U17,2)</f>
        <v>0.98</v>
      </c>
      <c r="W17" s="149"/>
      <c r="X17" s="149" t="s">
        <v>96</v>
      </c>
      <c r="Y17" s="146"/>
      <c r="Z17" s="146"/>
      <c r="AA17" s="146"/>
      <c r="AB17" s="146"/>
      <c r="AC17" s="146"/>
      <c r="AD17" s="146"/>
      <c r="AE17" s="146"/>
      <c r="AF17" s="146"/>
      <c r="AG17" s="146" t="s">
        <v>97</v>
      </c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</row>
    <row r="18" spans="1:60" ht="22.5" outlineLevel="1" x14ac:dyDescent="0.2">
      <c r="A18" s="163">
        <v>9</v>
      </c>
      <c r="B18" s="164" t="s">
        <v>117</v>
      </c>
      <c r="C18" s="170" t="s">
        <v>118</v>
      </c>
      <c r="D18" s="165" t="s">
        <v>102</v>
      </c>
      <c r="E18" s="166">
        <v>2</v>
      </c>
      <c r="F18" s="167"/>
      <c r="G18" s="168"/>
      <c r="H18" s="149">
        <v>0</v>
      </c>
      <c r="I18" s="149">
        <f>ROUND(E18*H18,2)</f>
        <v>0</v>
      </c>
      <c r="J18" s="149">
        <v>225.5</v>
      </c>
      <c r="K18" s="149">
        <f>ROUND(E18*J18,2)</f>
        <v>451</v>
      </c>
      <c r="L18" s="149">
        <v>21</v>
      </c>
      <c r="M18" s="149">
        <f>G18*(1+L18/100)</f>
        <v>0</v>
      </c>
      <c r="N18" s="149">
        <v>5.0000000000000002E-5</v>
      </c>
      <c r="O18" s="149">
        <f>ROUND(E18*N18,2)</f>
        <v>0</v>
      </c>
      <c r="P18" s="149">
        <v>0</v>
      </c>
      <c r="Q18" s="149">
        <f>ROUND(E18*P18,2)</f>
        <v>0</v>
      </c>
      <c r="R18" s="149"/>
      <c r="S18" s="149" t="s">
        <v>103</v>
      </c>
      <c r="T18" s="149" t="s">
        <v>95</v>
      </c>
      <c r="U18" s="149">
        <v>0.14199999999999999</v>
      </c>
      <c r="V18" s="149">
        <f>ROUND(E18*U18,2)</f>
        <v>0.28000000000000003</v>
      </c>
      <c r="W18" s="149"/>
      <c r="X18" s="149" t="s">
        <v>96</v>
      </c>
      <c r="Y18" s="146"/>
      <c r="Z18" s="146"/>
      <c r="AA18" s="146"/>
      <c r="AB18" s="146"/>
      <c r="AC18" s="146"/>
      <c r="AD18" s="146"/>
      <c r="AE18" s="146"/>
      <c r="AF18" s="146"/>
      <c r="AG18" s="146" t="s">
        <v>97</v>
      </c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</row>
    <row r="19" spans="1:60" outlineLevel="1" x14ac:dyDescent="0.2">
      <c r="A19" s="163">
        <v>10</v>
      </c>
      <c r="B19" s="164" t="s">
        <v>119</v>
      </c>
      <c r="C19" s="170" t="s">
        <v>120</v>
      </c>
      <c r="D19" s="165" t="s">
        <v>0</v>
      </c>
      <c r="E19" s="166">
        <v>141.214</v>
      </c>
      <c r="F19" s="167"/>
      <c r="G19" s="168"/>
      <c r="H19" s="149">
        <v>0</v>
      </c>
      <c r="I19" s="149">
        <f>ROUND(E19*H19,2)</f>
        <v>0</v>
      </c>
      <c r="J19" s="149">
        <v>3.35</v>
      </c>
      <c r="K19" s="149">
        <f>ROUND(E19*J19,2)</f>
        <v>473.07</v>
      </c>
      <c r="L19" s="149">
        <v>21</v>
      </c>
      <c r="M19" s="149">
        <f>G19*(1+L19/100)</f>
        <v>0</v>
      </c>
      <c r="N19" s="149">
        <v>0</v>
      </c>
      <c r="O19" s="149">
        <f>ROUND(E19*N19,2)</f>
        <v>0</v>
      </c>
      <c r="P19" s="149">
        <v>0</v>
      </c>
      <c r="Q19" s="149">
        <f>ROUND(E19*P19,2)</f>
        <v>0</v>
      </c>
      <c r="R19" s="149"/>
      <c r="S19" s="149" t="s">
        <v>94</v>
      </c>
      <c r="T19" s="149" t="s">
        <v>95</v>
      </c>
      <c r="U19" s="149">
        <v>0</v>
      </c>
      <c r="V19" s="149">
        <f>ROUND(E19*U19,2)</f>
        <v>0</v>
      </c>
      <c r="W19" s="149"/>
      <c r="X19" s="149" t="s">
        <v>109</v>
      </c>
      <c r="Y19" s="146"/>
      <c r="Z19" s="146"/>
      <c r="AA19" s="146"/>
      <c r="AB19" s="146"/>
      <c r="AC19" s="146"/>
      <c r="AD19" s="146"/>
      <c r="AE19" s="146"/>
      <c r="AF19" s="146"/>
      <c r="AG19" s="146" t="s">
        <v>110</v>
      </c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x14ac:dyDescent="0.2">
      <c r="A20" s="151" t="s">
        <v>89</v>
      </c>
      <c r="B20" s="152" t="s">
        <v>60</v>
      </c>
      <c r="C20" s="169" t="s">
        <v>61</v>
      </c>
      <c r="D20" s="153"/>
      <c r="E20" s="154"/>
      <c r="F20" s="155"/>
      <c r="G20" s="156"/>
      <c r="H20" s="150"/>
      <c r="I20" s="150">
        <f>SUM(I21:I47)</f>
        <v>0</v>
      </c>
      <c r="J20" s="150"/>
      <c r="K20" s="150">
        <f>SUM(K21:K47)</f>
        <v>148346.57999999999</v>
      </c>
      <c r="L20" s="150"/>
      <c r="M20" s="150">
        <f>SUM(M21:M47)</f>
        <v>0</v>
      </c>
      <c r="N20" s="150"/>
      <c r="O20" s="150">
        <f>SUM(O21:O47)</f>
        <v>0</v>
      </c>
      <c r="P20" s="150"/>
      <c r="Q20" s="150">
        <f>SUM(Q21:Q47)</f>
        <v>0</v>
      </c>
      <c r="R20" s="150"/>
      <c r="S20" s="150"/>
      <c r="T20" s="150"/>
      <c r="U20" s="150"/>
      <c r="V20" s="150">
        <f>SUM(V21:V47)</f>
        <v>204.83</v>
      </c>
      <c r="W20" s="150"/>
      <c r="X20" s="150"/>
      <c r="AG20" t="s">
        <v>90</v>
      </c>
    </row>
    <row r="21" spans="1:60" ht="22.5" outlineLevel="1" x14ac:dyDescent="0.2">
      <c r="A21" s="163">
        <v>11</v>
      </c>
      <c r="B21" s="164" t="s">
        <v>121</v>
      </c>
      <c r="C21" s="170" t="s">
        <v>122</v>
      </c>
      <c r="D21" s="165" t="s">
        <v>102</v>
      </c>
      <c r="E21" s="166">
        <v>10</v>
      </c>
      <c r="F21" s="167"/>
      <c r="G21" s="168"/>
      <c r="H21" s="149">
        <v>0</v>
      </c>
      <c r="I21" s="149">
        <f t="shared" ref="I21:I47" si="0">ROUND(E21*H21,2)</f>
        <v>0</v>
      </c>
      <c r="J21" s="149">
        <v>272</v>
      </c>
      <c r="K21" s="149">
        <f t="shared" ref="K21:K47" si="1">ROUND(E21*J21,2)</f>
        <v>2720</v>
      </c>
      <c r="L21" s="149">
        <v>21</v>
      </c>
      <c r="M21" s="149">
        <f t="shared" ref="M21:M47" si="2">G21*(1+L21/100)</f>
        <v>0</v>
      </c>
      <c r="N21" s="149">
        <v>1.2999999999999999E-4</v>
      </c>
      <c r="O21" s="149">
        <f t="shared" ref="O21:O47" si="3">ROUND(E21*N21,2)</f>
        <v>0</v>
      </c>
      <c r="P21" s="149">
        <v>0</v>
      </c>
      <c r="Q21" s="149">
        <f t="shared" ref="Q21:Q47" si="4">ROUND(E21*P21,2)</f>
        <v>0</v>
      </c>
      <c r="R21" s="149"/>
      <c r="S21" s="149" t="s">
        <v>103</v>
      </c>
      <c r="T21" s="149" t="s">
        <v>95</v>
      </c>
      <c r="U21" s="149">
        <v>0.17</v>
      </c>
      <c r="V21" s="149">
        <f t="shared" ref="V21:V47" si="5">ROUND(E21*U21,2)</f>
        <v>1.7</v>
      </c>
      <c r="W21" s="149"/>
      <c r="X21" s="149" t="s">
        <v>96</v>
      </c>
      <c r="Y21" s="146"/>
      <c r="Z21" s="146"/>
      <c r="AA21" s="146"/>
      <c r="AB21" s="146"/>
      <c r="AC21" s="146"/>
      <c r="AD21" s="146"/>
      <c r="AE21" s="146"/>
      <c r="AF21" s="146"/>
      <c r="AG21" s="146" t="s">
        <v>97</v>
      </c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</row>
    <row r="22" spans="1:60" ht="22.5" outlineLevel="1" x14ac:dyDescent="0.2">
      <c r="A22" s="163">
        <v>12</v>
      </c>
      <c r="B22" s="164" t="s">
        <v>123</v>
      </c>
      <c r="C22" s="170" t="s">
        <v>124</v>
      </c>
      <c r="D22" s="165" t="s">
        <v>102</v>
      </c>
      <c r="E22" s="166">
        <v>20</v>
      </c>
      <c r="F22" s="167"/>
      <c r="G22" s="168"/>
      <c r="H22" s="149">
        <v>0</v>
      </c>
      <c r="I22" s="149">
        <f t="shared" si="0"/>
        <v>0</v>
      </c>
      <c r="J22" s="149">
        <v>298.5</v>
      </c>
      <c r="K22" s="149">
        <f t="shared" si="1"/>
        <v>5970</v>
      </c>
      <c r="L22" s="149">
        <v>21</v>
      </c>
      <c r="M22" s="149">
        <f t="shared" si="2"/>
        <v>0</v>
      </c>
      <c r="N22" s="149">
        <v>1.2999999999999999E-4</v>
      </c>
      <c r="O22" s="149">
        <f t="shared" si="3"/>
        <v>0</v>
      </c>
      <c r="P22" s="149">
        <v>0</v>
      </c>
      <c r="Q22" s="149">
        <f t="shared" si="4"/>
        <v>0</v>
      </c>
      <c r="R22" s="149"/>
      <c r="S22" s="149" t="s">
        <v>103</v>
      </c>
      <c r="T22" s="149" t="s">
        <v>95</v>
      </c>
      <c r="U22" s="149">
        <v>0.17</v>
      </c>
      <c r="V22" s="149">
        <f t="shared" si="5"/>
        <v>3.4</v>
      </c>
      <c r="W22" s="149"/>
      <c r="X22" s="149" t="s">
        <v>96</v>
      </c>
      <c r="Y22" s="146"/>
      <c r="Z22" s="146"/>
      <c r="AA22" s="146"/>
      <c r="AB22" s="146"/>
      <c r="AC22" s="146"/>
      <c r="AD22" s="146"/>
      <c r="AE22" s="146"/>
      <c r="AF22" s="146"/>
      <c r="AG22" s="146" t="s">
        <v>97</v>
      </c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ht="22.5" outlineLevel="1" x14ac:dyDescent="0.2">
      <c r="A23" s="163">
        <v>13</v>
      </c>
      <c r="B23" s="164" t="s">
        <v>125</v>
      </c>
      <c r="C23" s="170" t="s">
        <v>126</v>
      </c>
      <c r="D23" s="165" t="s">
        <v>102</v>
      </c>
      <c r="E23" s="166">
        <v>5</v>
      </c>
      <c r="F23" s="167"/>
      <c r="G23" s="168"/>
      <c r="H23" s="149">
        <v>0</v>
      </c>
      <c r="I23" s="149">
        <f t="shared" si="0"/>
        <v>0</v>
      </c>
      <c r="J23" s="149">
        <v>541</v>
      </c>
      <c r="K23" s="149">
        <f t="shared" si="1"/>
        <v>2705</v>
      </c>
      <c r="L23" s="149">
        <v>21</v>
      </c>
      <c r="M23" s="149">
        <f t="shared" si="2"/>
        <v>0</v>
      </c>
      <c r="N23" s="149">
        <v>2.5999999999999998E-4</v>
      </c>
      <c r="O23" s="149">
        <f t="shared" si="3"/>
        <v>0</v>
      </c>
      <c r="P23" s="149">
        <v>0</v>
      </c>
      <c r="Q23" s="149">
        <f t="shared" si="4"/>
        <v>0</v>
      </c>
      <c r="R23" s="149"/>
      <c r="S23" s="149" t="s">
        <v>103</v>
      </c>
      <c r="T23" s="149" t="s">
        <v>95</v>
      </c>
      <c r="U23" s="149">
        <v>0.215</v>
      </c>
      <c r="V23" s="149">
        <f t="shared" si="5"/>
        <v>1.08</v>
      </c>
      <c r="W23" s="149"/>
      <c r="X23" s="149" t="s">
        <v>96</v>
      </c>
      <c r="Y23" s="146"/>
      <c r="Z23" s="146"/>
      <c r="AA23" s="146"/>
      <c r="AB23" s="146"/>
      <c r="AC23" s="146"/>
      <c r="AD23" s="146"/>
      <c r="AE23" s="146"/>
      <c r="AF23" s="146"/>
      <c r="AG23" s="146" t="s">
        <v>97</v>
      </c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</row>
    <row r="24" spans="1:60" outlineLevel="1" x14ac:dyDescent="0.2">
      <c r="A24" s="163">
        <v>14</v>
      </c>
      <c r="B24" s="164" t="s">
        <v>127</v>
      </c>
      <c r="C24" s="170" t="s">
        <v>128</v>
      </c>
      <c r="D24" s="165" t="s">
        <v>93</v>
      </c>
      <c r="E24" s="166">
        <v>8</v>
      </c>
      <c r="F24" s="167"/>
      <c r="G24" s="168"/>
      <c r="H24" s="149">
        <v>0</v>
      </c>
      <c r="I24" s="149">
        <f t="shared" si="0"/>
        <v>0</v>
      </c>
      <c r="J24" s="149">
        <v>405</v>
      </c>
      <c r="K24" s="149">
        <f t="shared" si="1"/>
        <v>3240</v>
      </c>
      <c r="L24" s="149">
        <v>21</v>
      </c>
      <c r="M24" s="149">
        <f t="shared" si="2"/>
        <v>0</v>
      </c>
      <c r="N24" s="149">
        <v>3.2000000000000003E-4</v>
      </c>
      <c r="O24" s="149">
        <f t="shared" si="3"/>
        <v>0</v>
      </c>
      <c r="P24" s="149">
        <v>0</v>
      </c>
      <c r="Q24" s="149">
        <f t="shared" si="4"/>
        <v>0</v>
      </c>
      <c r="R24" s="149"/>
      <c r="S24" s="149" t="s">
        <v>103</v>
      </c>
      <c r="T24" s="149" t="s">
        <v>104</v>
      </c>
      <c r="U24" s="149">
        <v>0.22700000000000001</v>
      </c>
      <c r="V24" s="149">
        <f t="shared" si="5"/>
        <v>1.82</v>
      </c>
      <c r="W24" s="149"/>
      <c r="X24" s="149" t="s">
        <v>96</v>
      </c>
      <c r="Y24" s="146"/>
      <c r="Z24" s="146"/>
      <c r="AA24" s="146"/>
      <c r="AB24" s="146"/>
      <c r="AC24" s="146"/>
      <c r="AD24" s="146"/>
      <c r="AE24" s="146"/>
      <c r="AF24" s="146"/>
      <c r="AG24" s="146" t="s">
        <v>129</v>
      </c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</row>
    <row r="25" spans="1:60" outlineLevel="1" x14ac:dyDescent="0.2">
      <c r="A25" s="163">
        <v>15</v>
      </c>
      <c r="B25" s="164" t="s">
        <v>130</v>
      </c>
      <c r="C25" s="170" t="s">
        <v>131</v>
      </c>
      <c r="D25" s="165" t="s">
        <v>93</v>
      </c>
      <c r="E25" s="166">
        <v>16</v>
      </c>
      <c r="F25" s="167"/>
      <c r="G25" s="168"/>
      <c r="H25" s="149">
        <v>0</v>
      </c>
      <c r="I25" s="149">
        <f t="shared" si="0"/>
        <v>0</v>
      </c>
      <c r="J25" s="149">
        <v>579</v>
      </c>
      <c r="K25" s="149">
        <f t="shared" si="1"/>
        <v>9264</v>
      </c>
      <c r="L25" s="149">
        <v>21</v>
      </c>
      <c r="M25" s="149">
        <f t="shared" si="2"/>
        <v>0</v>
      </c>
      <c r="N25" s="149">
        <v>2.0000000000000001E-4</v>
      </c>
      <c r="O25" s="149">
        <f t="shared" si="3"/>
        <v>0</v>
      </c>
      <c r="P25" s="149">
        <v>0</v>
      </c>
      <c r="Q25" s="149">
        <f t="shared" si="4"/>
        <v>0</v>
      </c>
      <c r="R25" s="149"/>
      <c r="S25" s="149" t="s">
        <v>103</v>
      </c>
      <c r="T25" s="149" t="s">
        <v>104</v>
      </c>
      <c r="U25" s="149">
        <v>0.20699999999999999</v>
      </c>
      <c r="V25" s="149">
        <f t="shared" si="5"/>
        <v>3.31</v>
      </c>
      <c r="W25" s="149"/>
      <c r="X25" s="149" t="s">
        <v>96</v>
      </c>
      <c r="Y25" s="146"/>
      <c r="Z25" s="146"/>
      <c r="AA25" s="146"/>
      <c r="AB25" s="146"/>
      <c r="AC25" s="146"/>
      <c r="AD25" s="146"/>
      <c r="AE25" s="146"/>
      <c r="AF25" s="146"/>
      <c r="AG25" s="146" t="s">
        <v>129</v>
      </c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</row>
    <row r="26" spans="1:60" outlineLevel="1" x14ac:dyDescent="0.2">
      <c r="A26" s="163">
        <v>16</v>
      </c>
      <c r="B26" s="164" t="s">
        <v>132</v>
      </c>
      <c r="C26" s="170" t="s">
        <v>133</v>
      </c>
      <c r="D26" s="165" t="s">
        <v>93</v>
      </c>
      <c r="E26" s="166">
        <v>2</v>
      </c>
      <c r="F26" s="167"/>
      <c r="G26" s="168"/>
      <c r="H26" s="149">
        <v>0</v>
      </c>
      <c r="I26" s="149">
        <f t="shared" si="0"/>
        <v>0</v>
      </c>
      <c r="J26" s="149">
        <v>852</v>
      </c>
      <c r="K26" s="149">
        <f t="shared" si="1"/>
        <v>1704</v>
      </c>
      <c r="L26" s="149">
        <v>21</v>
      </c>
      <c r="M26" s="149">
        <f t="shared" si="2"/>
        <v>0</v>
      </c>
      <c r="N26" s="149">
        <v>3.6999999999999999E-4</v>
      </c>
      <c r="O26" s="149">
        <f t="shared" si="3"/>
        <v>0</v>
      </c>
      <c r="P26" s="149">
        <v>0</v>
      </c>
      <c r="Q26" s="149">
        <f t="shared" si="4"/>
        <v>0</v>
      </c>
      <c r="R26" s="149"/>
      <c r="S26" s="149" t="s">
        <v>103</v>
      </c>
      <c r="T26" s="149" t="s">
        <v>104</v>
      </c>
      <c r="U26" s="149">
        <v>0.22700000000000001</v>
      </c>
      <c r="V26" s="149">
        <f t="shared" si="5"/>
        <v>0.45</v>
      </c>
      <c r="W26" s="149"/>
      <c r="X26" s="149" t="s">
        <v>96</v>
      </c>
      <c r="Y26" s="146"/>
      <c r="Z26" s="146"/>
      <c r="AA26" s="146"/>
      <c r="AB26" s="146"/>
      <c r="AC26" s="146"/>
      <c r="AD26" s="146"/>
      <c r="AE26" s="146"/>
      <c r="AF26" s="146"/>
      <c r="AG26" s="146" t="s">
        <v>129</v>
      </c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</row>
    <row r="27" spans="1:60" outlineLevel="1" x14ac:dyDescent="0.2">
      <c r="A27" s="163">
        <v>17</v>
      </c>
      <c r="B27" s="164" t="s">
        <v>134</v>
      </c>
      <c r="C27" s="170" t="s">
        <v>135</v>
      </c>
      <c r="D27" s="165" t="s">
        <v>93</v>
      </c>
      <c r="E27" s="166">
        <v>2</v>
      </c>
      <c r="F27" s="167"/>
      <c r="G27" s="168"/>
      <c r="H27" s="149">
        <v>0</v>
      </c>
      <c r="I27" s="149">
        <f t="shared" si="0"/>
        <v>0</v>
      </c>
      <c r="J27" s="149">
        <v>306</v>
      </c>
      <c r="K27" s="149">
        <f t="shared" si="1"/>
        <v>612</v>
      </c>
      <c r="L27" s="149">
        <v>21</v>
      </c>
      <c r="M27" s="149">
        <f t="shared" si="2"/>
        <v>0</v>
      </c>
      <c r="N27" s="149">
        <v>2.4000000000000001E-4</v>
      </c>
      <c r="O27" s="149">
        <f t="shared" si="3"/>
        <v>0</v>
      </c>
      <c r="P27" s="149">
        <v>0</v>
      </c>
      <c r="Q27" s="149">
        <f t="shared" si="4"/>
        <v>0</v>
      </c>
      <c r="R27" s="149"/>
      <c r="S27" s="149" t="s">
        <v>103</v>
      </c>
      <c r="T27" s="149" t="s">
        <v>104</v>
      </c>
      <c r="U27" s="149">
        <v>0.20699999999999999</v>
      </c>
      <c r="V27" s="149">
        <f t="shared" si="5"/>
        <v>0.41</v>
      </c>
      <c r="W27" s="149"/>
      <c r="X27" s="149" t="s">
        <v>96</v>
      </c>
      <c r="Y27" s="146"/>
      <c r="Z27" s="146"/>
      <c r="AA27" s="146"/>
      <c r="AB27" s="146"/>
      <c r="AC27" s="146"/>
      <c r="AD27" s="146"/>
      <c r="AE27" s="146"/>
      <c r="AF27" s="146"/>
      <c r="AG27" s="146" t="s">
        <v>129</v>
      </c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</row>
    <row r="28" spans="1:60" outlineLevel="1" x14ac:dyDescent="0.2">
      <c r="A28" s="163">
        <v>18</v>
      </c>
      <c r="B28" s="164" t="s">
        <v>136</v>
      </c>
      <c r="C28" s="170" t="s">
        <v>137</v>
      </c>
      <c r="D28" s="165" t="s">
        <v>93</v>
      </c>
      <c r="E28" s="166">
        <v>4</v>
      </c>
      <c r="F28" s="167"/>
      <c r="G28" s="168"/>
      <c r="H28" s="149">
        <v>0</v>
      </c>
      <c r="I28" s="149">
        <f t="shared" si="0"/>
        <v>0</v>
      </c>
      <c r="J28" s="149">
        <v>399</v>
      </c>
      <c r="K28" s="149">
        <f t="shared" si="1"/>
        <v>1596</v>
      </c>
      <c r="L28" s="149">
        <v>21</v>
      </c>
      <c r="M28" s="149">
        <f t="shared" si="2"/>
        <v>0</v>
      </c>
      <c r="N28" s="149">
        <v>5.0000000000000001E-4</v>
      </c>
      <c r="O28" s="149">
        <f t="shared" si="3"/>
        <v>0</v>
      </c>
      <c r="P28" s="149">
        <v>0</v>
      </c>
      <c r="Q28" s="149">
        <f t="shared" si="4"/>
        <v>0</v>
      </c>
      <c r="R28" s="149"/>
      <c r="S28" s="149" t="s">
        <v>103</v>
      </c>
      <c r="T28" s="149" t="s">
        <v>104</v>
      </c>
      <c r="U28" s="149">
        <v>0.16500000000000001</v>
      </c>
      <c r="V28" s="149">
        <f t="shared" si="5"/>
        <v>0.66</v>
      </c>
      <c r="W28" s="149"/>
      <c r="X28" s="149" t="s">
        <v>96</v>
      </c>
      <c r="Y28" s="146"/>
      <c r="Z28" s="146"/>
      <c r="AA28" s="146"/>
      <c r="AB28" s="146"/>
      <c r="AC28" s="146"/>
      <c r="AD28" s="146"/>
      <c r="AE28" s="146"/>
      <c r="AF28" s="146"/>
      <c r="AG28" s="146" t="s">
        <v>129</v>
      </c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</row>
    <row r="29" spans="1:60" outlineLevel="1" x14ac:dyDescent="0.2">
      <c r="A29" s="163">
        <v>19</v>
      </c>
      <c r="B29" s="164" t="s">
        <v>138</v>
      </c>
      <c r="C29" s="170" t="s">
        <v>139</v>
      </c>
      <c r="D29" s="165" t="s">
        <v>93</v>
      </c>
      <c r="E29" s="166">
        <v>26</v>
      </c>
      <c r="F29" s="167"/>
      <c r="G29" s="168"/>
      <c r="H29" s="149">
        <v>0</v>
      </c>
      <c r="I29" s="149">
        <f t="shared" si="0"/>
        <v>0</v>
      </c>
      <c r="J29" s="149">
        <v>85</v>
      </c>
      <c r="K29" s="149">
        <f t="shared" si="1"/>
        <v>2210</v>
      </c>
      <c r="L29" s="149">
        <v>21</v>
      </c>
      <c r="M29" s="149">
        <f t="shared" si="2"/>
        <v>0</v>
      </c>
      <c r="N29" s="149">
        <v>0</v>
      </c>
      <c r="O29" s="149">
        <f t="shared" si="3"/>
        <v>0</v>
      </c>
      <c r="P29" s="149">
        <v>0</v>
      </c>
      <c r="Q29" s="149">
        <f t="shared" si="4"/>
        <v>0</v>
      </c>
      <c r="R29" s="149"/>
      <c r="S29" s="149" t="s">
        <v>103</v>
      </c>
      <c r="T29" s="149" t="s">
        <v>104</v>
      </c>
      <c r="U29" s="149">
        <v>0</v>
      </c>
      <c r="V29" s="149">
        <f t="shared" si="5"/>
        <v>0</v>
      </c>
      <c r="W29" s="149"/>
      <c r="X29" s="149" t="s">
        <v>96</v>
      </c>
      <c r="Y29" s="146"/>
      <c r="Z29" s="146"/>
      <c r="AA29" s="146"/>
      <c r="AB29" s="146"/>
      <c r="AC29" s="146"/>
      <c r="AD29" s="146"/>
      <c r="AE29" s="146"/>
      <c r="AF29" s="146"/>
      <c r="AG29" s="146" t="s">
        <v>97</v>
      </c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</row>
    <row r="30" spans="1:60" outlineLevel="1" x14ac:dyDescent="0.2">
      <c r="A30" s="163">
        <v>20</v>
      </c>
      <c r="B30" s="164" t="s">
        <v>140</v>
      </c>
      <c r="C30" s="170" t="s">
        <v>141</v>
      </c>
      <c r="D30" s="165" t="s">
        <v>93</v>
      </c>
      <c r="E30" s="166">
        <v>2</v>
      </c>
      <c r="F30" s="167"/>
      <c r="G30" s="168"/>
      <c r="H30" s="149">
        <v>0</v>
      </c>
      <c r="I30" s="149">
        <f t="shared" si="0"/>
        <v>0</v>
      </c>
      <c r="J30" s="149">
        <v>207</v>
      </c>
      <c r="K30" s="149">
        <f t="shared" si="1"/>
        <v>414</v>
      </c>
      <c r="L30" s="149">
        <v>21</v>
      </c>
      <c r="M30" s="149">
        <f t="shared" si="2"/>
        <v>0</v>
      </c>
      <c r="N30" s="149">
        <v>0</v>
      </c>
      <c r="O30" s="149">
        <f t="shared" si="3"/>
        <v>0</v>
      </c>
      <c r="P30" s="149">
        <v>0</v>
      </c>
      <c r="Q30" s="149">
        <f t="shared" si="4"/>
        <v>0</v>
      </c>
      <c r="R30" s="149"/>
      <c r="S30" s="149" t="s">
        <v>103</v>
      </c>
      <c r="T30" s="149" t="s">
        <v>104</v>
      </c>
      <c r="U30" s="149">
        <v>0</v>
      </c>
      <c r="V30" s="149">
        <f t="shared" si="5"/>
        <v>0</v>
      </c>
      <c r="W30" s="149"/>
      <c r="X30" s="149" t="s">
        <v>96</v>
      </c>
      <c r="Y30" s="146"/>
      <c r="Z30" s="146"/>
      <c r="AA30" s="146"/>
      <c r="AB30" s="146"/>
      <c r="AC30" s="146"/>
      <c r="AD30" s="146"/>
      <c r="AE30" s="146"/>
      <c r="AF30" s="146"/>
      <c r="AG30" s="146" t="s">
        <v>97</v>
      </c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</row>
    <row r="31" spans="1:60" outlineLevel="1" x14ac:dyDescent="0.2">
      <c r="A31" s="163">
        <v>21</v>
      </c>
      <c r="B31" s="164" t="s">
        <v>142</v>
      </c>
      <c r="C31" s="170" t="s">
        <v>143</v>
      </c>
      <c r="D31" s="165" t="s">
        <v>93</v>
      </c>
      <c r="E31" s="166">
        <v>2</v>
      </c>
      <c r="F31" s="167"/>
      <c r="G31" s="168"/>
      <c r="H31" s="149">
        <v>0</v>
      </c>
      <c r="I31" s="149">
        <f t="shared" si="0"/>
        <v>0</v>
      </c>
      <c r="J31" s="149">
        <v>380</v>
      </c>
      <c r="K31" s="149">
        <f t="shared" si="1"/>
        <v>760</v>
      </c>
      <c r="L31" s="149">
        <v>21</v>
      </c>
      <c r="M31" s="149">
        <f t="shared" si="2"/>
        <v>0</v>
      </c>
      <c r="N31" s="149">
        <v>0</v>
      </c>
      <c r="O31" s="149">
        <f t="shared" si="3"/>
        <v>0</v>
      </c>
      <c r="P31" s="149">
        <v>0</v>
      </c>
      <c r="Q31" s="149">
        <f t="shared" si="4"/>
        <v>0</v>
      </c>
      <c r="R31" s="149"/>
      <c r="S31" s="149" t="s">
        <v>103</v>
      </c>
      <c r="T31" s="149" t="s">
        <v>104</v>
      </c>
      <c r="U31" s="149">
        <v>0</v>
      </c>
      <c r="V31" s="149">
        <f t="shared" si="5"/>
        <v>0</v>
      </c>
      <c r="W31" s="149"/>
      <c r="X31" s="149" t="s">
        <v>96</v>
      </c>
      <c r="Y31" s="146"/>
      <c r="Z31" s="146"/>
      <c r="AA31" s="146"/>
      <c r="AB31" s="146"/>
      <c r="AC31" s="146"/>
      <c r="AD31" s="146"/>
      <c r="AE31" s="146"/>
      <c r="AF31" s="146"/>
      <c r="AG31" s="146" t="s">
        <v>97</v>
      </c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</row>
    <row r="32" spans="1:60" outlineLevel="1" x14ac:dyDescent="0.2">
      <c r="A32" s="163">
        <v>22</v>
      </c>
      <c r="B32" s="164" t="s">
        <v>144</v>
      </c>
      <c r="C32" s="170" t="s">
        <v>145</v>
      </c>
      <c r="D32" s="165" t="s">
        <v>93</v>
      </c>
      <c r="E32" s="166">
        <v>4</v>
      </c>
      <c r="F32" s="167"/>
      <c r="G32" s="168"/>
      <c r="H32" s="149">
        <v>0</v>
      </c>
      <c r="I32" s="149">
        <f t="shared" si="0"/>
        <v>0</v>
      </c>
      <c r="J32" s="149">
        <v>536</v>
      </c>
      <c r="K32" s="149">
        <f t="shared" si="1"/>
        <v>2144</v>
      </c>
      <c r="L32" s="149">
        <v>21</v>
      </c>
      <c r="M32" s="149">
        <f t="shared" si="2"/>
        <v>0</v>
      </c>
      <c r="N32" s="149">
        <v>0</v>
      </c>
      <c r="O32" s="149">
        <f t="shared" si="3"/>
        <v>0</v>
      </c>
      <c r="P32" s="149">
        <v>0</v>
      </c>
      <c r="Q32" s="149">
        <f t="shared" si="4"/>
        <v>0</v>
      </c>
      <c r="R32" s="149"/>
      <c r="S32" s="149" t="s">
        <v>103</v>
      </c>
      <c r="T32" s="149" t="s">
        <v>104</v>
      </c>
      <c r="U32" s="149">
        <v>0</v>
      </c>
      <c r="V32" s="149">
        <f t="shared" si="5"/>
        <v>0</v>
      </c>
      <c r="W32" s="149"/>
      <c r="X32" s="149" t="s">
        <v>96</v>
      </c>
      <c r="Y32" s="146"/>
      <c r="Z32" s="146"/>
      <c r="AA32" s="146"/>
      <c r="AB32" s="146"/>
      <c r="AC32" s="146"/>
      <c r="AD32" s="146"/>
      <c r="AE32" s="146"/>
      <c r="AF32" s="146"/>
      <c r="AG32" s="146" t="s">
        <v>97</v>
      </c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</row>
    <row r="33" spans="1:60" outlineLevel="1" x14ac:dyDescent="0.2">
      <c r="A33" s="163">
        <v>23</v>
      </c>
      <c r="B33" s="164" t="s">
        <v>146</v>
      </c>
      <c r="C33" s="170" t="s">
        <v>147</v>
      </c>
      <c r="D33" s="165" t="s">
        <v>93</v>
      </c>
      <c r="E33" s="166">
        <v>10</v>
      </c>
      <c r="F33" s="167"/>
      <c r="G33" s="168"/>
      <c r="H33" s="149">
        <v>0</v>
      </c>
      <c r="I33" s="149">
        <f t="shared" si="0"/>
        <v>0</v>
      </c>
      <c r="J33" s="149">
        <v>28</v>
      </c>
      <c r="K33" s="149">
        <f t="shared" si="1"/>
        <v>280</v>
      </c>
      <c r="L33" s="149">
        <v>21</v>
      </c>
      <c r="M33" s="149">
        <f t="shared" si="2"/>
        <v>0</v>
      </c>
      <c r="N33" s="149">
        <v>0</v>
      </c>
      <c r="O33" s="149">
        <f t="shared" si="3"/>
        <v>0</v>
      </c>
      <c r="P33" s="149">
        <v>0</v>
      </c>
      <c r="Q33" s="149">
        <f t="shared" si="4"/>
        <v>0</v>
      </c>
      <c r="R33" s="149"/>
      <c r="S33" s="149" t="s">
        <v>103</v>
      </c>
      <c r="T33" s="149" t="s">
        <v>104</v>
      </c>
      <c r="U33" s="149">
        <v>0</v>
      </c>
      <c r="V33" s="149">
        <f t="shared" si="5"/>
        <v>0</v>
      </c>
      <c r="W33" s="149"/>
      <c r="X33" s="149" t="s">
        <v>96</v>
      </c>
      <c r="Y33" s="146"/>
      <c r="Z33" s="146"/>
      <c r="AA33" s="146"/>
      <c r="AB33" s="146"/>
      <c r="AC33" s="146"/>
      <c r="AD33" s="146"/>
      <c r="AE33" s="146"/>
      <c r="AF33" s="146"/>
      <c r="AG33" s="146" t="s">
        <v>97</v>
      </c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</row>
    <row r="34" spans="1:60" outlineLevel="1" x14ac:dyDescent="0.2">
      <c r="A34" s="163">
        <v>24</v>
      </c>
      <c r="B34" s="164" t="s">
        <v>148</v>
      </c>
      <c r="C34" s="170" t="s">
        <v>149</v>
      </c>
      <c r="D34" s="165" t="s">
        <v>93</v>
      </c>
      <c r="E34" s="166">
        <v>20</v>
      </c>
      <c r="F34" s="167"/>
      <c r="G34" s="168"/>
      <c r="H34" s="149">
        <v>0</v>
      </c>
      <c r="I34" s="149">
        <f t="shared" si="0"/>
        <v>0</v>
      </c>
      <c r="J34" s="149">
        <v>41</v>
      </c>
      <c r="K34" s="149">
        <f t="shared" si="1"/>
        <v>820</v>
      </c>
      <c r="L34" s="149">
        <v>21</v>
      </c>
      <c r="M34" s="149">
        <f t="shared" si="2"/>
        <v>0</v>
      </c>
      <c r="N34" s="149">
        <v>0</v>
      </c>
      <c r="O34" s="149">
        <f t="shared" si="3"/>
        <v>0</v>
      </c>
      <c r="P34" s="149">
        <v>0</v>
      </c>
      <c r="Q34" s="149">
        <f t="shared" si="4"/>
        <v>0</v>
      </c>
      <c r="R34" s="149"/>
      <c r="S34" s="149" t="s">
        <v>103</v>
      </c>
      <c r="T34" s="149" t="s">
        <v>104</v>
      </c>
      <c r="U34" s="149">
        <v>0</v>
      </c>
      <c r="V34" s="149">
        <f t="shared" si="5"/>
        <v>0</v>
      </c>
      <c r="W34" s="149"/>
      <c r="X34" s="149" t="s">
        <v>96</v>
      </c>
      <c r="Y34" s="146"/>
      <c r="Z34" s="146"/>
      <c r="AA34" s="146"/>
      <c r="AB34" s="146"/>
      <c r="AC34" s="146"/>
      <c r="AD34" s="146"/>
      <c r="AE34" s="146"/>
      <c r="AF34" s="146"/>
      <c r="AG34" s="146" t="s">
        <v>97</v>
      </c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</row>
    <row r="35" spans="1:60" outlineLevel="1" x14ac:dyDescent="0.2">
      <c r="A35" s="163">
        <v>25</v>
      </c>
      <c r="B35" s="164" t="s">
        <v>150</v>
      </c>
      <c r="C35" s="170" t="s">
        <v>151</v>
      </c>
      <c r="D35" s="165" t="s">
        <v>93</v>
      </c>
      <c r="E35" s="166">
        <v>12</v>
      </c>
      <c r="F35" s="167"/>
      <c r="G35" s="168"/>
      <c r="H35" s="149">
        <v>0</v>
      </c>
      <c r="I35" s="149">
        <f t="shared" si="0"/>
        <v>0</v>
      </c>
      <c r="J35" s="149">
        <v>75</v>
      </c>
      <c r="K35" s="149">
        <f t="shared" si="1"/>
        <v>900</v>
      </c>
      <c r="L35" s="149">
        <v>21</v>
      </c>
      <c r="M35" s="149">
        <f t="shared" si="2"/>
        <v>0</v>
      </c>
      <c r="N35" s="149">
        <v>0</v>
      </c>
      <c r="O35" s="149">
        <f t="shared" si="3"/>
        <v>0</v>
      </c>
      <c r="P35" s="149">
        <v>0</v>
      </c>
      <c r="Q35" s="149">
        <f t="shared" si="4"/>
        <v>0</v>
      </c>
      <c r="R35" s="149"/>
      <c r="S35" s="149" t="s">
        <v>103</v>
      </c>
      <c r="T35" s="149" t="s">
        <v>104</v>
      </c>
      <c r="U35" s="149">
        <v>0</v>
      </c>
      <c r="V35" s="149">
        <f t="shared" si="5"/>
        <v>0</v>
      </c>
      <c r="W35" s="149"/>
      <c r="X35" s="149" t="s">
        <v>96</v>
      </c>
      <c r="Y35" s="146"/>
      <c r="Z35" s="146"/>
      <c r="AA35" s="146"/>
      <c r="AB35" s="146"/>
      <c r="AC35" s="146"/>
      <c r="AD35" s="146"/>
      <c r="AE35" s="146"/>
      <c r="AF35" s="146"/>
      <c r="AG35" s="146" t="s">
        <v>97</v>
      </c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</row>
    <row r="36" spans="1:60" outlineLevel="1" x14ac:dyDescent="0.2">
      <c r="A36" s="163">
        <v>26</v>
      </c>
      <c r="B36" s="164" t="s">
        <v>152</v>
      </c>
      <c r="C36" s="170" t="s">
        <v>153</v>
      </c>
      <c r="D36" s="165" t="s">
        <v>93</v>
      </c>
      <c r="E36" s="166">
        <v>8</v>
      </c>
      <c r="F36" s="167"/>
      <c r="G36" s="168"/>
      <c r="H36" s="149">
        <v>0</v>
      </c>
      <c r="I36" s="149">
        <f t="shared" si="0"/>
        <v>0</v>
      </c>
      <c r="J36" s="149">
        <v>82</v>
      </c>
      <c r="K36" s="149">
        <f t="shared" si="1"/>
        <v>656</v>
      </c>
      <c r="L36" s="149">
        <v>21</v>
      </c>
      <c r="M36" s="149">
        <f t="shared" si="2"/>
        <v>0</v>
      </c>
      <c r="N36" s="149">
        <v>0</v>
      </c>
      <c r="O36" s="149">
        <f t="shared" si="3"/>
        <v>0</v>
      </c>
      <c r="P36" s="149">
        <v>0</v>
      </c>
      <c r="Q36" s="149">
        <f t="shared" si="4"/>
        <v>0</v>
      </c>
      <c r="R36" s="149"/>
      <c r="S36" s="149" t="s">
        <v>103</v>
      </c>
      <c r="T36" s="149" t="s">
        <v>104</v>
      </c>
      <c r="U36" s="149">
        <v>0</v>
      </c>
      <c r="V36" s="149">
        <f t="shared" si="5"/>
        <v>0</v>
      </c>
      <c r="W36" s="149"/>
      <c r="X36" s="149" t="s">
        <v>96</v>
      </c>
      <c r="Y36" s="146"/>
      <c r="Z36" s="146"/>
      <c r="AA36" s="146"/>
      <c r="AB36" s="146"/>
      <c r="AC36" s="146"/>
      <c r="AD36" s="146"/>
      <c r="AE36" s="146"/>
      <c r="AF36" s="146"/>
      <c r="AG36" s="146" t="s">
        <v>97</v>
      </c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</row>
    <row r="37" spans="1:60" outlineLevel="1" x14ac:dyDescent="0.2">
      <c r="A37" s="163">
        <v>27</v>
      </c>
      <c r="B37" s="164" t="s">
        <v>154</v>
      </c>
      <c r="C37" s="170" t="s">
        <v>155</v>
      </c>
      <c r="D37" s="165" t="s">
        <v>93</v>
      </c>
      <c r="E37" s="166">
        <v>4</v>
      </c>
      <c r="F37" s="167"/>
      <c r="G37" s="168"/>
      <c r="H37" s="149">
        <v>0</v>
      </c>
      <c r="I37" s="149">
        <f t="shared" si="0"/>
        <v>0</v>
      </c>
      <c r="J37" s="149">
        <v>61</v>
      </c>
      <c r="K37" s="149">
        <f t="shared" si="1"/>
        <v>244</v>
      </c>
      <c r="L37" s="149">
        <v>21</v>
      </c>
      <c r="M37" s="149">
        <f t="shared" si="2"/>
        <v>0</v>
      </c>
      <c r="N37" s="149">
        <v>0</v>
      </c>
      <c r="O37" s="149">
        <f t="shared" si="3"/>
        <v>0</v>
      </c>
      <c r="P37" s="149">
        <v>0</v>
      </c>
      <c r="Q37" s="149">
        <f t="shared" si="4"/>
        <v>0</v>
      </c>
      <c r="R37" s="149"/>
      <c r="S37" s="149" t="s">
        <v>103</v>
      </c>
      <c r="T37" s="149" t="s">
        <v>104</v>
      </c>
      <c r="U37" s="149">
        <v>0</v>
      </c>
      <c r="V37" s="149">
        <f t="shared" si="5"/>
        <v>0</v>
      </c>
      <c r="W37" s="149"/>
      <c r="X37" s="149" t="s">
        <v>96</v>
      </c>
      <c r="Y37" s="146"/>
      <c r="Z37" s="146"/>
      <c r="AA37" s="146"/>
      <c r="AB37" s="146"/>
      <c r="AC37" s="146"/>
      <c r="AD37" s="146"/>
      <c r="AE37" s="146"/>
      <c r="AF37" s="146"/>
      <c r="AG37" s="146" t="s">
        <v>97</v>
      </c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</row>
    <row r="38" spans="1:60" outlineLevel="1" x14ac:dyDescent="0.2">
      <c r="A38" s="163">
        <v>28</v>
      </c>
      <c r="B38" s="164" t="s">
        <v>156</v>
      </c>
      <c r="C38" s="170" t="s">
        <v>157</v>
      </c>
      <c r="D38" s="165" t="s">
        <v>93</v>
      </c>
      <c r="E38" s="166">
        <v>10</v>
      </c>
      <c r="F38" s="167"/>
      <c r="G38" s="168"/>
      <c r="H38" s="149">
        <v>0</v>
      </c>
      <c r="I38" s="149">
        <f t="shared" si="0"/>
        <v>0</v>
      </c>
      <c r="J38" s="149">
        <v>163</v>
      </c>
      <c r="K38" s="149">
        <f t="shared" si="1"/>
        <v>1630</v>
      </c>
      <c r="L38" s="149">
        <v>21</v>
      </c>
      <c r="M38" s="149">
        <f t="shared" si="2"/>
        <v>0</v>
      </c>
      <c r="N38" s="149">
        <v>0</v>
      </c>
      <c r="O38" s="149">
        <f t="shared" si="3"/>
        <v>0</v>
      </c>
      <c r="P38" s="149">
        <v>0</v>
      </c>
      <c r="Q38" s="149">
        <f t="shared" si="4"/>
        <v>0</v>
      </c>
      <c r="R38" s="149"/>
      <c r="S38" s="149" t="s">
        <v>103</v>
      </c>
      <c r="T38" s="149" t="s">
        <v>104</v>
      </c>
      <c r="U38" s="149">
        <v>0</v>
      </c>
      <c r="V38" s="149">
        <f t="shared" si="5"/>
        <v>0</v>
      </c>
      <c r="W38" s="149"/>
      <c r="X38" s="149" t="s">
        <v>96</v>
      </c>
      <c r="Y38" s="146"/>
      <c r="Z38" s="146"/>
      <c r="AA38" s="146"/>
      <c r="AB38" s="146"/>
      <c r="AC38" s="146"/>
      <c r="AD38" s="146"/>
      <c r="AE38" s="146"/>
      <c r="AF38" s="146"/>
      <c r="AG38" s="146" t="s">
        <v>97</v>
      </c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outlineLevel="1" x14ac:dyDescent="0.2">
      <c r="A39" s="163">
        <v>29</v>
      </c>
      <c r="B39" s="164" t="s">
        <v>158</v>
      </c>
      <c r="C39" s="170" t="s">
        <v>159</v>
      </c>
      <c r="D39" s="165" t="s">
        <v>93</v>
      </c>
      <c r="E39" s="166">
        <v>20</v>
      </c>
      <c r="F39" s="167"/>
      <c r="G39" s="168"/>
      <c r="H39" s="149">
        <v>0</v>
      </c>
      <c r="I39" s="149">
        <f t="shared" si="0"/>
        <v>0</v>
      </c>
      <c r="J39" s="149">
        <v>31</v>
      </c>
      <c r="K39" s="149">
        <f t="shared" si="1"/>
        <v>620</v>
      </c>
      <c r="L39" s="149">
        <v>21</v>
      </c>
      <c r="M39" s="149">
        <f t="shared" si="2"/>
        <v>0</v>
      </c>
      <c r="N39" s="149">
        <v>0</v>
      </c>
      <c r="O39" s="149">
        <f t="shared" si="3"/>
        <v>0</v>
      </c>
      <c r="P39" s="149">
        <v>0</v>
      </c>
      <c r="Q39" s="149">
        <f t="shared" si="4"/>
        <v>0</v>
      </c>
      <c r="R39" s="149"/>
      <c r="S39" s="149" t="s">
        <v>103</v>
      </c>
      <c r="T39" s="149" t="s">
        <v>104</v>
      </c>
      <c r="U39" s="149">
        <v>0</v>
      </c>
      <c r="V39" s="149">
        <f t="shared" si="5"/>
        <v>0</v>
      </c>
      <c r="W39" s="149"/>
      <c r="X39" s="149" t="s">
        <v>96</v>
      </c>
      <c r="Y39" s="146"/>
      <c r="Z39" s="146"/>
      <c r="AA39" s="146"/>
      <c r="AB39" s="146"/>
      <c r="AC39" s="146"/>
      <c r="AD39" s="146"/>
      <c r="AE39" s="146"/>
      <c r="AF39" s="146"/>
      <c r="AG39" s="146" t="s">
        <v>97</v>
      </c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outlineLevel="1" x14ac:dyDescent="0.2">
      <c r="A40" s="163">
        <v>30</v>
      </c>
      <c r="B40" s="164" t="s">
        <v>160</v>
      </c>
      <c r="C40" s="170" t="s">
        <v>161</v>
      </c>
      <c r="D40" s="165" t="s">
        <v>93</v>
      </c>
      <c r="E40" s="166">
        <v>14</v>
      </c>
      <c r="F40" s="167"/>
      <c r="G40" s="168"/>
      <c r="H40" s="149">
        <v>0</v>
      </c>
      <c r="I40" s="149">
        <f t="shared" si="0"/>
        <v>0</v>
      </c>
      <c r="J40" s="149">
        <v>35</v>
      </c>
      <c r="K40" s="149">
        <f t="shared" si="1"/>
        <v>490</v>
      </c>
      <c r="L40" s="149">
        <v>21</v>
      </c>
      <c r="M40" s="149">
        <f t="shared" si="2"/>
        <v>0</v>
      </c>
      <c r="N40" s="149">
        <v>0</v>
      </c>
      <c r="O40" s="149">
        <f t="shared" si="3"/>
        <v>0</v>
      </c>
      <c r="P40" s="149">
        <v>0</v>
      </c>
      <c r="Q40" s="149">
        <f t="shared" si="4"/>
        <v>0</v>
      </c>
      <c r="R40" s="149"/>
      <c r="S40" s="149" t="s">
        <v>103</v>
      </c>
      <c r="T40" s="149" t="s">
        <v>104</v>
      </c>
      <c r="U40" s="149">
        <v>0</v>
      </c>
      <c r="V40" s="149">
        <f t="shared" si="5"/>
        <v>0</v>
      </c>
      <c r="W40" s="149"/>
      <c r="X40" s="149" t="s">
        <v>96</v>
      </c>
      <c r="Y40" s="146"/>
      <c r="Z40" s="146"/>
      <c r="AA40" s="146"/>
      <c r="AB40" s="146"/>
      <c r="AC40" s="146"/>
      <c r="AD40" s="146"/>
      <c r="AE40" s="146"/>
      <c r="AF40" s="146"/>
      <c r="AG40" s="146" t="s">
        <v>97</v>
      </c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outlineLevel="1" x14ac:dyDescent="0.2">
      <c r="A41" s="163">
        <v>31</v>
      </c>
      <c r="B41" s="164" t="s">
        <v>162</v>
      </c>
      <c r="C41" s="170" t="s">
        <v>163</v>
      </c>
      <c r="D41" s="165" t="s">
        <v>93</v>
      </c>
      <c r="E41" s="166">
        <v>30</v>
      </c>
      <c r="F41" s="167"/>
      <c r="G41" s="168"/>
      <c r="H41" s="149">
        <v>0</v>
      </c>
      <c r="I41" s="149">
        <f t="shared" si="0"/>
        <v>0</v>
      </c>
      <c r="J41" s="149">
        <v>41</v>
      </c>
      <c r="K41" s="149">
        <f t="shared" si="1"/>
        <v>1230</v>
      </c>
      <c r="L41" s="149">
        <v>21</v>
      </c>
      <c r="M41" s="149">
        <f t="shared" si="2"/>
        <v>0</v>
      </c>
      <c r="N41" s="149">
        <v>0</v>
      </c>
      <c r="O41" s="149">
        <f t="shared" si="3"/>
        <v>0</v>
      </c>
      <c r="P41" s="149">
        <v>0</v>
      </c>
      <c r="Q41" s="149">
        <f t="shared" si="4"/>
        <v>0</v>
      </c>
      <c r="R41" s="149"/>
      <c r="S41" s="149" t="s">
        <v>103</v>
      </c>
      <c r="T41" s="149" t="s">
        <v>104</v>
      </c>
      <c r="U41" s="149">
        <v>0</v>
      </c>
      <c r="V41" s="149">
        <f t="shared" si="5"/>
        <v>0</v>
      </c>
      <c r="W41" s="149"/>
      <c r="X41" s="149" t="s">
        <v>96</v>
      </c>
      <c r="Y41" s="146"/>
      <c r="Z41" s="146"/>
      <c r="AA41" s="146"/>
      <c r="AB41" s="146"/>
      <c r="AC41" s="146"/>
      <c r="AD41" s="146"/>
      <c r="AE41" s="146"/>
      <c r="AF41" s="146"/>
      <c r="AG41" s="146" t="s">
        <v>97</v>
      </c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</row>
    <row r="42" spans="1:60" outlineLevel="1" x14ac:dyDescent="0.2">
      <c r="A42" s="163">
        <v>32</v>
      </c>
      <c r="B42" s="164" t="s">
        <v>164</v>
      </c>
      <c r="C42" s="170" t="s">
        <v>165</v>
      </c>
      <c r="D42" s="165" t="s">
        <v>93</v>
      </c>
      <c r="E42" s="166">
        <v>24</v>
      </c>
      <c r="F42" s="167"/>
      <c r="G42" s="168"/>
      <c r="H42" s="149">
        <v>0</v>
      </c>
      <c r="I42" s="149">
        <f t="shared" si="0"/>
        <v>0</v>
      </c>
      <c r="J42" s="149">
        <v>15</v>
      </c>
      <c r="K42" s="149">
        <f t="shared" si="1"/>
        <v>360</v>
      </c>
      <c r="L42" s="149">
        <v>21</v>
      </c>
      <c r="M42" s="149">
        <f t="shared" si="2"/>
        <v>0</v>
      </c>
      <c r="N42" s="149">
        <v>0</v>
      </c>
      <c r="O42" s="149">
        <f t="shared" si="3"/>
        <v>0</v>
      </c>
      <c r="P42" s="149">
        <v>0</v>
      </c>
      <c r="Q42" s="149">
        <f t="shared" si="4"/>
        <v>0</v>
      </c>
      <c r="R42" s="149"/>
      <c r="S42" s="149" t="s">
        <v>103</v>
      </c>
      <c r="T42" s="149" t="s">
        <v>104</v>
      </c>
      <c r="U42" s="149">
        <v>0</v>
      </c>
      <c r="V42" s="149">
        <f t="shared" si="5"/>
        <v>0</v>
      </c>
      <c r="W42" s="149"/>
      <c r="X42" s="149" t="s">
        <v>96</v>
      </c>
      <c r="Y42" s="146"/>
      <c r="Z42" s="146"/>
      <c r="AA42" s="146"/>
      <c r="AB42" s="146"/>
      <c r="AC42" s="146"/>
      <c r="AD42" s="146"/>
      <c r="AE42" s="146"/>
      <c r="AF42" s="146"/>
      <c r="AG42" s="146" t="s">
        <v>97</v>
      </c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</row>
    <row r="43" spans="1:60" ht="22.5" outlineLevel="1" x14ac:dyDescent="0.2">
      <c r="A43" s="163">
        <v>33</v>
      </c>
      <c r="B43" s="164" t="s">
        <v>166</v>
      </c>
      <c r="C43" s="170" t="s">
        <v>167</v>
      </c>
      <c r="D43" s="165" t="s">
        <v>93</v>
      </c>
      <c r="E43" s="166">
        <v>8</v>
      </c>
      <c r="F43" s="167"/>
      <c r="G43" s="168"/>
      <c r="H43" s="149">
        <v>0</v>
      </c>
      <c r="I43" s="149">
        <f t="shared" si="0"/>
        <v>0</v>
      </c>
      <c r="J43" s="149">
        <v>299</v>
      </c>
      <c r="K43" s="149">
        <f t="shared" si="1"/>
        <v>2392</v>
      </c>
      <c r="L43" s="149">
        <v>21</v>
      </c>
      <c r="M43" s="149">
        <f t="shared" si="2"/>
        <v>0</v>
      </c>
      <c r="N43" s="149">
        <v>0</v>
      </c>
      <c r="O43" s="149">
        <f t="shared" si="3"/>
        <v>0</v>
      </c>
      <c r="P43" s="149">
        <v>0</v>
      </c>
      <c r="Q43" s="149">
        <f t="shared" si="4"/>
        <v>0</v>
      </c>
      <c r="R43" s="149"/>
      <c r="S43" s="149" t="s">
        <v>103</v>
      </c>
      <c r="T43" s="149" t="s">
        <v>104</v>
      </c>
      <c r="U43" s="149">
        <v>0</v>
      </c>
      <c r="V43" s="149">
        <f t="shared" si="5"/>
        <v>0</v>
      </c>
      <c r="W43" s="149"/>
      <c r="X43" s="149" t="s">
        <v>96</v>
      </c>
      <c r="Y43" s="146"/>
      <c r="Z43" s="146"/>
      <c r="AA43" s="146"/>
      <c r="AB43" s="146"/>
      <c r="AC43" s="146"/>
      <c r="AD43" s="146"/>
      <c r="AE43" s="146"/>
      <c r="AF43" s="146"/>
      <c r="AG43" s="146" t="s">
        <v>97</v>
      </c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</row>
    <row r="44" spans="1:60" outlineLevel="1" x14ac:dyDescent="0.2">
      <c r="A44" s="163">
        <v>34</v>
      </c>
      <c r="B44" s="164" t="s">
        <v>168</v>
      </c>
      <c r="C44" s="170" t="s">
        <v>169</v>
      </c>
      <c r="D44" s="165" t="s">
        <v>93</v>
      </c>
      <c r="E44" s="166">
        <v>2</v>
      </c>
      <c r="F44" s="167"/>
      <c r="G44" s="168"/>
      <c r="H44" s="149">
        <v>0</v>
      </c>
      <c r="I44" s="149">
        <f t="shared" si="0"/>
        <v>0</v>
      </c>
      <c r="J44" s="149">
        <v>3252</v>
      </c>
      <c r="K44" s="149">
        <f t="shared" si="1"/>
        <v>6504</v>
      </c>
      <c r="L44" s="149">
        <v>21</v>
      </c>
      <c r="M44" s="149">
        <f t="shared" si="2"/>
        <v>0</v>
      </c>
      <c r="N44" s="149">
        <v>0</v>
      </c>
      <c r="O44" s="149">
        <f t="shared" si="3"/>
        <v>0</v>
      </c>
      <c r="P44" s="149">
        <v>0</v>
      </c>
      <c r="Q44" s="149">
        <f t="shared" si="4"/>
        <v>0</v>
      </c>
      <c r="R44" s="149"/>
      <c r="S44" s="149" t="s">
        <v>103</v>
      </c>
      <c r="T44" s="149" t="s">
        <v>104</v>
      </c>
      <c r="U44" s="149">
        <v>0</v>
      </c>
      <c r="V44" s="149">
        <f t="shared" si="5"/>
        <v>0</v>
      </c>
      <c r="W44" s="149"/>
      <c r="X44" s="149" t="s">
        <v>96</v>
      </c>
      <c r="Y44" s="146"/>
      <c r="Z44" s="146"/>
      <c r="AA44" s="146"/>
      <c r="AB44" s="146"/>
      <c r="AC44" s="146"/>
      <c r="AD44" s="146"/>
      <c r="AE44" s="146"/>
      <c r="AF44" s="146"/>
      <c r="AG44" s="146" t="s">
        <v>97</v>
      </c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</row>
    <row r="45" spans="1:60" outlineLevel="1" x14ac:dyDescent="0.2">
      <c r="A45" s="163">
        <v>35</v>
      </c>
      <c r="B45" s="164" t="s">
        <v>170</v>
      </c>
      <c r="C45" s="170" t="s">
        <v>171</v>
      </c>
      <c r="D45" s="165" t="s">
        <v>93</v>
      </c>
      <c r="E45" s="166">
        <v>4</v>
      </c>
      <c r="F45" s="167"/>
      <c r="G45" s="168"/>
      <c r="H45" s="149">
        <v>0</v>
      </c>
      <c r="I45" s="149">
        <f t="shared" si="0"/>
        <v>0</v>
      </c>
      <c r="J45" s="149">
        <v>4036</v>
      </c>
      <c r="K45" s="149">
        <f t="shared" si="1"/>
        <v>16144</v>
      </c>
      <c r="L45" s="149">
        <v>21</v>
      </c>
      <c r="M45" s="149">
        <f t="shared" si="2"/>
        <v>0</v>
      </c>
      <c r="N45" s="149">
        <v>0</v>
      </c>
      <c r="O45" s="149">
        <f t="shared" si="3"/>
        <v>0</v>
      </c>
      <c r="P45" s="149">
        <v>0</v>
      </c>
      <c r="Q45" s="149">
        <f t="shared" si="4"/>
        <v>0</v>
      </c>
      <c r="R45" s="149"/>
      <c r="S45" s="149" t="s">
        <v>103</v>
      </c>
      <c r="T45" s="149" t="s">
        <v>104</v>
      </c>
      <c r="U45" s="149">
        <v>0</v>
      </c>
      <c r="V45" s="149">
        <f t="shared" si="5"/>
        <v>0</v>
      </c>
      <c r="W45" s="149"/>
      <c r="X45" s="149" t="s">
        <v>96</v>
      </c>
      <c r="Y45" s="146"/>
      <c r="Z45" s="146"/>
      <c r="AA45" s="146"/>
      <c r="AB45" s="146"/>
      <c r="AC45" s="146"/>
      <c r="AD45" s="146"/>
      <c r="AE45" s="146"/>
      <c r="AF45" s="146"/>
      <c r="AG45" s="146" t="s">
        <v>97</v>
      </c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ht="22.5" outlineLevel="1" x14ac:dyDescent="0.2">
      <c r="A46" s="163">
        <v>36</v>
      </c>
      <c r="B46" s="164" t="s">
        <v>172</v>
      </c>
      <c r="C46" s="170" t="s">
        <v>173</v>
      </c>
      <c r="D46" s="165" t="s">
        <v>174</v>
      </c>
      <c r="E46" s="166">
        <v>192</v>
      </c>
      <c r="F46" s="167"/>
      <c r="G46" s="168"/>
      <c r="H46" s="149">
        <v>0</v>
      </c>
      <c r="I46" s="149">
        <f t="shared" si="0"/>
        <v>0</v>
      </c>
      <c r="J46" s="149">
        <v>428</v>
      </c>
      <c r="K46" s="149">
        <f t="shared" si="1"/>
        <v>82176</v>
      </c>
      <c r="L46" s="149">
        <v>21</v>
      </c>
      <c r="M46" s="149">
        <f t="shared" si="2"/>
        <v>0</v>
      </c>
      <c r="N46" s="149">
        <v>0</v>
      </c>
      <c r="O46" s="149">
        <f t="shared" si="3"/>
        <v>0</v>
      </c>
      <c r="P46" s="149">
        <v>0</v>
      </c>
      <c r="Q46" s="149">
        <f t="shared" si="4"/>
        <v>0</v>
      </c>
      <c r="R46" s="149" t="s">
        <v>175</v>
      </c>
      <c r="S46" s="149" t="s">
        <v>94</v>
      </c>
      <c r="T46" s="149" t="s">
        <v>95</v>
      </c>
      <c r="U46" s="149">
        <v>1</v>
      </c>
      <c r="V46" s="149">
        <f t="shared" si="5"/>
        <v>192</v>
      </c>
      <c r="W46" s="149"/>
      <c r="X46" s="149" t="s">
        <v>176</v>
      </c>
      <c r="Y46" s="146"/>
      <c r="Z46" s="146"/>
      <c r="AA46" s="146"/>
      <c r="AB46" s="146"/>
      <c r="AC46" s="146"/>
      <c r="AD46" s="146"/>
      <c r="AE46" s="146"/>
      <c r="AF46" s="146"/>
      <c r="AG46" s="146" t="s">
        <v>177</v>
      </c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</row>
    <row r="47" spans="1:60" outlineLevel="1" x14ac:dyDescent="0.2">
      <c r="A47" s="157">
        <v>37</v>
      </c>
      <c r="B47" s="158" t="s">
        <v>178</v>
      </c>
      <c r="C47" s="171" t="s">
        <v>179</v>
      </c>
      <c r="D47" s="159" t="s">
        <v>0</v>
      </c>
      <c r="E47" s="160">
        <v>1477.85</v>
      </c>
      <c r="F47" s="161"/>
      <c r="G47" s="162"/>
      <c r="H47" s="149">
        <v>0</v>
      </c>
      <c r="I47" s="149">
        <f t="shared" si="0"/>
        <v>0</v>
      </c>
      <c r="J47" s="149">
        <v>0.38</v>
      </c>
      <c r="K47" s="149">
        <f t="shared" si="1"/>
        <v>561.58000000000004</v>
      </c>
      <c r="L47" s="149">
        <v>21</v>
      </c>
      <c r="M47" s="149">
        <f t="shared" si="2"/>
        <v>0</v>
      </c>
      <c r="N47" s="149">
        <v>0</v>
      </c>
      <c r="O47" s="149">
        <f t="shared" si="3"/>
        <v>0</v>
      </c>
      <c r="P47" s="149">
        <v>0</v>
      </c>
      <c r="Q47" s="149">
        <f t="shared" si="4"/>
        <v>0</v>
      </c>
      <c r="R47" s="149"/>
      <c r="S47" s="149" t="s">
        <v>94</v>
      </c>
      <c r="T47" s="149" t="s">
        <v>95</v>
      </c>
      <c r="U47" s="149">
        <v>0</v>
      </c>
      <c r="V47" s="149">
        <f t="shared" si="5"/>
        <v>0</v>
      </c>
      <c r="W47" s="149"/>
      <c r="X47" s="149" t="s">
        <v>109</v>
      </c>
      <c r="Y47" s="146"/>
      <c r="Z47" s="146"/>
      <c r="AA47" s="146"/>
      <c r="AB47" s="146"/>
      <c r="AC47" s="146"/>
      <c r="AD47" s="146"/>
      <c r="AE47" s="146"/>
      <c r="AF47" s="146"/>
      <c r="AG47" s="146" t="s">
        <v>110</v>
      </c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x14ac:dyDescent="0.2">
      <c r="A48" s="3"/>
      <c r="B48" s="4"/>
      <c r="C48" s="172"/>
      <c r="D48" s="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AE48">
        <v>15</v>
      </c>
      <c r="AF48">
        <v>21</v>
      </c>
      <c r="AG48" t="s">
        <v>76</v>
      </c>
    </row>
    <row r="49" spans="3:33" x14ac:dyDescent="0.2">
      <c r="C49" s="173"/>
      <c r="D49" s="10"/>
      <c r="AG49" t="s">
        <v>180</v>
      </c>
    </row>
    <row r="50" spans="3:33" x14ac:dyDescent="0.2">
      <c r="D50" s="10"/>
    </row>
    <row r="51" spans="3:33" x14ac:dyDescent="0.2">
      <c r="D51" s="10"/>
    </row>
    <row r="52" spans="3:33" x14ac:dyDescent="0.2">
      <c r="D52" s="10"/>
    </row>
    <row r="53" spans="3:33" x14ac:dyDescent="0.2">
      <c r="D53" s="10"/>
    </row>
    <row r="54" spans="3:33" x14ac:dyDescent="0.2">
      <c r="D54" s="10"/>
    </row>
    <row r="55" spans="3:33" x14ac:dyDescent="0.2">
      <c r="D55" s="10"/>
    </row>
    <row r="56" spans="3:33" x14ac:dyDescent="0.2">
      <c r="D56" s="10"/>
    </row>
    <row r="57" spans="3:33" x14ac:dyDescent="0.2">
      <c r="D57" s="10"/>
    </row>
    <row r="58" spans="3:33" x14ac:dyDescent="0.2">
      <c r="D58" s="10"/>
    </row>
    <row r="59" spans="3:33" x14ac:dyDescent="0.2">
      <c r="D59" s="10"/>
    </row>
    <row r="60" spans="3:33" x14ac:dyDescent="0.2">
      <c r="D60" s="10"/>
    </row>
    <row r="61" spans="3:33" x14ac:dyDescent="0.2">
      <c r="D61" s="10"/>
    </row>
    <row r="62" spans="3:33" x14ac:dyDescent="0.2">
      <c r="D62" s="10"/>
    </row>
    <row r="63" spans="3:33" x14ac:dyDescent="0.2">
      <c r="D63" s="10"/>
    </row>
    <row r="64" spans="3:33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Nesnídalová Blanka</dc:creator>
  <cp:lastModifiedBy>Vybíral Václav</cp:lastModifiedBy>
  <cp:lastPrinted>2019-03-19T12:27:02Z</cp:lastPrinted>
  <dcterms:created xsi:type="dcterms:W3CDTF">2009-04-08T07:15:50Z</dcterms:created>
  <dcterms:modified xsi:type="dcterms:W3CDTF">2021-03-12T07:41:23Z</dcterms:modified>
</cp:coreProperties>
</file>