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Prehlad" sheetId="5" r:id="rId1"/>
    <sheet name="Figury" sheetId="6" r:id="rId2"/>
    <sheet name="Rekapitulacia" sheetId="4" r:id="rId3"/>
    <sheet name="Kryci list" sheetId="3" r:id="rId4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list'!$A:$J</definedName>
    <definedName name="_xlnm.Print_Area" localSheetId="0">Prehlad!$A:$O</definedName>
    <definedName name="_xlnm.Print_Area" localSheetId="2">Rekapitulacia!$A:$G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J30" i="3" s="1"/>
  <c r="G38" i="4"/>
  <c r="C38" i="4"/>
  <c r="W521" i="5"/>
  <c r="E18" i="3"/>
  <c r="D18" i="3"/>
  <c r="G35" i="4"/>
  <c r="F35" i="4"/>
  <c r="E35" i="4"/>
  <c r="D35" i="4"/>
  <c r="C35" i="4"/>
  <c r="B35" i="4"/>
  <c r="W519" i="5"/>
  <c r="E519" i="5"/>
  <c r="N519" i="5"/>
  <c r="L519" i="5"/>
  <c r="G34" i="4"/>
  <c r="F34" i="4"/>
  <c r="E34" i="4"/>
  <c r="D34" i="4"/>
  <c r="C34" i="4"/>
  <c r="B34" i="4"/>
  <c r="W517" i="5"/>
  <c r="E517" i="5"/>
  <c r="N517" i="5"/>
  <c r="L517" i="5"/>
  <c r="N516" i="5"/>
  <c r="L516" i="5"/>
  <c r="N515" i="5"/>
  <c r="L515" i="5"/>
  <c r="N514" i="5"/>
  <c r="L514" i="5"/>
  <c r="E17" i="3"/>
  <c r="E20" i="3" s="1"/>
  <c r="G32" i="4"/>
  <c r="C32" i="4"/>
  <c r="W510" i="5"/>
  <c r="G31" i="4"/>
  <c r="F31" i="4"/>
  <c r="E31" i="4"/>
  <c r="D31" i="4"/>
  <c r="C31" i="4"/>
  <c r="B31" i="4"/>
  <c r="W508" i="5"/>
  <c r="E508" i="5"/>
  <c r="N508" i="5"/>
  <c r="L508" i="5"/>
  <c r="N507" i="5"/>
  <c r="L507" i="5"/>
  <c r="N504" i="5"/>
  <c r="L504" i="5"/>
  <c r="G30" i="4"/>
  <c r="F30" i="4"/>
  <c r="E30" i="4"/>
  <c r="D30" i="4"/>
  <c r="C30" i="4"/>
  <c r="B30" i="4"/>
  <c r="W501" i="5"/>
  <c r="E501" i="5"/>
  <c r="N501" i="5"/>
  <c r="L501" i="5"/>
  <c r="N500" i="5"/>
  <c r="L500" i="5"/>
  <c r="N487" i="5"/>
  <c r="L487" i="5"/>
  <c r="G29" i="4"/>
  <c r="F29" i="4"/>
  <c r="E29" i="4"/>
  <c r="D29" i="4"/>
  <c r="C29" i="4"/>
  <c r="B29" i="4"/>
  <c r="W484" i="5"/>
  <c r="E484" i="5"/>
  <c r="N484" i="5"/>
  <c r="L484" i="5"/>
  <c r="N483" i="5"/>
  <c r="L483" i="5"/>
  <c r="N482" i="5"/>
  <c r="L482" i="5"/>
  <c r="N481" i="5"/>
  <c r="L481" i="5"/>
  <c r="N480" i="5"/>
  <c r="L480" i="5"/>
  <c r="N478" i="5"/>
  <c r="L478" i="5"/>
  <c r="N477" i="5"/>
  <c r="L477" i="5"/>
  <c r="N476" i="5"/>
  <c r="L476" i="5"/>
  <c r="N474" i="5"/>
  <c r="L474" i="5"/>
  <c r="N473" i="5"/>
  <c r="L473" i="5"/>
  <c r="N472" i="5"/>
  <c r="L472" i="5"/>
  <c r="N470" i="5"/>
  <c r="L470" i="5"/>
  <c r="N468" i="5"/>
  <c r="L468" i="5"/>
  <c r="G28" i="4"/>
  <c r="F28" i="4"/>
  <c r="C28" i="4"/>
  <c r="W465" i="5"/>
  <c r="N465" i="5"/>
  <c r="N510" i="5" s="1"/>
  <c r="F32" i="4" s="1"/>
  <c r="L465" i="5"/>
  <c r="E28" i="4" s="1"/>
  <c r="N464" i="5"/>
  <c r="L464" i="5"/>
  <c r="N463" i="5"/>
  <c r="L463" i="5"/>
  <c r="N461" i="5"/>
  <c r="L461" i="5"/>
  <c r="N459" i="5"/>
  <c r="L459" i="5"/>
  <c r="N457" i="5"/>
  <c r="L457" i="5"/>
  <c r="N454" i="5"/>
  <c r="L454" i="5"/>
  <c r="N453" i="5"/>
  <c r="L453" i="5"/>
  <c r="N452" i="5"/>
  <c r="L452" i="5"/>
  <c r="N451" i="5"/>
  <c r="L451" i="5"/>
  <c r="N450" i="5"/>
  <c r="L450" i="5"/>
  <c r="N445" i="5"/>
  <c r="L445" i="5"/>
  <c r="N442" i="5"/>
  <c r="L442" i="5"/>
  <c r="N439" i="5"/>
  <c r="L439" i="5"/>
  <c r="G27" i="4"/>
  <c r="F27" i="4"/>
  <c r="E27" i="4"/>
  <c r="D27" i="4"/>
  <c r="C27" i="4"/>
  <c r="B27" i="4"/>
  <c r="W436" i="5"/>
  <c r="E436" i="5"/>
  <c r="N436" i="5"/>
  <c r="L436" i="5"/>
  <c r="N435" i="5"/>
  <c r="L435" i="5"/>
  <c r="N434" i="5"/>
  <c r="L434" i="5"/>
  <c r="N433" i="5"/>
  <c r="L433" i="5"/>
  <c r="N432" i="5"/>
  <c r="L432" i="5"/>
  <c r="N431" i="5"/>
  <c r="L431" i="5"/>
  <c r="G26" i="4"/>
  <c r="F26" i="4"/>
  <c r="E26" i="4"/>
  <c r="D26" i="4"/>
  <c r="C26" i="4"/>
  <c r="B26" i="4"/>
  <c r="W428" i="5"/>
  <c r="E428" i="5"/>
  <c r="N428" i="5"/>
  <c r="L428" i="5"/>
  <c r="N427" i="5"/>
  <c r="L427" i="5"/>
  <c r="N426" i="5"/>
  <c r="L426" i="5"/>
  <c r="N422" i="5"/>
  <c r="L422" i="5"/>
  <c r="N421" i="5"/>
  <c r="L421" i="5"/>
  <c r="N418" i="5"/>
  <c r="L418" i="5"/>
  <c r="N417" i="5"/>
  <c r="L417" i="5"/>
  <c r="N413" i="5"/>
  <c r="L413" i="5"/>
  <c r="N412" i="5"/>
  <c r="L412" i="5"/>
  <c r="N411" i="5"/>
  <c r="L411" i="5"/>
  <c r="N406" i="5"/>
  <c r="L406" i="5"/>
  <c r="N403" i="5"/>
  <c r="L403" i="5"/>
  <c r="N400" i="5"/>
  <c r="L400" i="5"/>
  <c r="N399" i="5"/>
  <c r="L399" i="5"/>
  <c r="N398" i="5"/>
  <c r="L398" i="5"/>
  <c r="N397" i="5"/>
  <c r="L397" i="5"/>
  <c r="N396" i="5"/>
  <c r="L396" i="5"/>
  <c r="N395" i="5"/>
  <c r="L395" i="5"/>
  <c r="N394" i="5"/>
  <c r="L394" i="5"/>
  <c r="N391" i="5"/>
  <c r="L391" i="5"/>
  <c r="N390" i="5"/>
  <c r="L390" i="5"/>
  <c r="N389" i="5"/>
  <c r="L389" i="5"/>
  <c r="N388" i="5"/>
  <c r="L388" i="5"/>
  <c r="N387" i="5"/>
  <c r="L387" i="5"/>
  <c r="N384" i="5"/>
  <c r="L384" i="5"/>
  <c r="N383" i="5"/>
  <c r="L383" i="5"/>
  <c r="N382" i="5"/>
  <c r="L382" i="5"/>
  <c r="N379" i="5"/>
  <c r="L379" i="5"/>
  <c r="G25" i="4"/>
  <c r="F25" i="4"/>
  <c r="E25" i="4"/>
  <c r="D25" i="4"/>
  <c r="C25" i="4"/>
  <c r="B25" i="4"/>
  <c r="W376" i="5"/>
  <c r="E376" i="5"/>
  <c r="N376" i="5"/>
  <c r="L376" i="5"/>
  <c r="N375" i="5"/>
  <c r="L375" i="5"/>
  <c r="N374" i="5"/>
  <c r="L374" i="5"/>
  <c r="N373" i="5"/>
  <c r="L373" i="5"/>
  <c r="N372" i="5"/>
  <c r="L372" i="5"/>
  <c r="N371" i="5"/>
  <c r="L371" i="5"/>
  <c r="N370" i="5"/>
  <c r="L370" i="5"/>
  <c r="N369" i="5"/>
  <c r="L369" i="5"/>
  <c r="N368" i="5"/>
  <c r="L368" i="5"/>
  <c r="N367" i="5"/>
  <c r="L367" i="5"/>
  <c r="N366" i="5"/>
  <c r="L366" i="5"/>
  <c r="N365" i="5"/>
  <c r="L365" i="5"/>
  <c r="N364" i="5"/>
  <c r="L364" i="5"/>
  <c r="N363" i="5"/>
  <c r="L363" i="5"/>
  <c r="N362" i="5"/>
  <c r="L362" i="5"/>
  <c r="N361" i="5"/>
  <c r="L361" i="5"/>
  <c r="N356" i="5"/>
  <c r="L356" i="5"/>
  <c r="N355" i="5"/>
  <c r="L355" i="5"/>
  <c r="N352" i="5"/>
  <c r="L352" i="5"/>
  <c r="N351" i="5"/>
  <c r="L351" i="5"/>
  <c r="N348" i="5"/>
  <c r="L348" i="5"/>
  <c r="N347" i="5"/>
  <c r="L347" i="5"/>
  <c r="N346" i="5"/>
  <c r="L346" i="5"/>
  <c r="N345" i="5"/>
  <c r="L345" i="5"/>
  <c r="N344" i="5"/>
  <c r="L344" i="5"/>
  <c r="N341" i="5"/>
  <c r="L341" i="5"/>
  <c r="N338" i="5"/>
  <c r="L338" i="5"/>
  <c r="G24" i="4"/>
  <c r="F24" i="4"/>
  <c r="E24" i="4"/>
  <c r="D24" i="4"/>
  <c r="C24" i="4"/>
  <c r="B24" i="4"/>
  <c r="W335" i="5"/>
  <c r="E335" i="5"/>
  <c r="N335" i="5"/>
  <c r="L335" i="5"/>
  <c r="N334" i="5"/>
  <c r="L334" i="5"/>
  <c r="G23" i="4"/>
  <c r="F23" i="4"/>
  <c r="E23" i="4"/>
  <c r="D23" i="4"/>
  <c r="C23" i="4"/>
  <c r="B23" i="4"/>
  <c r="W331" i="5"/>
  <c r="E331" i="5"/>
  <c r="N331" i="5"/>
  <c r="L331" i="5"/>
  <c r="N330" i="5"/>
  <c r="L330" i="5"/>
  <c r="N329" i="5"/>
  <c r="L329" i="5"/>
  <c r="G22" i="4"/>
  <c r="F22" i="4"/>
  <c r="E22" i="4"/>
  <c r="D22" i="4"/>
  <c r="C22" i="4"/>
  <c r="B22" i="4"/>
  <c r="W326" i="5"/>
  <c r="E326" i="5"/>
  <c r="N326" i="5"/>
  <c r="L326" i="5"/>
  <c r="N325" i="5"/>
  <c r="L325" i="5"/>
  <c r="N324" i="5"/>
  <c r="L324" i="5"/>
  <c r="N323" i="5"/>
  <c r="L323" i="5"/>
  <c r="N322" i="5"/>
  <c r="L322" i="5"/>
  <c r="N321" i="5"/>
  <c r="L321" i="5"/>
  <c r="N318" i="5"/>
  <c r="L318" i="5"/>
  <c r="N316" i="5"/>
  <c r="L316" i="5"/>
  <c r="N314" i="5"/>
  <c r="L314" i="5"/>
  <c r="N312" i="5"/>
  <c r="L312" i="5"/>
  <c r="N311" i="5"/>
  <c r="L311" i="5"/>
  <c r="N310" i="5"/>
  <c r="L310" i="5"/>
  <c r="G21" i="4"/>
  <c r="F21" i="4"/>
  <c r="E21" i="4"/>
  <c r="D21" i="4"/>
  <c r="C21" i="4"/>
  <c r="B21" i="4"/>
  <c r="W307" i="5"/>
  <c r="E307" i="5"/>
  <c r="N307" i="5"/>
  <c r="L307" i="5"/>
  <c r="N306" i="5"/>
  <c r="L306" i="5"/>
  <c r="N305" i="5"/>
  <c r="L305" i="5"/>
  <c r="N303" i="5"/>
  <c r="L303" i="5"/>
  <c r="E16" i="3"/>
  <c r="G19" i="4"/>
  <c r="C19" i="4"/>
  <c r="W299" i="5"/>
  <c r="N299" i="5"/>
  <c r="F19" i="4" s="1"/>
  <c r="G18" i="4"/>
  <c r="F18" i="4"/>
  <c r="E18" i="4"/>
  <c r="D18" i="4"/>
  <c r="C18" i="4"/>
  <c r="B18" i="4"/>
  <c r="W297" i="5"/>
  <c r="E297" i="5"/>
  <c r="N297" i="5"/>
  <c r="L297" i="5"/>
  <c r="N296" i="5"/>
  <c r="L296" i="5"/>
  <c r="N295" i="5"/>
  <c r="L295" i="5"/>
  <c r="N294" i="5"/>
  <c r="L294" i="5"/>
  <c r="N293" i="5"/>
  <c r="L293" i="5"/>
  <c r="N292" i="5"/>
  <c r="L292" i="5"/>
  <c r="N291" i="5"/>
  <c r="L291" i="5"/>
  <c r="N290" i="5"/>
  <c r="L290" i="5"/>
  <c r="N289" i="5"/>
  <c r="L289" i="5"/>
  <c r="N284" i="5"/>
  <c r="L284" i="5"/>
  <c r="N282" i="5"/>
  <c r="L282" i="5"/>
  <c r="N279" i="5"/>
  <c r="L279" i="5"/>
  <c r="N276" i="5"/>
  <c r="L276" i="5"/>
  <c r="N273" i="5"/>
  <c r="L273" i="5"/>
  <c r="N270" i="5"/>
  <c r="L270" i="5"/>
  <c r="N267" i="5"/>
  <c r="L267" i="5"/>
  <c r="N262" i="5"/>
  <c r="L262" i="5"/>
  <c r="N257" i="5"/>
  <c r="L257" i="5"/>
  <c r="N254" i="5"/>
  <c r="L254" i="5"/>
  <c r="N251" i="5"/>
  <c r="L251" i="5"/>
  <c r="N241" i="5"/>
  <c r="L241" i="5"/>
  <c r="N238" i="5"/>
  <c r="L238" i="5"/>
  <c r="N233" i="5"/>
  <c r="L233" i="5"/>
  <c r="N230" i="5"/>
  <c r="L230" i="5"/>
  <c r="N226" i="5"/>
  <c r="L226" i="5"/>
  <c r="N220" i="5"/>
  <c r="L220" i="5"/>
  <c r="N217" i="5"/>
  <c r="L217" i="5"/>
  <c r="N214" i="5"/>
  <c r="L214" i="5"/>
  <c r="N211" i="5"/>
  <c r="L211" i="5"/>
  <c r="N209" i="5"/>
  <c r="L209" i="5"/>
  <c r="N207" i="5"/>
  <c r="L207" i="5"/>
  <c r="N202" i="5"/>
  <c r="L202" i="5"/>
  <c r="N199" i="5"/>
  <c r="L199" i="5"/>
  <c r="N195" i="5"/>
  <c r="L195" i="5"/>
  <c r="N192" i="5"/>
  <c r="L192" i="5"/>
  <c r="N189" i="5"/>
  <c r="L189" i="5"/>
  <c r="N186" i="5"/>
  <c r="L186" i="5"/>
  <c r="N183" i="5"/>
  <c r="L183" i="5"/>
  <c r="N176" i="5"/>
  <c r="L176" i="5"/>
  <c r="N161" i="5"/>
  <c r="L161" i="5"/>
  <c r="N158" i="5"/>
  <c r="L158" i="5"/>
  <c r="N155" i="5"/>
  <c r="L155" i="5"/>
  <c r="N149" i="5"/>
  <c r="L149" i="5"/>
  <c r="N146" i="5"/>
  <c r="L146" i="5"/>
  <c r="N145" i="5"/>
  <c r="L145" i="5"/>
  <c r="N144" i="5"/>
  <c r="L144" i="5"/>
  <c r="N141" i="5"/>
  <c r="L141" i="5"/>
  <c r="N140" i="5"/>
  <c r="L140" i="5"/>
  <c r="G17" i="4"/>
  <c r="C17" i="4"/>
  <c r="W137" i="5"/>
  <c r="N137" i="5"/>
  <c r="F17" i="4" s="1"/>
  <c r="N136" i="5"/>
  <c r="L136" i="5"/>
  <c r="N135" i="5"/>
  <c r="L135" i="5"/>
  <c r="N134" i="5"/>
  <c r="L134" i="5"/>
  <c r="N133" i="5"/>
  <c r="L133" i="5"/>
  <c r="N132" i="5"/>
  <c r="L132" i="5"/>
  <c r="N130" i="5"/>
  <c r="L130" i="5"/>
  <c r="N129" i="5"/>
  <c r="L129" i="5"/>
  <c r="N126" i="5"/>
  <c r="L126" i="5"/>
  <c r="N123" i="5"/>
  <c r="L123" i="5"/>
  <c r="L137" i="5" s="1"/>
  <c r="N122" i="5"/>
  <c r="L122" i="5"/>
  <c r="N120" i="5"/>
  <c r="L120" i="5"/>
  <c r="N119" i="5"/>
  <c r="L119" i="5"/>
  <c r="N118" i="5"/>
  <c r="L118" i="5"/>
  <c r="N114" i="5"/>
  <c r="L114" i="5"/>
  <c r="N111" i="5"/>
  <c r="L111" i="5"/>
  <c r="N110" i="5"/>
  <c r="L110" i="5"/>
  <c r="N107" i="5"/>
  <c r="L107" i="5"/>
  <c r="N104" i="5"/>
  <c r="L104" i="5"/>
  <c r="N101" i="5"/>
  <c r="L101" i="5"/>
  <c r="N100" i="5"/>
  <c r="L100" i="5"/>
  <c r="N95" i="5"/>
  <c r="L95" i="5"/>
  <c r="G16" i="4"/>
  <c r="F16" i="4"/>
  <c r="E16" i="4"/>
  <c r="D16" i="4"/>
  <c r="C16" i="4"/>
  <c r="B16" i="4"/>
  <c r="W92" i="5"/>
  <c r="E92" i="5"/>
  <c r="N92" i="5"/>
  <c r="L92" i="5"/>
  <c r="N91" i="5"/>
  <c r="L91" i="5"/>
  <c r="N88" i="5"/>
  <c r="L88" i="5"/>
  <c r="G15" i="4"/>
  <c r="F15" i="4"/>
  <c r="E15" i="4"/>
  <c r="D15" i="4"/>
  <c r="C15" i="4"/>
  <c r="B15" i="4"/>
  <c r="W85" i="5"/>
  <c r="E85" i="5"/>
  <c r="N85" i="5"/>
  <c r="L85" i="5"/>
  <c r="N84" i="5"/>
  <c r="L84" i="5"/>
  <c r="N83" i="5"/>
  <c r="L83" i="5"/>
  <c r="N82" i="5"/>
  <c r="L82" i="5"/>
  <c r="N81" i="5"/>
  <c r="L81" i="5"/>
  <c r="N78" i="5"/>
  <c r="L78" i="5"/>
  <c r="N75" i="5"/>
  <c r="L75" i="5"/>
  <c r="N73" i="5"/>
  <c r="L73" i="5"/>
  <c r="G14" i="4"/>
  <c r="F14" i="4"/>
  <c r="E14" i="4"/>
  <c r="D14" i="4"/>
  <c r="C14" i="4"/>
  <c r="B14" i="4"/>
  <c r="W70" i="5"/>
  <c r="E70" i="5"/>
  <c r="N70" i="5"/>
  <c r="L70" i="5"/>
  <c r="N68" i="5"/>
  <c r="L68" i="5"/>
  <c r="N65" i="5"/>
  <c r="L65" i="5"/>
  <c r="N39" i="5"/>
  <c r="L39" i="5"/>
  <c r="N38" i="5"/>
  <c r="L38" i="5"/>
  <c r="N37" i="5"/>
  <c r="L37" i="5"/>
  <c r="N35" i="5"/>
  <c r="L35" i="5"/>
  <c r="N33" i="5"/>
  <c r="L33" i="5"/>
  <c r="N32" i="5"/>
  <c r="L32" i="5"/>
  <c r="N30" i="5"/>
  <c r="L30" i="5"/>
  <c r="N28" i="5"/>
  <c r="L28" i="5"/>
  <c r="N25" i="5"/>
  <c r="L25" i="5"/>
  <c r="G13" i="4"/>
  <c r="F13" i="4"/>
  <c r="E13" i="4"/>
  <c r="D13" i="4"/>
  <c r="C13" i="4"/>
  <c r="B13" i="4"/>
  <c r="W22" i="5"/>
  <c r="E22" i="5"/>
  <c r="N22" i="5"/>
  <c r="L22" i="5"/>
  <c r="N20" i="5"/>
  <c r="L20" i="5"/>
  <c r="G12" i="4"/>
  <c r="F12" i="4"/>
  <c r="E12" i="4"/>
  <c r="D12" i="4"/>
  <c r="C12" i="4"/>
  <c r="B12" i="4"/>
  <c r="W17" i="5"/>
  <c r="E17" i="5"/>
  <c r="N17" i="5"/>
  <c r="L17" i="5"/>
  <c r="N16" i="5"/>
  <c r="L16" i="5"/>
  <c r="N14" i="5"/>
  <c r="L14" i="5"/>
  <c r="J26" i="3"/>
  <c r="J20" i="3"/>
  <c r="F19" i="3"/>
  <c r="F18" i="3"/>
  <c r="J14" i="3"/>
  <c r="J13" i="3"/>
  <c r="F1" i="3"/>
  <c r="B8" i="4"/>
  <c r="D8" i="5"/>
  <c r="B28" i="4" l="1"/>
  <c r="E465" i="5"/>
  <c r="D28" i="4"/>
  <c r="L510" i="5"/>
  <c r="E32" i="4" s="1"/>
  <c r="D17" i="4"/>
  <c r="E137" i="5"/>
  <c r="L299" i="5"/>
  <c r="E17" i="4"/>
  <c r="B17" i="4"/>
  <c r="N521" i="5"/>
  <c r="F38" i="4" s="1"/>
  <c r="E510" i="5" l="1"/>
  <c r="D32" i="4"/>
  <c r="D17" i="3"/>
  <c r="F17" i="3" s="1"/>
  <c r="B32" i="4"/>
  <c r="B19" i="4"/>
  <c r="B38" i="4"/>
  <c r="D16" i="3"/>
  <c r="D19" i="4"/>
  <c r="E299" i="5"/>
  <c r="E19" i="4"/>
  <c r="L521" i="5"/>
  <c r="E38" i="4" s="1"/>
  <c r="E521" i="5" l="1"/>
  <c r="D38" i="4"/>
  <c r="F24" i="3"/>
  <c r="F23" i="3"/>
  <c r="D20" i="3"/>
  <c r="F25" i="3"/>
  <c r="F22" i="3"/>
  <c r="F16" i="3"/>
  <c r="F20" i="3" s="1"/>
  <c r="F26" i="3" l="1"/>
  <c r="J28" i="3"/>
  <c r="I29" i="3" s="1"/>
  <c r="J29" i="3" s="1"/>
  <c r="J31" i="3" l="1"/>
  <c r="F13" i="3"/>
  <c r="F12" i="3"/>
  <c r="J12" i="3"/>
  <c r="F14" i="3"/>
</calcChain>
</file>

<file path=xl/sharedStrings.xml><?xml version="1.0" encoding="utf-8"?>
<sst xmlns="http://schemas.openxmlformats.org/spreadsheetml/2006/main" count="3017" uniqueCount="986">
  <si>
    <t>a</t>
  </si>
  <si>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</si>
  <si>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</si>
  <si>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</si>
  <si>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</si>
  <si>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</si>
  <si>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</si>
  <si>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</si>
  <si>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</si>
  <si>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</si>
  <si>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</si>
  <si>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</si>
  <si>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</si>
  <si>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</si>
  <si>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</si>
  <si>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</si>
  <si>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</si>
  <si>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</si>
  <si>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</si>
  <si>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</si>
  <si>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</si>
  <si>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</si>
  <si>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</si>
  <si>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</si>
  <si>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</si>
  <si>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</si>
  <si>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</si>
  <si>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</si>
  <si>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</si>
  <si>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</si>
  <si>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</si>
  <si>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</si>
  <si>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</si>
  <si>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</si>
  <si>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</si>
  <si>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</si>
  <si>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</si>
  <si>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</si>
  <si>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</si>
  <si>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</si>
  <si>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</si>
  <si>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</si>
  <si>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</si>
  <si>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</si>
  <si>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</si>
  <si>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</si>
  <si>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</si>
  <si>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</si>
  <si>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</si>
  <si>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</si>
  <si>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</si>
  <si>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</si>
  <si>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</si>
  <si>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</si>
  <si>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</si>
  <si>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</si>
  <si>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</si>
  <si>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</si>
  <si>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</si>
  <si>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</si>
  <si>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</si>
  <si>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</si>
  <si>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</si>
  <si>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</si>
  <si>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</si>
  <si>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</si>
  <si>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</si>
  <si>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</si>
  <si>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</si>
  <si>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</si>
  <si>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</si>
  <si>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</si>
  <si>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</si>
  <si>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</si>
  <si>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</si>
  <si>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</si>
  <si>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</si>
  <si>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</si>
  <si>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</si>
  <si>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</si>
  <si>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</si>
  <si>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</si>
  <si>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</si>
  <si>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</si>
  <si>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</si>
  <si>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</si>
  <si>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</si>
  <si>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</si>
  <si>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</si>
  <si>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</si>
  <si>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</si>
  <si>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</si>
  <si>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</si>
  <si>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</si>
  <si>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</si>
  <si>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</si>
  <si>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</si>
  <si>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</si>
  <si>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</si>
  <si>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</si>
  <si>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</si>
  <si>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</si>
  <si>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</si>
  <si>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</si>
  <si>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</si>
  <si>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</si>
  <si>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</si>
  <si>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</si>
  <si>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</si>
  <si>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</si>
  <si>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</si>
  <si>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</si>
  <si>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</si>
  <si>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</si>
  <si>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</si>
  <si>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</si>
  <si>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</si>
  <si>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Odberateľ: Fakultná nemocnica Trenčín </t>
  </si>
  <si>
    <t xml:space="preserve">Spracoval: Gabriela Nagyová                        </t>
  </si>
  <si>
    <t xml:space="preserve">Projektant: "Domino projekt" Ing.Juraj Šuty </t>
  </si>
  <si>
    <t xml:space="preserve">JKSO : </t>
  </si>
  <si>
    <t>Dátum: 07.12.2020</t>
  </si>
  <si>
    <t>Stavba : Stavebné úpravy prac.ANGIOGRAFIE FN Trenčín, Legionárska 28,Trenčín</t>
  </si>
  <si>
    <t>Objekt : Stavebné úpravy angia 4.8.2021</t>
  </si>
  <si>
    <t>MPBAU SK, s. r. o. Košice</t>
  </si>
  <si>
    <t xml:space="preserve"> MPBAU SK, s. r. o. Košice</t>
  </si>
  <si>
    <t>JKSO :</t>
  </si>
  <si>
    <t>Gabriela Nagyová</t>
  </si>
  <si>
    <t>07.12.2020</t>
  </si>
  <si>
    <t xml:space="preserve">Fakultná nemocnica Trenčín </t>
  </si>
  <si>
    <t>91171 Trenčín</t>
  </si>
  <si>
    <t xml:space="preserve">"Domino projekt" Ing.Juraj Šuty </t>
  </si>
  <si>
    <t>Košice</t>
  </si>
  <si>
    <t>M3 OP</t>
  </si>
  <si>
    <t>M2 ZP</t>
  </si>
  <si>
    <t>M2 UP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</si>
  <si>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</si>
  <si>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</si>
  <si>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</si>
  <si>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</si>
  <si>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</si>
  <si>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</si>
  <si>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</si>
  <si>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</si>
  <si>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</si>
  <si>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</si>
  <si>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</si>
  <si>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</si>
  <si>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</si>
  <si>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</si>
  <si>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</si>
  <si>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</si>
  <si>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</si>
  <si>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</si>
  <si>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</si>
  <si>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121101103</t>
  </si>
  <si>
    <t>Odstránenie ornice s premiestnením do 250 m</t>
  </si>
  <si>
    <t>m3</t>
  </si>
  <si>
    <t xml:space="preserve">                    </t>
  </si>
  <si>
    <t>12110-1103</t>
  </si>
  <si>
    <t>45.11.21</t>
  </si>
  <si>
    <t>EK</t>
  </si>
  <si>
    <t>S</t>
  </si>
  <si>
    <t>8,25*0,15 =   1,238</t>
  </si>
  <si>
    <t>001</t>
  </si>
  <si>
    <t>181201102</t>
  </si>
  <si>
    <t>Úprava pláne zárezov v horn. tr. 1-4 so zhutnením</t>
  </si>
  <si>
    <t>m2</t>
  </si>
  <si>
    <t>18120-1102</t>
  </si>
  <si>
    <t xml:space="preserve">1 - ZEMNE PRÁCE  spolu: </t>
  </si>
  <si>
    <t>2 - ZÁKLADY</t>
  </si>
  <si>
    <t>011</t>
  </si>
  <si>
    <t>275313711</t>
  </si>
  <si>
    <t>Základové pätky z betónu prostého tr. C25/30</t>
  </si>
  <si>
    <t>27531-3711</t>
  </si>
  <si>
    <t>45.25.32</t>
  </si>
  <si>
    <t>2,33*1,12*0,15 =   0,391</t>
  </si>
  <si>
    <t xml:space="preserve">2 - ZÁKLADY  spolu: </t>
  </si>
  <si>
    <t>3 - ZVISLÉ A KOMPLETNÉ KONŠTRUKCIE</t>
  </si>
  <si>
    <t>311272512</t>
  </si>
  <si>
    <t>Murivo nosné porobet tvárnice PPT-hlad.Ytong, 400mm, P2-400</t>
  </si>
  <si>
    <t>31127-2512</t>
  </si>
  <si>
    <t>45.25.50</t>
  </si>
  <si>
    <t>Ipp</t>
  </si>
  <si>
    <t>1,8*1,55*0,4*2 =   2,232</t>
  </si>
  <si>
    <t>317161111</t>
  </si>
  <si>
    <t>Preklady keramické POROTHERM 120/65/1000 mm</t>
  </si>
  <si>
    <t>kus</t>
  </si>
  <si>
    <t>31716-1111</t>
  </si>
  <si>
    <t>9+3 =   12,000</t>
  </si>
  <si>
    <t>317161112</t>
  </si>
  <si>
    <t>Preklady keramické POROTHERM 120/65/1250 mm</t>
  </si>
  <si>
    <t>31716-1112</t>
  </si>
  <si>
    <t>6+4+6 =   16,000</t>
  </si>
  <si>
    <t>317161112.1</t>
  </si>
  <si>
    <t>Preklady keramické POROTHERM 100/85/1250 mm</t>
  </si>
  <si>
    <t>31716-1112.1</t>
  </si>
  <si>
    <t>317161113</t>
  </si>
  <si>
    <t>Preklady keramické POROTHERM 120/65/1500 mm</t>
  </si>
  <si>
    <t>31716-1113</t>
  </si>
  <si>
    <t>1+4 =   5,000</t>
  </si>
  <si>
    <t>317161114</t>
  </si>
  <si>
    <t>Preklady keramické POROTHERM 120/65/1750 mm</t>
  </si>
  <si>
    <t>31716-1114</t>
  </si>
  <si>
    <t>1+5 =   6,000</t>
  </si>
  <si>
    <t>317161115</t>
  </si>
  <si>
    <t>Preklady keramické POROTHERM 120/65/2000 mm</t>
  </si>
  <si>
    <t>31716-1115</t>
  </si>
  <si>
    <t>317161116</t>
  </si>
  <si>
    <t>Preklady keramické POROTHERM 120/65/2250 mm</t>
  </si>
  <si>
    <t>31716-1116</t>
  </si>
  <si>
    <t>342272436</t>
  </si>
  <si>
    <t>Priečky PPP Ytong hr.125mm 550kg/m3</t>
  </si>
  <si>
    <t>34227-2436</t>
  </si>
  <si>
    <t>domur.otvorov</t>
  </si>
  <si>
    <t>5,0+3,0 =   8,000</t>
  </si>
  <si>
    <t>priečky</t>
  </si>
  <si>
    <t>(2,95+3,125+2,375)*3,0 =   25,350</t>
  </si>
  <si>
    <t>-1,0*2,1 =   -2,100</t>
  </si>
  <si>
    <t>S3</t>
  </si>
  <si>
    <t>100,0 =   100,000</t>
  </si>
  <si>
    <t>m.č.111</t>
  </si>
  <si>
    <t>3,775*3,8 =   14,345</t>
  </si>
  <si>
    <t>(1,975+1,625)*3,8 =   13,680</t>
  </si>
  <si>
    <t>m.č.109</t>
  </si>
  <si>
    <t>2,878*3,8 =   10,936</t>
  </si>
  <si>
    <t>(2,125+0,6)*3,8 =   10,355</t>
  </si>
  <si>
    <t>m.č.102-106</t>
  </si>
  <si>
    <t>2,525*3,8 =   9,595</t>
  </si>
  <si>
    <t>3,0*3,8*3 =   34,200</t>
  </si>
  <si>
    <t>0,8*1,97 =   1,576</t>
  </si>
  <si>
    <t>(0,5+0,15)*1,97 =   1,281</t>
  </si>
  <si>
    <t>-0,8*1,97 =   -1,576</t>
  </si>
  <si>
    <t>-1,25*1,97 =   -2,463</t>
  </si>
  <si>
    <t>-0,7*2,1 =   -1,470</t>
  </si>
  <si>
    <t>-0,8*2,1*2 =   -3,360</t>
  </si>
  <si>
    <t>ZTI  IInp</t>
  </si>
  <si>
    <t>0,4*0,4*4 =   0,640</t>
  </si>
  <si>
    <t>342272536</t>
  </si>
  <si>
    <t>Priečky PPP Ytong hr.150mm 550kg/m3</t>
  </si>
  <si>
    <t>34227-2536</t>
  </si>
  <si>
    <t>Inp ZTI</t>
  </si>
  <si>
    <t>0,4*0,4*10 =   1,600</t>
  </si>
  <si>
    <t>388381112</t>
  </si>
  <si>
    <t>Kanály betónové voľné do 30 x 30 cm</t>
  </si>
  <si>
    <t>m</t>
  </si>
  <si>
    <t>38838-1112</t>
  </si>
  <si>
    <t>0,39+2,61+0,83+9,04 =   12,870</t>
  </si>
  <si>
    <t xml:space="preserve">3 - ZVISLÉ A KOMPLETNÉ KONŠTRUKCIE  spolu: </t>
  </si>
  <si>
    <t>4 - VODOROVNÉ KONŠTRUKCIE</t>
  </si>
  <si>
    <t>41110</t>
  </si>
  <si>
    <t>Uhlikové lamely SIKA CARBODUR S812 s prevedením podľa predpísaného technologického postupu</t>
  </si>
  <si>
    <t xml:space="preserve">  .  .  </t>
  </si>
  <si>
    <t>5,0*4 =   20,000</t>
  </si>
  <si>
    <t>411321616</t>
  </si>
  <si>
    <t>Stropy doskové zo železobetónu tr. C30/37</t>
  </si>
  <si>
    <t>41132-1616</t>
  </si>
  <si>
    <t>D1</t>
  </si>
  <si>
    <t>6,8*2,4*0,27 =   4,406</t>
  </si>
  <si>
    <t>411351101</t>
  </si>
  <si>
    <t>Debnenie stropov doskových zhotovenie</t>
  </si>
  <si>
    <t>41135-1101</t>
  </si>
  <si>
    <t>6,8*2,4 =   16,320</t>
  </si>
  <si>
    <t>411351102</t>
  </si>
  <si>
    <t>Debnenie stropov doskových odstránenie</t>
  </si>
  <si>
    <t>41135-1102</t>
  </si>
  <si>
    <t>411354175</t>
  </si>
  <si>
    <t>Podperná konštr. stropov pre zaťaženie do 20 kPa zhotovenie</t>
  </si>
  <si>
    <t>41135-4175</t>
  </si>
  <si>
    <t>411354176</t>
  </si>
  <si>
    <t>Podperná konštr. stropov pre zaťaženie do 20 kPa odstránenie</t>
  </si>
  <si>
    <t>41135-4176</t>
  </si>
  <si>
    <t>411361821</t>
  </si>
  <si>
    <t>Výstuž stropov BSt 500 (10505)</t>
  </si>
  <si>
    <t>t</t>
  </si>
  <si>
    <t>41136-1821</t>
  </si>
  <si>
    <t xml:space="preserve">4 - VODOROVNÉ KONŠTRUKCIE  spolu: </t>
  </si>
  <si>
    <t>5 - KOMUNIKÁCIE</t>
  </si>
  <si>
    <t>221</t>
  </si>
  <si>
    <t>596811220</t>
  </si>
  <si>
    <t>Kladenie bet. dlažby pre chodcov do lôžka z kam., veľ. do 0,25 m2, pl. do 50 m2</t>
  </si>
  <si>
    <t>59681-1220</t>
  </si>
  <si>
    <t>45.23.12</t>
  </si>
  <si>
    <t>pod VZT</t>
  </si>
  <si>
    <t>0,5*0,5*33 =   8,250</t>
  </si>
  <si>
    <t>MAT</t>
  </si>
  <si>
    <t>592456201</t>
  </si>
  <si>
    <t>Dlažba betónová  50/50/10</t>
  </si>
  <si>
    <t>26.61.11</t>
  </si>
  <si>
    <t>EZ</t>
  </si>
  <si>
    <t xml:space="preserve">5 - KOMUNIKÁCIE  spolu: </t>
  </si>
  <si>
    <t>6 - ÚPRAVY POVRCHOV, PODLAHY, VÝPLNE</t>
  </si>
  <si>
    <t>014</t>
  </si>
  <si>
    <t>612401190</t>
  </si>
  <si>
    <t>Pačokovanie 2x váp.mliekom+obrúsenie+presádrovanie</t>
  </si>
  <si>
    <t>61240-1190</t>
  </si>
  <si>
    <t>45.41.10</t>
  </si>
  <si>
    <t>14,0 =   14,000</t>
  </si>
  <si>
    <t>Inp</t>
  </si>
  <si>
    <t>316,0 =   316,000</t>
  </si>
  <si>
    <t>612466212</t>
  </si>
  <si>
    <t>Penetrácia stien</t>
  </si>
  <si>
    <t>61246-6212</t>
  </si>
  <si>
    <t>612473188.0</t>
  </si>
  <si>
    <t>Prípl. za zabudované hliníkové rohovníky k vnút. omietke zo suchých zmesí</t>
  </si>
  <si>
    <t>61247-3188.0</t>
  </si>
  <si>
    <t>Ipp,Inp,IInp</t>
  </si>
  <si>
    <t>6,6+30+12 =   48,600</t>
  </si>
  <si>
    <t>612474105</t>
  </si>
  <si>
    <t>Sádrová stierka stien RIGIPS</t>
  </si>
  <si>
    <t>61247-4105</t>
  </si>
  <si>
    <t>105,0+553,0+23,0 =   681,000</t>
  </si>
  <si>
    <t>612474132</t>
  </si>
  <si>
    <t>Omietka vnút. stien hrubá zo zmesí Cemix vr.prednástreku</t>
  </si>
  <si>
    <t>61247-4132</t>
  </si>
  <si>
    <t>31,5+83,0+7,0 =   121,500</t>
  </si>
  <si>
    <t>612481119</t>
  </si>
  <si>
    <t>Potiahnutie vnút., alebo vonk. stien a ostatných plôch sklotextilnou mriežkou</t>
  </si>
  <si>
    <t>61248-1119</t>
  </si>
  <si>
    <t>631312611</t>
  </si>
  <si>
    <t>Mazanina z betónu prostého tr. C16/20 hr. 5-8 cm</t>
  </si>
  <si>
    <t>63131-2611</t>
  </si>
  <si>
    <t>15,38*0,0499 =   0,767</t>
  </si>
  <si>
    <t>23,14*0,0539 =   1,247</t>
  </si>
  <si>
    <t>631313611</t>
  </si>
  <si>
    <t>Mazanina z betónu prostého tr. C16/20 hr. 8-12 cm</t>
  </si>
  <si>
    <t>63131-3611</t>
  </si>
  <si>
    <t>58,36*0,0839 =   4,896</t>
  </si>
  <si>
    <t>15,3*0,0819 =   1,253</t>
  </si>
  <si>
    <t>147,76*0,0839 =   12,397</t>
  </si>
  <si>
    <t>631319171</t>
  </si>
  <si>
    <t>Prípl. za stiahnutie povrchu mazaniny pred vlož. výstuže hr. do 8 cm</t>
  </si>
  <si>
    <t>63131-9171</t>
  </si>
  <si>
    <t>631319173</t>
  </si>
  <si>
    <t>Prípl. za stiahnutie povrchu mazaniny pred vlož. výstuže hr. do 12 cm</t>
  </si>
  <si>
    <t>63131-9173</t>
  </si>
  <si>
    <t>631362021</t>
  </si>
  <si>
    <t>Výstuž betónových mazanín zo zvarovaných sietí Kari</t>
  </si>
  <si>
    <t>63136-2021</t>
  </si>
  <si>
    <t>(58,36+15,3+147,76+15,38+23,14)*0,00303 =   0,788</t>
  </si>
  <si>
    <t>800</t>
  </si>
  <si>
    <t>6324221051</t>
  </si>
  <si>
    <t>Poter elastickýsamonivelizačný,vystužený vláknami PP hr.4mm</t>
  </si>
  <si>
    <t>632477007</t>
  </si>
  <si>
    <t>Nivelačná stierka podlahová Schonox SP</t>
  </si>
  <si>
    <t>632477010.1</t>
  </si>
  <si>
    <t>Penetrácia podlahová SCHONOX VD FIX</t>
  </si>
  <si>
    <t>257,68 =   257,680</t>
  </si>
  <si>
    <t>15,38 =   15,380</t>
  </si>
  <si>
    <t>6324771135</t>
  </si>
  <si>
    <t>SIKADUR-lepidlo</t>
  </si>
  <si>
    <t>63247-71135</t>
  </si>
  <si>
    <t>632481213</t>
  </si>
  <si>
    <t>Separačná vrstva z PE fólie</t>
  </si>
  <si>
    <t>63248-1213</t>
  </si>
  <si>
    <t>58,36+15,3+147,76+15,38+23,14 =   259,940</t>
  </si>
  <si>
    <t>642942111</t>
  </si>
  <si>
    <t>Osadenie dverných zárubní alebo rámov oceľových do 2,5 m2</t>
  </si>
  <si>
    <t>64294-2111</t>
  </si>
  <si>
    <t>45.42.11</t>
  </si>
  <si>
    <t>553301371</t>
  </si>
  <si>
    <t>Zárubňa oceľová CGH 80x197</t>
  </si>
  <si>
    <t>28.12.10</t>
  </si>
  <si>
    <t>553301392</t>
  </si>
  <si>
    <t>Zárubňa oceľová CGH 100x197</t>
  </si>
  <si>
    <t>553301430.1</t>
  </si>
  <si>
    <t>Zárubňa oceľová CGH 160x197</t>
  </si>
  <si>
    <t>642942221</t>
  </si>
  <si>
    <t>Osadenie dverných zárubní alebo rámov oceľových do 4,5 m2</t>
  </si>
  <si>
    <t>64294-2221</t>
  </si>
  <si>
    <t xml:space="preserve">6 - ÚPRAVY POVRCHOV, PODLAHY, VÝPLNE  spolu: </t>
  </si>
  <si>
    <t>9 - OSTATNÉ KONŠTRUKCIE A PRÁCE</t>
  </si>
  <si>
    <t>931982403</t>
  </si>
  <si>
    <t>Tesniaca pryž okolo kanálika</t>
  </si>
  <si>
    <t>93198-2403</t>
  </si>
  <si>
    <t>003</t>
  </si>
  <si>
    <t>941955002</t>
  </si>
  <si>
    <t>Lešenie ľahké prac. pomocné výš. podlahy do 1,9 m</t>
  </si>
  <si>
    <t>94195-5002</t>
  </si>
  <si>
    <t>45.25.10</t>
  </si>
  <si>
    <t>pre podhľady</t>
  </si>
  <si>
    <t>248 =   248,000</t>
  </si>
  <si>
    <t>9529011.6</t>
  </si>
  <si>
    <t>Plastový káblový žľab,vertikálny 250/100mm</t>
  </si>
  <si>
    <t>95290-11.6</t>
  </si>
  <si>
    <t>45.45.13</t>
  </si>
  <si>
    <t>952901111</t>
  </si>
  <si>
    <t>Vyčistenie budov byt. alebo občian. výstavby pri výške podlažia do 4 m</t>
  </si>
  <si>
    <t>95290-1111</t>
  </si>
  <si>
    <t>95394710</t>
  </si>
  <si>
    <t>Kotvy mechanické M 8 dl 130 mm pre stredné zaťaženie do betónu, ŽB alebo kameňa s vyvŕtaním otvoru</t>
  </si>
  <si>
    <t>95394-710</t>
  </si>
  <si>
    <t>1/Z</t>
  </si>
  <si>
    <t>8 =   8,000</t>
  </si>
  <si>
    <t>953947126</t>
  </si>
  <si>
    <t>Kotvy mechanické M 12 dl 255 mm pre stredné zaťaženie do betónu, ŽB alebo kameňa s vyvŕtaním otvoru</t>
  </si>
  <si>
    <t>95394-7126</t>
  </si>
  <si>
    <t>D3,D4</t>
  </si>
  <si>
    <t>4*2 =   8,000</t>
  </si>
  <si>
    <t>25*4 =   100,000</t>
  </si>
  <si>
    <t>953947165</t>
  </si>
  <si>
    <t>Kotvy mechanické M 16 dl 295 mm pre stredné zaťaženie do betónu, ŽB alebo kameňa s vyvŕtaním otvoru</t>
  </si>
  <si>
    <t>95394-7165</t>
  </si>
  <si>
    <t>D2</t>
  </si>
  <si>
    <t>12*2 =   24,000</t>
  </si>
  <si>
    <t>953948101.2</t>
  </si>
  <si>
    <t>Kotvy chemickým tmelom M 10 hl 200 mm do betónu, ŽB alebo kameňa s vyvŕtaním otvoru</t>
  </si>
  <si>
    <t>95394-8101.2</t>
  </si>
  <si>
    <t>S1</t>
  </si>
  <si>
    <t>26*4 =   104,000</t>
  </si>
  <si>
    <t>013</t>
  </si>
  <si>
    <t>962031132</t>
  </si>
  <si>
    <t>Búranie priečok z tehál MV, MVC hr. do 10 cm, plocha nad 4 m2</t>
  </si>
  <si>
    <t>96203-1132</t>
  </si>
  <si>
    <t>45.11.11</t>
  </si>
  <si>
    <t>3,025*3,8 =   11,495</t>
  </si>
  <si>
    <t>3,1*3,8*2 =   23,560</t>
  </si>
  <si>
    <t>3,15*3,8 =   11,970</t>
  </si>
  <si>
    <t>3,6*3,8 =   13,680</t>
  </si>
  <si>
    <t>2,4*3,8 =   9,120</t>
  </si>
  <si>
    <t>1,65*3,8 =   6,270</t>
  </si>
  <si>
    <t>4,1*3,8 =   15,580</t>
  </si>
  <si>
    <t>9,65*3,8 =   36,670</t>
  </si>
  <si>
    <t>9,2*3,8 =   34,960</t>
  </si>
  <si>
    <t>3,4*3,8 =   12,920</t>
  </si>
  <si>
    <t>4,0*3,8 =   15,200</t>
  </si>
  <si>
    <t>3,05*3,8 =   11,590</t>
  </si>
  <si>
    <t>962031133</t>
  </si>
  <si>
    <t>Búranie priečok z tehál MV, MVC hr. do 15 cm, plocha nad 4 m2</t>
  </si>
  <si>
    <t>96203-1133</t>
  </si>
  <si>
    <t>6,322*3,8 =   24,024</t>
  </si>
  <si>
    <t>0,9*2,02*2 =   3,636</t>
  </si>
  <si>
    <t>1,37*2,16 =   2,959</t>
  </si>
  <si>
    <t>IInp</t>
  </si>
  <si>
    <t>3,0 =   3,000</t>
  </si>
  <si>
    <t>962084131</t>
  </si>
  <si>
    <t>Búranie priečok z dosiek sádrových, rabicových hr.do 10 cm</t>
  </si>
  <si>
    <t>96208-4131</t>
  </si>
  <si>
    <t>demontaž provizornej priečky sadrokar.</t>
  </si>
  <si>
    <t>9,5 =   9,500</t>
  </si>
  <si>
    <t>963012520</t>
  </si>
  <si>
    <t>Búranie stropov zo žb. prefa panelov š. nad 30 hr. nad 14 cm</t>
  </si>
  <si>
    <t>96301-2520</t>
  </si>
  <si>
    <t>6,8*1,2*0,25*2 =   4,080</t>
  </si>
  <si>
    <t>963051113</t>
  </si>
  <si>
    <t>Búranie železobet. stropov doskových hr. nad 8 cm</t>
  </si>
  <si>
    <t>96305-1113</t>
  </si>
  <si>
    <t>Inp-parapet.doska</t>
  </si>
  <si>
    <t>1,8*0,325*0,1 =   0,059</t>
  </si>
  <si>
    <t>965043341</t>
  </si>
  <si>
    <t>Búranie bet. podkladu s poterom hr. do 10 cm nad 4 m2</t>
  </si>
  <si>
    <t>96504-3341</t>
  </si>
  <si>
    <t>32,1*0,1 =   3,210</t>
  </si>
  <si>
    <t>965043441</t>
  </si>
  <si>
    <t>Búranie bet. podkladu s poterom hr. do 15 cm nad 4 m2</t>
  </si>
  <si>
    <t>96504-3441</t>
  </si>
  <si>
    <t>33,97*0,15 =   5,096</t>
  </si>
  <si>
    <t>153,63*0,15 =   23,045</t>
  </si>
  <si>
    <t>965044123</t>
  </si>
  <si>
    <t>Búranie-Liate PVC</t>
  </si>
  <si>
    <t>96504-4123</t>
  </si>
  <si>
    <t>11,99 =   11,990</t>
  </si>
  <si>
    <t>965081813</t>
  </si>
  <si>
    <t>Búranie dlažieb kamenin. cem. terac. hr. nad 1 cm nad 1 m2</t>
  </si>
  <si>
    <t>96508-1813</t>
  </si>
  <si>
    <t>33,97 =   33,970</t>
  </si>
  <si>
    <t>32,1 =   32,100</t>
  </si>
  <si>
    <t>968061125</t>
  </si>
  <si>
    <t>Vyvesenie alebo zavesenie drev. krídiel dvier do 2 m2</t>
  </si>
  <si>
    <t>96806-1125</t>
  </si>
  <si>
    <t>9 =   9,000</t>
  </si>
  <si>
    <t>968071112</t>
  </si>
  <si>
    <t>Vyvesenie alebo zavesenie kov. okien do 1,5 m2</t>
  </si>
  <si>
    <t>96807-1112</t>
  </si>
  <si>
    <t>2 =   2,000</t>
  </si>
  <si>
    <t>968072246</t>
  </si>
  <si>
    <t>Vybúranie kov. okenných rámov jednoduchých do 4 m2</t>
  </si>
  <si>
    <t>96807-2246</t>
  </si>
  <si>
    <t>Ipp-kovová mreža</t>
  </si>
  <si>
    <t>1,8*1,55 =   2,790</t>
  </si>
  <si>
    <t>968072355</t>
  </si>
  <si>
    <t>Vybúranie kov. okenných rámov zdvojených do 2 m2</t>
  </si>
  <si>
    <t>96807-2355</t>
  </si>
  <si>
    <t>1,8*0,65 =   1,170</t>
  </si>
  <si>
    <t>968072356</t>
  </si>
  <si>
    <t>Vybúranie kov. okenných rámov zdvojených do 4 m2</t>
  </si>
  <si>
    <t>96807-2356</t>
  </si>
  <si>
    <t>1,8*2,1 =   3,780</t>
  </si>
  <si>
    <t>968072455</t>
  </si>
  <si>
    <t>Vybúranie kov. dverných zárubní do 2 m2</t>
  </si>
  <si>
    <t>96807-2455</t>
  </si>
  <si>
    <t>0,6*1,97*2 =   2,364</t>
  </si>
  <si>
    <t>0,9*1,97*4 =   7,092</t>
  </si>
  <si>
    <t>1,1*1,97*2 =   4,334</t>
  </si>
  <si>
    <t>971033131</t>
  </si>
  <si>
    <t>Vybúr. otvorov D do 6 cm v murive tehl. MV, MVC hr. do 15 cm</t>
  </si>
  <si>
    <t>97103-3131</t>
  </si>
  <si>
    <t>ZTI,SL,EO</t>
  </si>
  <si>
    <t>30 =   30,000</t>
  </si>
  <si>
    <t>971033231</t>
  </si>
  <si>
    <t>Vybúr. otvorov do 0,0225 m2 mur. tehl. MV, MVC hr. do 15 cm</t>
  </si>
  <si>
    <t>97103-3231</t>
  </si>
  <si>
    <t>Inp  -VZT</t>
  </si>
  <si>
    <t>971033331</t>
  </si>
  <si>
    <t>Vybúr. otvorov do 0,09 m2 murivo tehl. MV, MVC hr. do 15 cm</t>
  </si>
  <si>
    <t>97103-3331</t>
  </si>
  <si>
    <t>Inp  VZT</t>
  </si>
  <si>
    <t>1+2 =   3,000</t>
  </si>
  <si>
    <t>VZT1-4,11-15</t>
  </si>
  <si>
    <t>1+5+1+2+1+1+1+1+1 =   14,000</t>
  </si>
  <si>
    <t>971033341</t>
  </si>
  <si>
    <t>Vybúr. otvorov do 0,09 m2 murivo tehl. MV, MVC hr. do 30 cm</t>
  </si>
  <si>
    <t>97103-3341</t>
  </si>
  <si>
    <t>Ipp VZT</t>
  </si>
  <si>
    <t>1+2+1 =   4,000</t>
  </si>
  <si>
    <t>971033431</t>
  </si>
  <si>
    <t>Vybúr. otvorov do 0,25 m2 murivo tehl. MV, MVC hr. do 15 cm</t>
  </si>
  <si>
    <t>97103-3431</t>
  </si>
  <si>
    <t>Inp  ZTI  0,4*0,4</t>
  </si>
  <si>
    <t>10 =   10,000</t>
  </si>
  <si>
    <t>VZT</t>
  </si>
  <si>
    <t>IInp  ZTI</t>
  </si>
  <si>
    <t>4 =   4,000</t>
  </si>
  <si>
    <t>VZT 7-10,16-21</t>
  </si>
  <si>
    <t>1+1+1+3+4+1+1+1+1+1 =   15,000</t>
  </si>
  <si>
    <t>971033441</t>
  </si>
  <si>
    <t>Vybúr. otvorov do 0,25 m2 murivo tehl. MV, MVC hr. do 30 cm</t>
  </si>
  <si>
    <t>97103-3441</t>
  </si>
  <si>
    <t>Ipp  0,5*0,5*1</t>
  </si>
  <si>
    <t>1 =   1,000</t>
  </si>
  <si>
    <t>971033521</t>
  </si>
  <si>
    <t>Vybúr. otvorov do 1 m2 v murive tehl. MV, MVC hr. do 10 cm</t>
  </si>
  <si>
    <t>97103-3521</t>
  </si>
  <si>
    <t>0,76*0,45*2 =   0,684</t>
  </si>
  <si>
    <t>971033531</t>
  </si>
  <si>
    <t>Vybúr. otvorov do 1 m2 v murive tehl. MV, MVC hr. do 15 cm</t>
  </si>
  <si>
    <t>97103-3531</t>
  </si>
  <si>
    <t>VZT5,6</t>
  </si>
  <si>
    <t>1+1 =   2,000</t>
  </si>
  <si>
    <t>971033541</t>
  </si>
  <si>
    <t>Vybúr. otvorov do 1 m2 v murive tehl. MV, MVC hr. do 30 cm</t>
  </si>
  <si>
    <t>97103-3541</t>
  </si>
  <si>
    <t>0,975*0,5*0,225 =   0,110</t>
  </si>
  <si>
    <t>0,76*0,45*0,25 =   0,086</t>
  </si>
  <si>
    <t>0,76*0,45*0,225 =   0,077</t>
  </si>
  <si>
    <t>971033631</t>
  </si>
  <si>
    <t>Vybúr. otvorov do 4 m2 v murive tehl. MV, MVC hr. do 15 cm</t>
  </si>
  <si>
    <t>97103-3631</t>
  </si>
  <si>
    <t>1,0*2,02 =   2,020</t>
  </si>
  <si>
    <t>973031324</t>
  </si>
  <si>
    <t>Vysek. kapies v murive z tehál do 0,10 m2 hĺ. do 15 cm</t>
  </si>
  <si>
    <t>97303-1324</t>
  </si>
  <si>
    <t>974031121</t>
  </si>
  <si>
    <t>Vysekanie rýh v tehelnom murive hl. do 3 cm š. do 3 cm</t>
  </si>
  <si>
    <t>97403-1121</t>
  </si>
  <si>
    <t>inp</t>
  </si>
  <si>
    <t>974031132</t>
  </si>
  <si>
    <t>Vysekanie rýh v tehelnom murive hl. do 5 cm š. do 7 cm</t>
  </si>
  <si>
    <t>97403-1132</t>
  </si>
  <si>
    <t>Inp ZTI,SL,EO</t>
  </si>
  <si>
    <t>540 =   540,000</t>
  </si>
  <si>
    <t>975241113</t>
  </si>
  <si>
    <t>Jadrové vrty diamantovými korunkami do D 130 mm do stropov betónových alebo dlažieb</t>
  </si>
  <si>
    <t>cm</t>
  </si>
  <si>
    <t>97524-1113</t>
  </si>
  <si>
    <t>D125</t>
  </si>
  <si>
    <t>5*30 =   150,000</t>
  </si>
  <si>
    <t>975241116</t>
  </si>
  <si>
    <t>Jadrové vrty diamantovými korunkami do D 160 mm do stropov betónových alebo dlažieb</t>
  </si>
  <si>
    <t>97524-1116</t>
  </si>
  <si>
    <t>4*30 =   120,000</t>
  </si>
  <si>
    <t>978059531</t>
  </si>
  <si>
    <t>Vybúranie obkladov vnút. z obkladačiek plochy nad 2 m2</t>
  </si>
  <si>
    <t>97805-9531</t>
  </si>
  <si>
    <t>285,8 =   285,800</t>
  </si>
  <si>
    <t>48,65 =   48,650</t>
  </si>
  <si>
    <t>979011111</t>
  </si>
  <si>
    <t>Zvislá doprava sute a vybúr. hmôt za prvé podlažie</t>
  </si>
  <si>
    <t>97901-1111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</si>
  <si>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</si>
  <si>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</si>
  <si>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</si>
  <si>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</si>
  <si>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</si>
  <si>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</si>
  <si>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</si>
  <si>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</si>
  <si>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</si>
  <si>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</si>
  <si>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</si>
  <si>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</si>
  <si>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</si>
  <si>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</si>
  <si>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</si>
  <si>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</si>
  <si>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</si>
  <si>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</si>
  <si>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999281111</t>
  </si>
  <si>
    <t>Presun hmôt pre opravy v objektoch výšky do 25 m</t>
  </si>
  <si>
    <t>99928-1111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</si>
  <si>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</si>
  <si>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</si>
  <si>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</si>
  <si>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</si>
  <si>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</si>
  <si>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711106113</t>
  </si>
  <si>
    <t>Stierková hydroizolačná hmota OXAL DS FLEX</t>
  </si>
  <si>
    <t>I</t>
  </si>
  <si>
    <t>71110-6113</t>
  </si>
  <si>
    <t>IK</t>
  </si>
  <si>
    <t>15,3+15,38 =   30,680</t>
  </si>
  <si>
    <t>711113121.1</t>
  </si>
  <si>
    <t>Izolácia proti vlhkosti zvislá náterom SANIFLEX-DS</t>
  </si>
  <si>
    <t>71111-3121.1</t>
  </si>
  <si>
    <t>45.22.20</t>
  </si>
  <si>
    <t>998711202</t>
  </si>
  <si>
    <t>Presun hmôt pre izolácie proti vode v objektoch výšky do 12 m</t>
  </si>
  <si>
    <t>99871-1202</t>
  </si>
  <si>
    <t xml:space="preserve">711 - Izolácie proti vode a vlhkosti  spolu: </t>
  </si>
  <si>
    <t>713 - Izolácie tepelné</t>
  </si>
  <si>
    <t>713</t>
  </si>
  <si>
    <t>713111126</t>
  </si>
  <si>
    <t>71311-1126</t>
  </si>
  <si>
    <t>45.32.11</t>
  </si>
  <si>
    <t>713121111</t>
  </si>
  <si>
    <t>Montáž tep. izolácie podláh 1 x položenie</t>
  </si>
  <si>
    <t>71312-1111</t>
  </si>
  <si>
    <t>631000004</t>
  </si>
  <si>
    <t>ROOFMATE SL hr.60mm</t>
  </si>
  <si>
    <t>26.14.11</t>
  </si>
  <si>
    <t>IZ</t>
  </si>
  <si>
    <t>(58,6+15,3+147,76)*1,05 =   232,743</t>
  </si>
  <si>
    <t>631000005</t>
  </si>
  <si>
    <t>ROOFMATE SL hr.30mm</t>
  </si>
  <si>
    <t>15,38*1,05 =   16,149</t>
  </si>
  <si>
    <t>631000006</t>
  </si>
  <si>
    <t>ROOFMATE SL hr.40mm</t>
  </si>
  <si>
    <t>23,14*1,05 =   24,297</t>
  </si>
  <si>
    <t>713131132</t>
  </si>
  <si>
    <t>Montáž tep. izolácie stien, doskami prichyt.-hmoždinky,skrutky,drôt</t>
  </si>
  <si>
    <t>71313-1132</t>
  </si>
  <si>
    <t>S2</t>
  </si>
  <si>
    <t>81 =   81,000</t>
  </si>
  <si>
    <t>59591252</t>
  </si>
  <si>
    <t>Sadrokartónová doska KNAUF SAFEBOARD 12,5mm ekvivalent olova1,5mm,125kV dod+mont</t>
  </si>
  <si>
    <t>26.62.10</t>
  </si>
  <si>
    <t>59591252.1</t>
  </si>
  <si>
    <t>Sadrokartónová doska KNAUF SAFEBOARD 12,5mm ekvivalent olova1,0mm,125kV dod+mont.</t>
  </si>
  <si>
    <t>713510522.0</t>
  </si>
  <si>
    <t>Zhotovenie protipož. prestupu potrubia v strope d otvor/potrubie 135 mm izolácia pen. tmelom El90, s v</t>
  </si>
  <si>
    <t>71351-0522.0</t>
  </si>
  <si>
    <t>713510622</t>
  </si>
  <si>
    <t>Zhotovenie protipož. prestupu potrubia v stene d otvor/potrubie 110/55 mm izolácia pen. tmelom El90, s v</t>
  </si>
  <si>
    <t>71351-0622</t>
  </si>
  <si>
    <t>998713202</t>
  </si>
  <si>
    <t>Presun hmôt pre izolácie tepelné v objektoch výšky do 12 m</t>
  </si>
  <si>
    <t>99871-3202</t>
  </si>
  <si>
    <t xml:space="preserve">713 - Izolácie tepelné  spolu: </t>
  </si>
  <si>
    <t>72 - ZDRAVOTNO - TECHNICKÉ INŠTALÁCIE</t>
  </si>
  <si>
    <t>721</t>
  </si>
  <si>
    <t>72</t>
  </si>
  <si>
    <t>Zdravotechnika</t>
  </si>
  <si>
    <t>kpl</t>
  </si>
  <si>
    <t>72.0</t>
  </si>
  <si>
    <t>Mediciálne plyny</t>
  </si>
  <si>
    <t xml:space="preserve">72 - ZDRAVOTNO - TECHNICKÉ INŠTALÁCIE  spolu: </t>
  </si>
  <si>
    <t>73 - ÚSTREDNE VYKUROVANIE</t>
  </si>
  <si>
    <t>731</t>
  </si>
  <si>
    <t>73</t>
  </si>
  <si>
    <t>Ústredné kúrenie</t>
  </si>
  <si>
    <t xml:space="preserve">73 - ÚSTREDNE VYKUROVANIE  spolu: </t>
  </si>
  <si>
    <t>766 - Konštrukcie stolárske</t>
  </si>
  <si>
    <t>766</t>
  </si>
  <si>
    <t>766111.1</t>
  </si>
  <si>
    <t>Konštr.stolárske-sádrokartonová priečka provizorna</t>
  </si>
  <si>
    <t>45.42.13</t>
  </si>
  <si>
    <t>Inp m.č.110</t>
  </si>
  <si>
    <t>2,5*3,8 =   9,500</t>
  </si>
  <si>
    <t>766111.11</t>
  </si>
  <si>
    <t>Konštr.stolárske-sádrokartonová predstena</t>
  </si>
  <si>
    <t>81,0 =   81,000</t>
  </si>
  <si>
    <t>766111.131</t>
  </si>
  <si>
    <t>Konštr.stolárske-podhľad sádrokart akustická KNAUF DECIBEL hr.100mm</t>
  </si>
  <si>
    <t>766111.133</t>
  </si>
  <si>
    <t>Konštr.stolárske-podhľad sádrokart akustická KNAUF DECIBEL hr.50mm</t>
  </si>
  <si>
    <t>76611110</t>
  </si>
  <si>
    <t>Konštr.stolárske-Podhľad sádrokartonový</t>
  </si>
  <si>
    <t>76611-110</t>
  </si>
  <si>
    <t>766111100</t>
  </si>
  <si>
    <t>Konštr.stolárske-Podhľad OWA COSMOS 68</t>
  </si>
  <si>
    <t>76611-1100</t>
  </si>
  <si>
    <t>766111100.6</t>
  </si>
  <si>
    <t>Konštr.stolárske-stena akustická izolácia  AKUSTIK ROLL hr.100mm</t>
  </si>
  <si>
    <t>766111101</t>
  </si>
  <si>
    <t>Konštr.stolárske-Podhľad sádrokartonový do vlhkého prostredia</t>
  </si>
  <si>
    <t>76611-1101</t>
  </si>
  <si>
    <t>766411821</t>
  </si>
  <si>
    <t>Demontáž obloženia stien z paluboviek</t>
  </si>
  <si>
    <t>76641-1821</t>
  </si>
  <si>
    <t>2,7*3,2 =   8,640</t>
  </si>
  <si>
    <t>766411822</t>
  </si>
  <si>
    <t>Demontáž podkladových roštov pre obloženie stien</t>
  </si>
  <si>
    <t>76641-1822</t>
  </si>
  <si>
    <t>766421821</t>
  </si>
  <si>
    <t>Demontáž obloženia podhľadov z paluboviek</t>
  </si>
  <si>
    <t>76642-1821</t>
  </si>
  <si>
    <t>7,1*2,9 =   20,590</t>
  </si>
  <si>
    <t>6,4*1,0 =   6,400</t>
  </si>
  <si>
    <t>6,4*0,6 =   3,840</t>
  </si>
  <si>
    <t>766661422</t>
  </si>
  <si>
    <t>Montáž dvier kom. otv. protipož. do zár. 1-kr. nad 0,8m</t>
  </si>
  <si>
    <t>76666-1422</t>
  </si>
  <si>
    <t>766661512</t>
  </si>
  <si>
    <t>Montáž dvier kom. otv. z tvr. dreva s polodr. 1-kr. do 0,8m</t>
  </si>
  <si>
    <t>76666-1512</t>
  </si>
  <si>
    <t>766661522</t>
  </si>
  <si>
    <t>Montáž dvier kom. otv. z tvr. dreva s polodr. 1-kr. nad 0,8m</t>
  </si>
  <si>
    <t>76666-1522</t>
  </si>
  <si>
    <t>766661542</t>
  </si>
  <si>
    <t>Montáž dvier kom. otv. z tvr. dreva s polodr. 2-kr. nad1,45m</t>
  </si>
  <si>
    <t>76666-1542</t>
  </si>
  <si>
    <t>611000002</t>
  </si>
  <si>
    <t>Kovanie-kľučka,guľa...</t>
  </si>
  <si>
    <t>20.30.12</t>
  </si>
  <si>
    <t>611617111</t>
  </si>
  <si>
    <t>Vetracia mriežka 40/20</t>
  </si>
  <si>
    <t>20.30.11</t>
  </si>
  <si>
    <t>6116171111</t>
  </si>
  <si>
    <t>Vetracia mriežka 30/15</t>
  </si>
  <si>
    <t>611617221</t>
  </si>
  <si>
    <t>Dvere vnútorné plné 80x197  1/S</t>
  </si>
  <si>
    <t>611617261.0</t>
  </si>
  <si>
    <t>Dvere vnútorné plné 100x210  2/S</t>
  </si>
  <si>
    <t>611617411</t>
  </si>
  <si>
    <t>Dvere vnútorné plné 160x197  4/S</t>
  </si>
  <si>
    <t>611652721</t>
  </si>
  <si>
    <t>766661913</t>
  </si>
  <si>
    <t>Osadenie vetracej mriežky</t>
  </si>
  <si>
    <t>ks</t>
  </si>
  <si>
    <t>76666-1913</t>
  </si>
  <si>
    <t>766812211</t>
  </si>
  <si>
    <t>Montáž kuchynských liniek drev. na stoj. dl. do 120cm</t>
  </si>
  <si>
    <t>76681-2211</t>
  </si>
  <si>
    <t>615812381</t>
  </si>
  <si>
    <t>Súbor kuchynský</t>
  </si>
  <si>
    <t>36.13.10</t>
  </si>
  <si>
    <t>998766202</t>
  </si>
  <si>
    <t>Presun hmôt pre konštr. stolárske v objektoch výšky do 12 m</t>
  </si>
  <si>
    <t>99876-6202</t>
  </si>
  <si>
    <t xml:space="preserve">766 - Konštrukcie stolárske  spolu: </t>
  </si>
  <si>
    <t>767 - Konštrukcie doplnk. kovové stavebné</t>
  </si>
  <si>
    <t>767</t>
  </si>
  <si>
    <t>76710.11</t>
  </si>
  <si>
    <t>Oceľové okno s oloveným sklom -min. 2,5 PB ekvivalent,vr. parapetných dosiek d+m+doprava,viď výkr.</t>
  </si>
  <si>
    <t>45.42.12</t>
  </si>
  <si>
    <t>ozn.1</t>
  </si>
  <si>
    <t>767100</t>
  </si>
  <si>
    <t>7671000.0</t>
  </si>
  <si>
    <t>7671000 .0</t>
  </si>
  <si>
    <t>7671010024.2</t>
  </si>
  <si>
    <t>7671010024 .2</t>
  </si>
  <si>
    <t>4/H</t>
  </si>
  <si>
    <t>7671010024.4</t>
  </si>
  <si>
    <t>7671010024.5</t>
  </si>
  <si>
    <t>7671010024.6</t>
  </si>
  <si>
    <t>7671010024.63</t>
  </si>
  <si>
    <t>7671010026.0</t>
  </si>
  <si>
    <t>1/HL</t>
  </si>
  <si>
    <t>7671111,3</t>
  </si>
  <si>
    <t>76711-11,3</t>
  </si>
  <si>
    <t>7671111,4</t>
  </si>
  <si>
    <t>76711-11,4</t>
  </si>
  <si>
    <t>7671111,5</t>
  </si>
  <si>
    <t>76711-11,5</t>
  </si>
  <si>
    <t>767111111</t>
  </si>
  <si>
    <t>Lôžková a inštalačná rampa DN2-popis viď výkres dod+mon</t>
  </si>
  <si>
    <t>76711-1111</t>
  </si>
  <si>
    <t>7671111110.1</t>
  </si>
  <si>
    <t>76711-11110.1</t>
  </si>
  <si>
    <t>767111112</t>
  </si>
  <si>
    <t>Stropný statív anestez.OK 07 otočný so sklopným ramenom dod+mon</t>
  </si>
  <si>
    <t>76711-1112</t>
  </si>
  <si>
    <t>767581801</t>
  </si>
  <si>
    <t>Demontáž podhľadov, kazety</t>
  </si>
  <si>
    <t>76758-1801</t>
  </si>
  <si>
    <t>34,26 =   34,260</t>
  </si>
  <si>
    <t>767581801.1</t>
  </si>
  <si>
    <t>Demontáž podhľadov, z OK sieť.+2*rabic.pletiva</t>
  </si>
  <si>
    <t>76758-1801.1</t>
  </si>
  <si>
    <t>35,36 =   35,360</t>
  </si>
  <si>
    <t>767581802</t>
  </si>
  <si>
    <t>Demontáž podhľadov, lamely</t>
  </si>
  <si>
    <t>76758-1802</t>
  </si>
  <si>
    <t>11 =   11,000</t>
  </si>
  <si>
    <t>56 =   56,000</t>
  </si>
  <si>
    <t>767582800</t>
  </si>
  <si>
    <t>Demontáž podhľadov, roštov</t>
  </si>
  <si>
    <t>76758-2800</t>
  </si>
  <si>
    <t>767583351</t>
  </si>
  <si>
    <t>Montáž podhľadov lamelových, FEAL TA 75, do 10 m2</t>
  </si>
  <si>
    <t>76758-3351</t>
  </si>
  <si>
    <t>767911813</t>
  </si>
  <si>
    <t>Demontáž drôteného pletiva so štvorcovými okami výšky cez 2,0 m</t>
  </si>
  <si>
    <t>76791-1813</t>
  </si>
  <si>
    <t>45.34.10</t>
  </si>
  <si>
    <t>2,375*3,0 =   7,125</t>
  </si>
  <si>
    <t>3,125*3,0 =   9,375</t>
  </si>
  <si>
    <t>767912161</t>
  </si>
  <si>
    <t>Ukotvenie stlpika k stene vr. kot.mater.</t>
  </si>
  <si>
    <t>76791-2161</t>
  </si>
  <si>
    <t>767995102</t>
  </si>
  <si>
    <t>Montáž atypických stavebných doplnk. konštrukcií do 10 kg</t>
  </si>
  <si>
    <t>kg</t>
  </si>
  <si>
    <t>76799-5102</t>
  </si>
  <si>
    <t>1/Z,2/Z,3/Z</t>
  </si>
  <si>
    <t>10,0+392,3+20,08 =   422,380</t>
  </si>
  <si>
    <t>553000020</t>
  </si>
  <si>
    <t>Oceľové konštrukcie - predbežná cena</t>
  </si>
  <si>
    <t>28.11.23</t>
  </si>
  <si>
    <t>767995105</t>
  </si>
  <si>
    <t>Montáž atypických stavebných doplnk. konštrukcií do 100 kg</t>
  </si>
  <si>
    <t>76799-5105</t>
  </si>
  <si>
    <t>statika</t>
  </si>
  <si>
    <t>3434,45 =   3434,450</t>
  </si>
  <si>
    <t>666,26 =   666,260</t>
  </si>
  <si>
    <t>553000010</t>
  </si>
  <si>
    <t>998767202</t>
  </si>
  <si>
    <t>Presun hmôt pre kovové stav. doplnk. konštr. v objektoch výšky do 12 m</t>
  </si>
  <si>
    <t>99876-7202</t>
  </si>
  <si>
    <t xml:space="preserve">767 - Konštrukcie doplnk. kovové stavebné  spolu: </t>
  </si>
  <si>
    <t>771 - Podlahy z dlaždíc  keramických</t>
  </si>
  <si>
    <t>771</t>
  </si>
  <si>
    <t>771575109</t>
  </si>
  <si>
    <t>Montáž podláh z dlaždíc keram. rež. hlad. 300x300 do tmelu</t>
  </si>
  <si>
    <t>77157-5109</t>
  </si>
  <si>
    <t>45.43.12</t>
  </si>
  <si>
    <t>597000011.2</t>
  </si>
  <si>
    <t>Keramická dlažba-protišmyková</t>
  </si>
  <si>
    <t>597000012</t>
  </si>
  <si>
    <t>Lepidlo</t>
  </si>
  <si>
    <t>Kg</t>
  </si>
  <si>
    <t>597000013</t>
  </si>
  <si>
    <t>Špárovacia hmota</t>
  </si>
  <si>
    <t>998771202</t>
  </si>
  <si>
    <t>Presun hmôt pre podlahy z dlaždíc v objektoch výšky do 12 m</t>
  </si>
  <si>
    <t>99877-1202</t>
  </si>
  <si>
    <t xml:space="preserve">771 - Podlahy z dlaždíc  keramických  spolu: </t>
  </si>
  <si>
    <t>776 - Podlahy povlakové</t>
  </si>
  <si>
    <t>775</t>
  </si>
  <si>
    <t>776401802</t>
  </si>
  <si>
    <t>Demontáž  plastových soklíkov</t>
  </si>
  <si>
    <t>77640-1802</t>
  </si>
  <si>
    <t>125,1 =   125,100</t>
  </si>
  <si>
    <t>776511820</t>
  </si>
  <si>
    <t>Odstránenie povlakových podláh lepených s podložkou</t>
  </si>
  <si>
    <t>77651-1820</t>
  </si>
  <si>
    <t>45.43.21</t>
  </si>
  <si>
    <t>153,63 =   153,630</t>
  </si>
  <si>
    <t>776521100</t>
  </si>
  <si>
    <t>Lepenie povlakových podláh plastových pásov</t>
  </si>
  <si>
    <t>77652-1100</t>
  </si>
  <si>
    <t>58,36+15,3 =   73,660</t>
  </si>
  <si>
    <t>23,14 =   23,140</t>
  </si>
  <si>
    <t>7765211002</t>
  </si>
  <si>
    <t>Lepenie ukončovacieho profilu na PVC podlahovinu</t>
  </si>
  <si>
    <t>77652-11002</t>
  </si>
  <si>
    <t>7765211003.1</t>
  </si>
  <si>
    <t>Hliníková lišta rohová Geflor  SPM CORNEA</t>
  </si>
  <si>
    <t>77652-11003.1</t>
  </si>
  <si>
    <t>7765211004.1</t>
  </si>
  <si>
    <t>Zvodidlo Geflor  CONTACT 350</t>
  </si>
  <si>
    <t>77652-11004.1</t>
  </si>
  <si>
    <t>7765211008</t>
  </si>
  <si>
    <t>Zvodidlo Geflor  SPM IMPACT 200</t>
  </si>
  <si>
    <t>77652-11008</t>
  </si>
  <si>
    <t>776521227</t>
  </si>
  <si>
    <t>Lepenie povlakových podlah z pásov plastových elektrostaticky vodivých</t>
  </si>
  <si>
    <t>77652-1227</t>
  </si>
  <si>
    <t>Ipp,Inp</t>
  </si>
  <si>
    <t>13,12+147,76 =   160,880</t>
  </si>
  <si>
    <t>284102411</t>
  </si>
  <si>
    <t>Podlahovina PVC elektro staticky vodivá GERFLOR MIPOLAM ELEGANCE EL 5</t>
  </si>
  <si>
    <t>25.23.11</t>
  </si>
  <si>
    <t>284102412</t>
  </si>
  <si>
    <t>Podlahovina PVC  GERFLOR MIPOLAM ELEGANCE</t>
  </si>
  <si>
    <t>58,36+23,14 =   81,500</t>
  </si>
  <si>
    <t>284102413</t>
  </si>
  <si>
    <t>Podlahovina PVC  GERFLOR TARASAFE</t>
  </si>
  <si>
    <t>15,3 =   15,300</t>
  </si>
  <si>
    <t>284102416</t>
  </si>
  <si>
    <t>Ukončovací profil oblý ku PVC obkladu FIN COLOR Gerflor</t>
  </si>
  <si>
    <t>998776202</t>
  </si>
  <si>
    <t>Presun hmôt pre podlahy povlakové v objektoch výšky do 12 m</t>
  </si>
  <si>
    <t>99877-6202</t>
  </si>
  <si>
    <t>45.43.22</t>
  </si>
  <si>
    <t xml:space="preserve">776 - Podlahy povlakové  spolu: </t>
  </si>
  <si>
    <t>781 - Obklady z obkladačiek a dosiek</t>
  </si>
  <si>
    <t>781412264</t>
  </si>
  <si>
    <t>Montáž obkladov vnútor. stien do tmelu pravouhlých v obmedz. priestore škárovanie Ceresit CE33 veľ. 250x400mm</t>
  </si>
  <si>
    <t>78141-2264</t>
  </si>
  <si>
    <t>117,96 =   117,960</t>
  </si>
  <si>
    <t>781415013</t>
  </si>
  <si>
    <t>Montáž obkladov vnút. z obklad. pórovin. 150x150 do tmelu</t>
  </si>
  <si>
    <t>78141-5013</t>
  </si>
  <si>
    <t>6,0+3,6 =   9,600</t>
  </si>
  <si>
    <t>597000011.3</t>
  </si>
  <si>
    <t>Obklad</t>
  </si>
  <si>
    <t>597000011.31</t>
  </si>
  <si>
    <t>Obklad 250*400mm</t>
  </si>
  <si>
    <t>.</t>
  </si>
  <si>
    <t>597000021</t>
  </si>
  <si>
    <t>Ukončovací profil oblý ku keramickému obkladu</t>
  </si>
  <si>
    <t>26.40.12</t>
  </si>
  <si>
    <t>781446351</t>
  </si>
  <si>
    <t>Montáž obkladov stien z obkladačiek hutných, keram. do tmelu 250x 65 mm</t>
  </si>
  <si>
    <t>78144-6351</t>
  </si>
  <si>
    <t>4,75+4,54 =   9,290</t>
  </si>
  <si>
    <t>597000011.5</t>
  </si>
  <si>
    <t>Obklad-mrazuvzdorný</t>
  </si>
  <si>
    <t>998781202</t>
  </si>
  <si>
    <t>Presun hmôt pre obklady keramické v objektoch výšky do 12 m</t>
  </si>
  <si>
    <t>99878-1202</t>
  </si>
  <si>
    <t xml:space="preserve">781 - Obklady z obkladačiek a dosiek  spolu: </t>
  </si>
  <si>
    <t>783 - Nátery</t>
  </si>
  <si>
    <t>783</t>
  </si>
  <si>
    <t>783225100</t>
  </si>
  <si>
    <t>Nátery kov. stav. doplnk. konštr. syntet. dvojnás.+1x email</t>
  </si>
  <si>
    <t>78322-5100</t>
  </si>
  <si>
    <t>45.44.21</t>
  </si>
  <si>
    <t>0,4023*32 =   12,874</t>
  </si>
  <si>
    <t>zárubne</t>
  </si>
  <si>
    <t>(0,7+2,1*2)*0,25*2 =   2,450</t>
  </si>
  <si>
    <t>(1,25+2*2,1)*0,25*3 =   4,088</t>
  </si>
  <si>
    <t>(0,8+2*2,1)*0,25*3 =   3,750</t>
  </si>
  <si>
    <t>(1,45+2*2,01)*0,25*2 =   2,735</t>
  </si>
  <si>
    <t>(0,8+2*1,97)*0,21*4 =   3,982</t>
  </si>
  <si>
    <t>(1,0+2*2,1)*0,21*1 =   1,092</t>
  </si>
  <si>
    <t>(0,9+2*1,97)*0,21*1 =   1,016</t>
  </si>
  <si>
    <t>(1,6+2*1,97)*0,21*1 =   1,163</t>
  </si>
  <si>
    <t>82,26+13,06 =   95,320</t>
  </si>
  <si>
    <t>783226100</t>
  </si>
  <si>
    <t>Nátery kov. stav. doplnk. konštr. syntet. základné</t>
  </si>
  <si>
    <t>78322-6100</t>
  </si>
  <si>
    <t xml:space="preserve">783 - Nátery  spolu: </t>
  </si>
  <si>
    <t>784 - Maľby</t>
  </si>
  <si>
    <t>784</t>
  </si>
  <si>
    <t>784498913</t>
  </si>
  <si>
    <t>Maľba -Mistrál</t>
  </si>
  <si>
    <t>78449-8913</t>
  </si>
  <si>
    <t>300,0+553,0+83,0 =   936,000</t>
  </si>
  <si>
    <t>784498915</t>
  </si>
  <si>
    <t>Maľba-Actin pre zdravotníctvo</t>
  </si>
  <si>
    <t>78449-8915</t>
  </si>
  <si>
    <t xml:space="preserve">784 - Maľby  spolu: </t>
  </si>
  <si>
    <t xml:space="preserve">PRÁCE A DODÁVKY PSV  spolu: </t>
  </si>
  <si>
    <t>PRÁCE A DODÁVKY M</t>
  </si>
  <si>
    <t>999 - MCE ostatné</t>
  </si>
  <si>
    <t>900</t>
  </si>
  <si>
    <t>921</t>
  </si>
  <si>
    <t>Elektroinštalácia</t>
  </si>
  <si>
    <t>45.00.00</t>
  </si>
  <si>
    <t>MK</t>
  </si>
  <si>
    <t>921.0</t>
  </si>
  <si>
    <t>Elektroinštalácia-slaboprúd</t>
  </si>
  <si>
    <t>924</t>
  </si>
  <si>
    <t>Vzduchotechnika</t>
  </si>
  <si>
    <t xml:space="preserve">999 - MCE ostatné  spolu: </t>
  </si>
  <si>
    <t xml:space="preserve">PRÁCE A DODÁVKY M  spolu: </t>
  </si>
  <si>
    <t>Za rozpočet celkom</t>
  </si>
  <si>
    <t>Spracoval: Gabriela Nagyová</t>
  </si>
  <si>
    <t>Figura</t>
  </si>
  <si>
    <t>13,12+58,36+15,3+147,76+23,14+15,38 =   273,06</t>
  </si>
  <si>
    <t>Montáž tep. izolácie -prestup rúr obaliť nobasilom hr.20mm vr.materialu D+M</t>
  </si>
  <si>
    <t>Dvere protopožiarné 900/197 viď výkr.dod 3/S vrátane zárubne</t>
  </si>
  <si>
    <t>Konštr,kov-podhľad z pozinkovaného plech 625/625 popis viď výkres dod.+mon.</t>
  </si>
  <si>
    <t>Konštr,kov-priečkový panel z pozinkovaného plech ,popis viď výkres hr.32mm dod.+mon</t>
  </si>
  <si>
    <t>Oceľové dvere  s oloveným plechom hr 1,0mm/110kV 08*2,1 viď výkres  dod.+mon.+zarub.   4/H</t>
  </si>
  <si>
    <t>Oceľové dvere z pozink.plechu s bezdotyk.spínačom  800x2100 viď výkres dod+mon+zarub-  5/H</t>
  </si>
  <si>
    <t>Oceľové dvere z pozink.plechu s bezdotyk.spínačom  700x2100 viď výkres dod+mon+zarub 6/H</t>
  </si>
  <si>
    <t>Oceľové dvere z pozink.plechu s bezdotyk.spínačom  1250x2100 viď výkres dod.+mon+zarub7/H</t>
  </si>
  <si>
    <t>Oceľové dvere z pozink.plechu s bezdotyk.spínačom  1450x2100 viď výkres dod+mon.+zarub. 8/H</t>
  </si>
  <si>
    <t>Hliníkové dvere,vr.zárubne  1,25*2,01 viď.výkr.dod.+mon. +zarub. 1/HL</t>
  </si>
  <si>
    <t>Dvere aut.posuvné. s oloveným plechom 70/210..viď výkres dod+mon.+zarub.  1/H</t>
  </si>
  <si>
    <t>Dvere aut.posuvné. s oloveným plechom 125/210..viď výkres dod+mon.+zarub. 2/H</t>
  </si>
  <si>
    <t>Dvere aut.posuvné. s oloveným plechom 125/210..viď výkres dod.+mon.+zarub.3/H</t>
  </si>
  <si>
    <t>Olovený plech-popis viď výkres D+M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</si>
</sst>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#,##0&quot; &quot;"/>
    <numFmt numFmtId="171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3">
    <xf numFmtId="0" fontId="0" fillId="0" borderId="0"/>
    <xf numFmtId="0" fontId="9" fillId="0" borderId="0"/>
    <xf numFmtId="0" fontId="10" fillId="0" borderId="65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65"/>
    <xf numFmtId="0" fontId="9" fillId="0" borderId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5" applyFont="0" applyFill="0"/>
    <xf numFmtId="0" fontId="10" fillId="0" borderId="65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66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9" fillId="0" borderId="0"/>
    <xf numFmtId="0" fontId="10" fillId="0" borderId="27" applyBorder="0">
      <alignment vertical="center"/>
    </xf>
    <xf numFmtId="0" fontId="12" fillId="0" borderId="0" applyNumberFormat="0" applyFill="0" applyBorder="0" applyAlignment="0" applyProtection="0"/>
    <xf numFmtId="0" fontId="10" fillId="0" borderId="27">
      <alignment vertical="center"/>
    </xf>
  </cellStyleXfs>
  <cellXfs count="175">
    <xf numFmtId="0" fontId="0" fillId="0" borderId="0" xfId="0"/>
    <xf numFmtId="0" fontId="1" fillId="0" borderId="0" xfId="8" applyFont="1"/>
    <xf numFmtId="0" fontId="1" fillId="0" borderId="0" xfId="8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8" applyFont="1" applyBorder="1" applyAlignment="1">
      <alignment horizontal="left" vertical="center"/>
    </xf>
    <xf numFmtId="0" fontId="1" fillId="0" borderId="4" xfId="8" applyFont="1" applyBorder="1" applyAlignment="1">
      <alignment horizontal="left" vertical="center"/>
    </xf>
    <xf numFmtId="0" fontId="1" fillId="0" borderId="4" xfId="8" applyFont="1" applyBorder="1" applyAlignment="1">
      <alignment horizontal="right" vertical="center"/>
    </xf>
    <xf numFmtId="0" fontId="1" fillId="0" borderId="5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" fillId="0" borderId="6" xfId="8" applyFont="1" applyBorder="1" applyAlignment="1">
      <alignment horizontal="right" vertical="center"/>
    </xf>
    <xf numFmtId="0" fontId="1" fillId="0" borderId="7" xfId="8" applyFont="1" applyBorder="1" applyAlignment="1">
      <alignment horizontal="left" vertical="center"/>
    </xf>
    <xf numFmtId="0" fontId="1" fillId="0" borderId="8" xfId="8" applyFont="1" applyBorder="1" applyAlignment="1">
      <alignment horizontal="left" vertical="center"/>
    </xf>
    <xf numFmtId="0" fontId="1" fillId="0" borderId="8" xfId="8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10" xfId="8" applyFont="1" applyBorder="1" applyAlignment="1">
      <alignment horizontal="left" vertical="center"/>
    </xf>
    <xf numFmtId="0" fontId="1" fillId="0" borderId="10" xfId="8" applyFont="1" applyBorder="1" applyAlignment="1">
      <alignment horizontal="right" vertical="center"/>
    </xf>
    <xf numFmtId="0" fontId="1" fillId="0" borderId="11" xfId="8" applyFont="1" applyBorder="1" applyAlignment="1">
      <alignment horizontal="left" vertical="center"/>
    </xf>
    <xf numFmtId="0" fontId="1" fillId="0" borderId="12" xfId="8" applyFont="1" applyBorder="1" applyAlignment="1">
      <alignment horizontal="right" vertical="center"/>
    </xf>
    <xf numFmtId="0" fontId="1" fillId="0" borderId="12" xfId="8" applyFont="1" applyBorder="1" applyAlignment="1">
      <alignment horizontal="left" vertical="center"/>
    </xf>
    <xf numFmtId="0" fontId="1" fillId="0" borderId="13" xfId="8" applyFont="1" applyBorder="1" applyAlignment="1">
      <alignment horizontal="left" vertical="center"/>
    </xf>
    <xf numFmtId="0" fontId="1" fillId="0" borderId="14" xfId="8" applyFont="1" applyBorder="1" applyAlignment="1">
      <alignment horizontal="left" vertical="center"/>
    </xf>
    <xf numFmtId="0" fontId="1" fillId="0" borderId="3" xfId="8" applyFont="1" applyBorder="1" applyAlignment="1">
      <alignment horizontal="right" vertical="center"/>
    </xf>
    <xf numFmtId="3" fontId="1" fillId="0" borderId="15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3" fontId="1" fillId="0" borderId="16" xfId="8" applyNumberFormat="1" applyFont="1" applyBorder="1" applyAlignment="1">
      <alignment horizontal="right" vertical="center"/>
    </xf>
    <xf numFmtId="0" fontId="1" fillId="0" borderId="13" xfId="8" applyFont="1" applyBorder="1" applyAlignment="1">
      <alignment horizontal="right" vertical="center"/>
    </xf>
    <xf numFmtId="3" fontId="1" fillId="0" borderId="17" xfId="8" applyNumberFormat="1" applyFont="1" applyBorder="1" applyAlignment="1">
      <alignment horizontal="right" vertical="center"/>
    </xf>
    <xf numFmtId="0" fontId="1" fillId="0" borderId="14" xfId="8" applyFont="1" applyBorder="1" applyAlignment="1">
      <alignment horizontal="right" vertical="center"/>
    </xf>
    <xf numFmtId="0" fontId="3" fillId="0" borderId="18" xfId="8" applyFont="1" applyBorder="1" applyAlignment="1">
      <alignment horizontal="center" vertical="center"/>
    </xf>
    <xf numFmtId="0" fontId="1" fillId="0" borderId="19" xfId="8" applyFont="1" applyBorder="1" applyAlignment="1">
      <alignment horizontal="left" vertical="center"/>
    </xf>
    <xf numFmtId="0" fontId="1" fillId="0" borderId="19" xfId="8" applyFont="1" applyBorder="1" applyAlignment="1">
      <alignment horizontal="center" vertical="center"/>
    </xf>
    <xf numFmtId="0" fontId="1" fillId="0" borderId="20" xfId="8" applyFont="1" applyBorder="1" applyAlignment="1">
      <alignment horizontal="center" vertical="center"/>
    </xf>
    <xf numFmtId="0" fontId="1" fillId="0" borderId="21" xfId="8" applyFont="1" applyBorder="1" applyAlignment="1">
      <alignment horizontal="center" vertical="center"/>
    </xf>
    <xf numFmtId="0" fontId="1" fillId="0" borderId="22" xfId="8" applyFont="1" applyBorder="1" applyAlignment="1">
      <alignment horizontal="center" vertical="center"/>
    </xf>
    <xf numFmtId="0" fontId="1" fillId="0" borderId="23" xfId="8" applyFont="1" applyBorder="1" applyAlignment="1">
      <alignment horizontal="left" vertical="center"/>
    </xf>
    <xf numFmtId="0" fontId="1" fillId="0" borderId="25" xfId="8" applyFont="1" applyBorder="1" applyAlignment="1">
      <alignment horizontal="left" vertical="center"/>
    </xf>
    <xf numFmtId="0" fontId="1" fillId="0" borderId="26" xfId="8" applyFont="1" applyBorder="1" applyAlignment="1">
      <alignment horizontal="center" vertical="center"/>
    </xf>
    <xf numFmtId="0" fontId="1" fillId="0" borderId="27" xfId="8" applyFont="1" applyBorder="1" applyAlignment="1">
      <alignment horizontal="left" vertical="center"/>
    </xf>
    <xf numFmtId="0" fontId="1" fillId="0" borderId="28" xfId="8" applyFont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2" xfId="8" applyFont="1" applyBorder="1" applyAlignment="1">
      <alignment horizontal="left" vertical="center"/>
    </xf>
    <xf numFmtId="0" fontId="1" fillId="0" borderId="32" xfId="8" applyFont="1" applyBorder="1" applyAlignment="1">
      <alignment horizontal="center" vertical="center"/>
    </xf>
    <xf numFmtId="0" fontId="1" fillId="0" borderId="21" xfId="8" applyFont="1" applyBorder="1" applyAlignment="1">
      <alignment horizontal="left" vertical="center"/>
    </xf>
    <xf numFmtId="0" fontId="1" fillId="0" borderId="33" xfId="8" applyFont="1" applyBorder="1" applyAlignment="1">
      <alignment horizontal="center" vertical="center"/>
    </xf>
    <xf numFmtId="0" fontId="1" fillId="0" borderId="34" xfId="8" applyFont="1" applyBorder="1" applyAlignment="1">
      <alignment horizontal="center" vertical="center"/>
    </xf>
    <xf numFmtId="10" fontId="1" fillId="0" borderId="12" xfId="8" applyNumberFormat="1" applyFont="1" applyBorder="1" applyAlignment="1">
      <alignment horizontal="right" vertical="center"/>
    </xf>
    <xf numFmtId="10" fontId="1" fillId="0" borderId="35" xfId="8" applyNumberFormat="1" applyFont="1" applyBorder="1" applyAlignment="1">
      <alignment horizontal="right" vertical="center"/>
    </xf>
    <xf numFmtId="10" fontId="1" fillId="0" borderId="6" xfId="8" applyNumberFormat="1" applyFont="1" applyBorder="1" applyAlignment="1">
      <alignment horizontal="right" vertical="center"/>
    </xf>
    <xf numFmtId="10" fontId="1" fillId="0" borderId="36" xfId="8" applyNumberFormat="1" applyFont="1" applyBorder="1" applyAlignment="1">
      <alignment horizontal="right" vertical="center"/>
    </xf>
    <xf numFmtId="0" fontId="1" fillId="0" borderId="30" xfId="8" applyFont="1" applyBorder="1" applyAlignment="1">
      <alignment horizontal="left" vertical="center"/>
    </xf>
    <xf numFmtId="0" fontId="1" fillId="0" borderId="32" xfId="8" applyFont="1" applyBorder="1" applyAlignment="1">
      <alignment horizontal="right" vertical="center"/>
    </xf>
    <xf numFmtId="0" fontId="1" fillId="0" borderId="38" xfId="8" applyFont="1" applyBorder="1" applyAlignment="1">
      <alignment horizontal="center" vertical="center"/>
    </xf>
    <xf numFmtId="0" fontId="1" fillId="0" borderId="39" xfId="8" applyFont="1" applyBorder="1" applyAlignment="1">
      <alignment horizontal="left" vertical="center"/>
    </xf>
    <xf numFmtId="0" fontId="1" fillId="0" borderId="39" xfId="8" applyFont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3" fontId="1" fillId="0" borderId="0" xfId="8" applyNumberFormat="1" applyFont="1" applyBorder="1" applyAlignment="1">
      <alignment horizontal="right" vertical="center"/>
    </xf>
    <xf numFmtId="0" fontId="1" fillId="0" borderId="38" xfId="8" applyFont="1" applyBorder="1" applyAlignment="1">
      <alignment horizontal="left" vertical="center"/>
    </xf>
    <xf numFmtId="0" fontId="1" fillId="0" borderId="0" xfId="8" applyFont="1" applyBorder="1" applyAlignment="1">
      <alignment horizontal="right" vertical="center"/>
    </xf>
    <xf numFmtId="0" fontId="1" fillId="0" borderId="0" xfId="8" applyFont="1" applyBorder="1" applyAlignment="1">
      <alignment horizontal="left" vertical="center"/>
    </xf>
    <xf numFmtId="0" fontId="1" fillId="0" borderId="41" xfId="8" applyFont="1" applyBorder="1" applyAlignment="1">
      <alignment horizontal="right" vertical="center"/>
    </xf>
    <xf numFmtId="3" fontId="1" fillId="0" borderId="41" xfId="8" applyNumberFormat="1" applyFont="1" applyBorder="1" applyAlignment="1">
      <alignment horizontal="right" vertical="center"/>
    </xf>
    <xf numFmtId="3" fontId="1" fillId="0" borderId="42" xfId="8" applyNumberFormat="1" applyFont="1" applyBorder="1" applyAlignment="1">
      <alignment horizontal="right" vertical="center"/>
    </xf>
    <xf numFmtId="0" fontId="3" fillId="0" borderId="43" xfId="8" applyFont="1" applyBorder="1" applyAlignment="1">
      <alignment horizontal="center" vertical="center"/>
    </xf>
    <xf numFmtId="0" fontId="1" fillId="0" borderId="44" xfId="8" applyFont="1" applyBorder="1" applyAlignment="1">
      <alignment horizontal="left" vertical="center"/>
    </xf>
    <xf numFmtId="0" fontId="1" fillId="0" borderId="45" xfId="8" applyFont="1" applyBorder="1" applyAlignment="1">
      <alignment horizontal="left" vertical="center"/>
    </xf>
    <xf numFmtId="0" fontId="1" fillId="0" borderId="39" xfId="8" applyFont="1" applyBorder="1" applyAlignment="1">
      <alignment horizontal="center" vertical="center"/>
    </xf>
    <xf numFmtId="0" fontId="1" fillId="0" borderId="46" xfId="8" applyFont="1" applyBorder="1" applyAlignment="1">
      <alignment horizontal="left" vertical="center"/>
    </xf>
    <xf numFmtId="0" fontId="1" fillId="0" borderId="47" xfId="8" applyFont="1" applyBorder="1" applyAlignment="1">
      <alignment horizontal="left" vertical="center"/>
    </xf>
    <xf numFmtId="0" fontId="1" fillId="0" borderId="48" xfId="8" applyFont="1" applyBorder="1" applyAlignment="1">
      <alignment horizontal="left" vertical="center"/>
    </xf>
    <xf numFmtId="0" fontId="1" fillId="0" borderId="49" xfId="8" applyFont="1" applyBorder="1" applyAlignment="1">
      <alignment horizontal="left" vertical="center"/>
    </xf>
    <xf numFmtId="0" fontId="1" fillId="0" borderId="50" xfId="8" applyFont="1" applyBorder="1" applyAlignment="1">
      <alignment horizontal="left" vertical="center"/>
    </xf>
    <xf numFmtId="0" fontId="1" fillId="0" borderId="51" xfId="8" applyFont="1" applyBorder="1" applyAlignment="1">
      <alignment horizontal="left" vertical="center"/>
    </xf>
    <xf numFmtId="3" fontId="1" fillId="0" borderId="46" xfId="8" applyNumberFormat="1" applyFont="1" applyBorder="1" applyAlignment="1">
      <alignment horizontal="right" vertical="center"/>
    </xf>
    <xf numFmtId="3" fontId="1" fillId="0" borderId="50" xfId="8" applyNumberFormat="1" applyFont="1" applyBorder="1" applyAlignment="1">
      <alignment horizontal="right" vertical="center"/>
    </xf>
    <xf numFmtId="3" fontId="1" fillId="0" borderId="51" xfId="8" applyNumberFormat="1" applyFont="1" applyBorder="1" applyAlignment="1">
      <alignment horizontal="right" vertical="center"/>
    </xf>
    <xf numFmtId="0" fontId="1" fillId="0" borderId="52" xfId="8" applyNumberFormat="1" applyFont="1" applyBorder="1" applyAlignment="1">
      <alignment horizontal="left" vertical="center"/>
    </xf>
    <xf numFmtId="0" fontId="1" fillId="0" borderId="30" xfId="8" applyFont="1" applyBorder="1" applyAlignment="1">
      <alignment horizontal="right" vertical="center"/>
    </xf>
    <xf numFmtId="0" fontId="1" fillId="0" borderId="36" xfId="8" applyFont="1" applyBorder="1" applyAlignment="1">
      <alignment horizontal="left" vertical="center"/>
    </xf>
    <xf numFmtId="0" fontId="1" fillId="0" borderId="16" xfId="8" applyFont="1" applyBorder="1" applyAlignment="1">
      <alignment horizontal="right" vertical="center"/>
    </xf>
    <xf numFmtId="0" fontId="1" fillId="0" borderId="53" xfId="8" applyFont="1" applyBorder="1" applyAlignment="1">
      <alignment horizontal="left" vertical="center"/>
    </xf>
    <xf numFmtId="170" fontId="1" fillId="0" borderId="54" xfId="8" applyNumberFormat="1" applyFont="1" applyBorder="1" applyAlignment="1">
      <alignment horizontal="right" vertical="center"/>
    </xf>
    <xf numFmtId="0" fontId="1" fillId="0" borderId="55" xfId="8" applyFont="1" applyBorder="1" applyAlignment="1">
      <alignment horizontal="center" vertical="center"/>
    </xf>
    <xf numFmtId="0" fontId="1" fillId="0" borderId="56" xfId="8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57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57" xfId="0" applyFont="1" applyBorder="1" applyAlignment="1" applyProtection="1">
      <alignment horizontal="left"/>
      <protection locked="0"/>
    </xf>
    <xf numFmtId="0" fontId="1" fillId="0" borderId="60" xfId="0" applyNumberFormat="1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6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1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1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9" xfId="0" applyNumberFormat="1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7" fontId="1" fillId="0" borderId="59" xfId="0" applyNumberFormat="1" applyFont="1" applyBorder="1" applyProtection="1"/>
    <xf numFmtId="0" fontId="1" fillId="0" borderId="59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57" xfId="0" applyNumberFormat="1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right"/>
    </xf>
    <xf numFmtId="49" fontId="1" fillId="0" borderId="59" xfId="0" applyNumberFormat="1" applyFont="1" applyBorder="1" applyAlignment="1" applyProtection="1">
      <alignment horizontal="left"/>
    </xf>
    <xf numFmtId="0" fontId="1" fillId="0" borderId="59" xfId="0" applyFont="1" applyBorder="1" applyAlignment="1" applyProtection="1">
      <alignment horizontal="right"/>
    </xf>
    <xf numFmtId="4" fontId="1" fillId="0" borderId="23" xfId="8" applyNumberFormat="1" applyFont="1" applyBorder="1" applyAlignment="1">
      <alignment horizontal="right" vertical="center"/>
    </xf>
    <xf numFmtId="4" fontId="1" fillId="0" borderId="24" xfId="8" applyNumberFormat="1" applyFont="1" applyBorder="1" applyAlignment="1">
      <alignment horizontal="right" vertical="center"/>
    </xf>
    <xf numFmtId="4" fontId="1" fillId="0" borderId="27" xfId="8" applyNumberFormat="1" applyFont="1" applyBorder="1" applyAlignment="1">
      <alignment horizontal="right" vertical="center"/>
    </xf>
    <xf numFmtId="4" fontId="1" fillId="0" borderId="37" xfId="8" applyNumberFormat="1" applyFont="1" applyBorder="1" applyAlignment="1">
      <alignment horizontal="right" vertical="center"/>
    </xf>
    <xf numFmtId="4" fontId="1" fillId="0" borderId="29" xfId="8" applyNumberFormat="1" applyFont="1" applyBorder="1" applyAlignment="1">
      <alignment horizontal="right" vertical="center"/>
    </xf>
    <xf numFmtId="4" fontId="1" fillId="0" borderId="2" xfId="8" applyNumberFormat="1" applyFont="1" applyBorder="1" applyAlignment="1">
      <alignment horizontal="right" vertical="center"/>
    </xf>
    <xf numFmtId="4" fontId="1" fillId="0" borderId="30" xfId="8" applyNumberFormat="1" applyFont="1" applyBorder="1" applyAlignment="1">
      <alignment horizontal="right" vertical="center"/>
    </xf>
    <xf numFmtId="4" fontId="1" fillId="0" borderId="31" xfId="8" applyNumberFormat="1" applyFont="1" applyBorder="1" applyAlignment="1">
      <alignment horizontal="right" vertical="center"/>
    </xf>
    <xf numFmtId="4" fontId="1" fillId="0" borderId="36" xfId="8" applyNumberFormat="1" applyFont="1" applyBorder="1" applyAlignment="1">
      <alignment horizontal="right" vertical="center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1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4" fillId="0" borderId="0" xfId="1" applyNumberFormat="1" applyFont="1"/>
    <xf numFmtId="49" fontId="15" fillId="0" borderId="0" xfId="0" applyNumberFormat="1" applyFont="1" applyAlignment="1" applyProtection="1">
      <alignment horizontal="left" vertical="top" wrapText="1"/>
    </xf>
    <xf numFmtId="167" fontId="1" fillId="11" borderId="0" xfId="0" applyNumberFormat="1" applyFont="1" applyFill="1" applyAlignment="1" applyProtection="1">
      <alignment vertical="top"/>
    </xf>
    <xf numFmtId="0" fontId="1" fillId="11" borderId="0" xfId="0" applyFont="1" applyFill="1" applyAlignment="1" applyProtection="1">
      <alignment vertical="top"/>
    </xf>
    <xf numFmtId="49" fontId="16" fillId="11" borderId="0" xfId="0" applyNumberFormat="1" applyFont="1" applyFill="1" applyAlignment="1" applyProtection="1">
      <alignment horizontal="left" vertical="top" wrapText="1"/>
    </xf>
    <xf numFmtId="49" fontId="1" fillId="11" borderId="0" xfId="0" applyNumberFormat="1" applyFont="1" applyFill="1" applyAlignment="1" applyProtection="1">
      <alignment horizontal="left" vertical="top" wrapText="1"/>
    </xf>
  </cellXfs>
  <cellStyles count="33">
    <cellStyle name="1 000 Sk" xfId="12"/>
    <cellStyle name="1 000,-  Sk" xfId="2"/>
    <cellStyle name="1 000,- Kč" xfId="7"/>
    <cellStyle name="1 000,- Sk" xfId="11"/>
    <cellStyle name="1000 Sk_fakturuj99" xfId="4"/>
    <cellStyle name="20 % – Zvýraznění1" xfId="9"/>
    <cellStyle name="20 % – Zvýraznění2" xfId="10"/>
    <cellStyle name="20 % – Zvýraznění3" xfId="3"/>
    <cellStyle name="20 % – Zvýraznění4" xfId="13"/>
    <cellStyle name="20 % – Zvýraznění5" xfId="14"/>
    <cellStyle name="20 % – Zvýraznění6" xfId="15"/>
    <cellStyle name="40 % – Zvýraznění1" xfId="5"/>
    <cellStyle name="40 % – Zvýraznění2" xfId="16"/>
    <cellStyle name="40 % – Zvýraznění3" xfId="17"/>
    <cellStyle name="40 % – Zvýraznění4" xfId="18"/>
    <cellStyle name="40 % – Zvýraznění5" xfId="6"/>
    <cellStyle name="40 % – Zvýraznění6" xfId="19"/>
    <cellStyle name="60 % – Zvýraznění1" xfId="20"/>
    <cellStyle name="60 % – Zvýraznění2" xfId="21"/>
    <cellStyle name="60 % – Zvýraznění3" xfId="22"/>
    <cellStyle name="60 % – Zvýraznění4" xfId="23"/>
    <cellStyle name="60 % – Zvýraznění5" xfId="24"/>
    <cellStyle name="60 % – Zvýraznění6" xfId="25"/>
    <cellStyle name="Celkem" xfId="26"/>
    <cellStyle name="data" xfId="27"/>
    <cellStyle name="Název" xfId="28"/>
    <cellStyle name="Normálna" xfId="0" builtinId="0"/>
    <cellStyle name="normálne_fakturuj99" xfId="29"/>
    <cellStyle name="normálne_KLs" xfId="1"/>
    <cellStyle name="normálne_KLv" xfId="8"/>
    <cellStyle name="TEXT" xfId="30"/>
    <cellStyle name="Text upozornění" xfId="31"/>
    <cellStyle name="TEXT1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228600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xmlns="" id="{00000000-0008-0000-0500-000010040000}"/>
            </a:ext>
          </a:extLst>
        </xdr:cNvPr>
        <xdr:cNvSpPr>
          <a:spLocks noChangeShapeType="1"/>
        </xdr:cNvSpPr>
      </xdr:nvSpPr>
      <xdr:spPr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1"/>
  <sheetViews>
    <sheetView showGridLines="0" tabSelected="1" workbookViewId="0">
      <selection activeCell="AM28" sqref="AM28"/>
    </sheetView>
  </sheetViews>
  <sheetFormatPr defaultColWidth="9.140625" defaultRowHeight="12.75"/>
  <cols>
    <col min="1" max="1" width="6.7109375" style="108" customWidth="1"/>
    <col min="2" max="2" width="3.7109375" style="109" customWidth="1"/>
    <col min="3" max="3" width="13" style="110" customWidth="1"/>
    <col min="4" max="4" width="35.7109375" style="111" customWidth="1"/>
    <col min="5" max="5" width="10.7109375" style="112" customWidth="1"/>
    <col min="6" max="6" width="5.28515625" style="113" customWidth="1"/>
    <col min="7" max="7" width="8.7109375" style="114" customWidth="1"/>
    <col min="8" max="9" width="9.7109375" style="114" hidden="1" customWidth="1"/>
    <col min="10" max="10" width="9.7109375" style="114" customWidth="1"/>
    <col min="11" max="11" width="7.42578125" style="115" hidden="1" customWidth="1"/>
    <col min="12" max="12" width="8.28515625" style="115" hidden="1" customWidth="1"/>
    <col min="13" max="13" width="9.140625" style="112" hidden="1" customWidth="1"/>
    <col min="14" max="14" width="7" style="112" hidden="1" customWidth="1"/>
    <col min="15" max="15" width="3.5703125" style="113" customWidth="1"/>
    <col min="16" max="16" width="12.7109375" style="113" hidden="1" customWidth="1"/>
    <col min="17" max="19" width="13.28515625" style="112" hidden="1" customWidth="1"/>
    <col min="20" max="20" width="10.5703125" style="116" hidden="1" customWidth="1"/>
    <col min="21" max="21" width="10.28515625" style="116" hidden="1" customWidth="1"/>
    <col min="22" max="22" width="5.7109375" style="116" hidden="1" customWidth="1"/>
    <col min="23" max="23" width="9.140625" style="117" hidden="1" customWidth="1"/>
    <col min="24" max="25" width="5.7109375" style="113" hidden="1" customWidth="1"/>
    <col min="26" max="26" width="7.5703125" style="113" hidden="1" customWidth="1"/>
    <col min="27" max="27" width="24.85546875" style="113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 hidden="1" customWidth="1"/>
    <col min="35" max="35" width="9.140625" style="86"/>
    <col min="36" max="37" width="0" style="86" hidden="1" customWidth="1"/>
    <col min="38" max="16384" width="9.140625" style="86"/>
  </cols>
  <sheetData>
    <row r="1" spans="1:37" ht="24">
      <c r="A1" s="90" t="s">
        <v>117</v>
      </c>
      <c r="B1" s="86"/>
      <c r="C1" s="86"/>
      <c r="D1" s="86"/>
      <c r="E1" s="90" t="s">
        <v>118</v>
      </c>
      <c r="F1" s="86"/>
      <c r="G1" s="87"/>
      <c r="H1" s="86"/>
      <c r="I1" s="86"/>
      <c r="J1" s="87"/>
      <c r="K1" s="88"/>
      <c r="L1" s="86"/>
      <c r="M1" s="86"/>
      <c r="N1" s="86"/>
      <c r="O1" s="86"/>
      <c r="P1" s="86"/>
      <c r="Q1" s="89"/>
      <c r="R1" s="89"/>
      <c r="S1" s="89"/>
      <c r="T1" s="86"/>
      <c r="U1" s="86"/>
      <c r="V1" s="86"/>
      <c r="W1" s="86"/>
      <c r="X1" s="86"/>
      <c r="Y1" s="86"/>
      <c r="Z1" s="83" t="s">
        <v>5</v>
      </c>
      <c r="AA1" s="169" t="s">
        <v>6</v>
      </c>
      <c r="AB1" s="83" t="s">
        <v>7</v>
      </c>
      <c r="AC1" s="83" t="s">
        <v>8</v>
      </c>
      <c r="AD1" s="83" t="s">
        <v>9</v>
      </c>
      <c r="AE1" s="138" t="s">
        <v>10</v>
      </c>
      <c r="AF1" s="139" t="s">
        <v>11</v>
      </c>
      <c r="AG1" s="86"/>
      <c r="AH1" s="86"/>
    </row>
    <row r="2" spans="1:37">
      <c r="A2" s="90" t="s">
        <v>119</v>
      </c>
      <c r="B2" s="86"/>
      <c r="C2" s="86"/>
      <c r="D2" s="86"/>
      <c r="E2" s="90" t="s">
        <v>120</v>
      </c>
      <c r="F2" s="86"/>
      <c r="G2" s="87"/>
      <c r="H2" s="118"/>
      <c r="I2" s="86"/>
      <c r="J2" s="87"/>
      <c r="K2" s="88"/>
      <c r="L2" s="86"/>
      <c r="M2" s="86"/>
      <c r="N2" s="86"/>
      <c r="O2" s="86"/>
      <c r="P2" s="86"/>
      <c r="Q2" s="89"/>
      <c r="R2" s="89"/>
      <c r="S2" s="89"/>
      <c r="T2" s="86"/>
      <c r="U2" s="86"/>
      <c r="V2" s="86"/>
      <c r="W2" s="86"/>
      <c r="X2" s="86"/>
      <c r="Y2" s="86"/>
      <c r="Z2" s="83" t="s">
        <v>12</v>
      </c>
      <c r="AA2" s="84" t="s">
        <v>13</v>
      </c>
      <c r="AB2" s="84" t="s">
        <v>14</v>
      </c>
      <c r="AC2" s="84"/>
      <c r="AD2" s="85"/>
      <c r="AE2" s="138">
        <v>1</v>
      </c>
      <c r="AF2" s="140">
        <v>123.5</v>
      </c>
      <c r="AG2" s="86"/>
      <c r="AH2" s="86"/>
    </row>
    <row r="3" spans="1:37">
      <c r="A3" s="90" t="s">
        <v>15</v>
      </c>
      <c r="B3" s="86"/>
      <c r="C3" s="86"/>
      <c r="D3" s="86"/>
      <c r="E3" s="90" t="s">
        <v>121</v>
      </c>
      <c r="F3" s="86"/>
      <c r="G3" s="87"/>
      <c r="H3" s="86"/>
      <c r="I3" s="86"/>
      <c r="J3" s="87"/>
      <c r="K3" s="88"/>
      <c r="L3" s="86"/>
      <c r="M3" s="86"/>
      <c r="N3" s="86"/>
      <c r="O3" s="86"/>
      <c r="P3" s="86"/>
      <c r="Q3" s="89"/>
      <c r="R3" s="89"/>
      <c r="S3" s="89"/>
      <c r="T3" s="86"/>
      <c r="U3" s="86"/>
      <c r="V3" s="86"/>
      <c r="W3" s="86"/>
      <c r="X3" s="86"/>
      <c r="Y3" s="86"/>
      <c r="Z3" s="83" t="s">
        <v>16</v>
      </c>
      <c r="AA3" s="84" t="s">
        <v>17</v>
      </c>
      <c r="AB3" s="84" t="s">
        <v>14</v>
      </c>
      <c r="AC3" s="84" t="s">
        <v>18</v>
      </c>
      <c r="AD3" s="85" t="s">
        <v>19</v>
      </c>
      <c r="AE3" s="138">
        <v>2</v>
      </c>
      <c r="AF3" s="141">
        <v>123.46</v>
      </c>
      <c r="AG3" s="86"/>
      <c r="AH3" s="86"/>
    </row>
    <row r="4" spans="1:37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9"/>
      <c r="R4" s="89"/>
      <c r="S4" s="89"/>
      <c r="T4" s="86"/>
      <c r="U4" s="86"/>
      <c r="V4" s="86"/>
      <c r="W4" s="86"/>
      <c r="X4" s="86"/>
      <c r="Y4" s="86"/>
      <c r="Z4" s="83" t="s">
        <v>20</v>
      </c>
      <c r="AA4" s="84" t="s">
        <v>21</v>
      </c>
      <c r="AB4" s="84" t="s">
        <v>14</v>
      </c>
      <c r="AC4" s="84"/>
      <c r="AD4" s="85"/>
      <c r="AE4" s="138">
        <v>3</v>
      </c>
      <c r="AF4" s="142">
        <v>123.45699999999999</v>
      </c>
      <c r="AG4" s="86"/>
      <c r="AH4" s="86"/>
    </row>
    <row r="5" spans="1:37">
      <c r="A5" s="90" t="s">
        <v>122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9"/>
      <c r="R5" s="89"/>
      <c r="S5" s="89"/>
      <c r="T5" s="86"/>
      <c r="U5" s="86"/>
      <c r="V5" s="86"/>
      <c r="W5" s="86"/>
      <c r="X5" s="86"/>
      <c r="Y5" s="86"/>
      <c r="Z5" s="83" t="s">
        <v>22</v>
      </c>
      <c r="AA5" s="84" t="s">
        <v>17</v>
      </c>
      <c r="AB5" s="84" t="s">
        <v>14</v>
      </c>
      <c r="AC5" s="84" t="s">
        <v>18</v>
      </c>
      <c r="AD5" s="85" t="s">
        <v>19</v>
      </c>
      <c r="AE5" s="138">
        <v>4</v>
      </c>
      <c r="AF5" s="143">
        <v>123.4567</v>
      </c>
      <c r="AG5" s="86"/>
      <c r="AH5" s="86"/>
    </row>
    <row r="6" spans="1:37">
      <c r="A6" s="90" t="s">
        <v>123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9"/>
      <c r="R6" s="89"/>
      <c r="S6" s="89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38" t="s">
        <v>23</v>
      </c>
      <c r="AF6" s="141">
        <v>123.46</v>
      </c>
      <c r="AG6" s="86"/>
      <c r="AH6" s="86"/>
    </row>
    <row r="7" spans="1:37">
      <c r="A7" s="9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9"/>
      <c r="R7" s="89"/>
      <c r="S7" s="89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</row>
    <row r="8" spans="1:37" ht="13.5">
      <c r="A8" s="86" t="s">
        <v>124</v>
      </c>
      <c r="B8" s="119"/>
      <c r="C8" s="120"/>
      <c r="D8" s="91" t="str">
        <f>CONCATENATE(AA2," ",AB2," ",AC2," ",AD2)</f>
        <v xml:space="preserve">Prehľad rozpočtových nákladov v EUR  </v>
      </c>
      <c r="E8" s="89"/>
      <c r="F8" s="86"/>
      <c r="G8" s="87"/>
      <c r="H8" s="87"/>
      <c r="I8" s="87"/>
      <c r="J8" s="87"/>
      <c r="K8" s="88"/>
      <c r="L8" s="88"/>
      <c r="M8" s="89"/>
      <c r="N8" s="89"/>
      <c r="O8" s="86"/>
      <c r="P8" s="86"/>
      <c r="Q8" s="89"/>
      <c r="R8" s="89"/>
      <c r="S8" s="89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</row>
    <row r="9" spans="1:37">
      <c r="A9" s="92" t="s">
        <v>24</v>
      </c>
      <c r="B9" s="92" t="s">
        <v>25</v>
      </c>
      <c r="C9" s="92" t="s">
        <v>26</v>
      </c>
      <c r="D9" s="92" t="s">
        <v>27</v>
      </c>
      <c r="E9" s="92" t="s">
        <v>28</v>
      </c>
      <c r="F9" s="92" t="s">
        <v>29</v>
      </c>
      <c r="G9" s="92" t="s">
        <v>30</v>
      </c>
      <c r="H9" s="92" t="s">
        <v>31</v>
      </c>
      <c r="I9" s="92" t="s">
        <v>32</v>
      </c>
      <c r="J9" s="92" t="s">
        <v>33</v>
      </c>
      <c r="K9" s="122" t="s">
        <v>34</v>
      </c>
      <c r="L9" s="123"/>
      <c r="M9" s="124" t="s">
        <v>35</v>
      </c>
      <c r="N9" s="123"/>
      <c r="O9" s="92" t="s">
        <v>4</v>
      </c>
      <c r="P9" s="125" t="s">
        <v>36</v>
      </c>
      <c r="Q9" s="128" t="s">
        <v>28</v>
      </c>
      <c r="R9" s="128" t="s">
        <v>28</v>
      </c>
      <c r="S9" s="125" t="s">
        <v>28</v>
      </c>
      <c r="T9" s="129" t="s">
        <v>37</v>
      </c>
      <c r="U9" s="130" t="s">
        <v>38</v>
      </c>
      <c r="V9" s="131" t="s">
        <v>39</v>
      </c>
      <c r="W9" s="92" t="s">
        <v>40</v>
      </c>
      <c r="X9" s="92" t="s">
        <v>41</v>
      </c>
      <c r="Y9" s="92" t="s">
        <v>42</v>
      </c>
      <c r="Z9" s="144" t="s">
        <v>43</v>
      </c>
      <c r="AA9" s="144" t="s">
        <v>44</v>
      </c>
      <c r="AB9" s="92" t="s">
        <v>39</v>
      </c>
      <c r="AC9" s="92" t="s">
        <v>45</v>
      </c>
      <c r="AD9" s="92" t="s">
        <v>46</v>
      </c>
      <c r="AE9" s="145" t="s">
        <v>47</v>
      </c>
      <c r="AF9" s="145" t="s">
        <v>48</v>
      </c>
      <c r="AG9" s="145" t="s">
        <v>28</v>
      </c>
      <c r="AH9" s="145" t="s">
        <v>49</v>
      </c>
      <c r="AJ9" s="86" t="s">
        <v>148</v>
      </c>
      <c r="AK9" s="86" t="s">
        <v>150</v>
      </c>
    </row>
    <row r="10" spans="1:37">
      <c r="A10" s="94" t="s">
        <v>50</v>
      </c>
      <c r="B10" s="94" t="s">
        <v>51</v>
      </c>
      <c r="C10" s="121"/>
      <c r="D10" s="94" t="s">
        <v>52</v>
      </c>
      <c r="E10" s="94" t="s">
        <v>53</v>
      </c>
      <c r="F10" s="94" t="s">
        <v>54</v>
      </c>
      <c r="G10" s="94" t="s">
        <v>55</v>
      </c>
      <c r="H10" s="94" t="s">
        <v>56</v>
      </c>
      <c r="I10" s="94" t="s">
        <v>57</v>
      </c>
      <c r="J10" s="94"/>
      <c r="K10" s="94" t="s">
        <v>30</v>
      </c>
      <c r="L10" s="94" t="s">
        <v>33</v>
      </c>
      <c r="M10" s="126" t="s">
        <v>30</v>
      </c>
      <c r="N10" s="94" t="s">
        <v>33</v>
      </c>
      <c r="O10" s="94" t="s">
        <v>58</v>
      </c>
      <c r="P10" s="127"/>
      <c r="Q10" s="132" t="s">
        <v>59</v>
      </c>
      <c r="R10" s="132" t="s">
        <v>60</v>
      </c>
      <c r="S10" s="127" t="s">
        <v>61</v>
      </c>
      <c r="T10" s="133" t="s">
        <v>62</v>
      </c>
      <c r="U10" s="134" t="s">
        <v>63</v>
      </c>
      <c r="V10" s="135" t="s">
        <v>64</v>
      </c>
      <c r="W10" s="136"/>
      <c r="X10" s="137"/>
      <c r="Y10" s="137"/>
      <c r="Z10" s="146" t="s">
        <v>65</v>
      </c>
      <c r="AA10" s="146" t="s">
        <v>50</v>
      </c>
      <c r="AB10" s="94" t="s">
        <v>66</v>
      </c>
      <c r="AC10" s="137"/>
      <c r="AD10" s="137"/>
      <c r="AE10" s="147"/>
      <c r="AF10" s="147"/>
      <c r="AG10" s="147"/>
      <c r="AH10" s="147"/>
      <c r="AJ10" s="86" t="s">
        <v>149</v>
      </c>
      <c r="AK10" s="86" t="s">
        <v>151</v>
      </c>
    </row>
    <row r="12" spans="1:37">
      <c r="B12" s="157" t="s">
        <v>152</v>
      </c>
    </row>
    <row r="13" spans="1:37">
      <c r="B13" s="110" t="s">
        <v>153</v>
      </c>
    </row>
    <row r="14" spans="1:37">
      <c r="A14" s="108">
        <v>1</v>
      </c>
      <c r="B14" s="109" t="s">
        <v>154</v>
      </c>
      <c r="C14" s="110" t="s">
        <v>155</v>
      </c>
      <c r="D14" s="111" t="s">
        <v>156</v>
      </c>
      <c r="E14" s="112">
        <v>1.238</v>
      </c>
      <c r="F14" s="113" t="s">
        <v>157</v>
      </c>
      <c r="L14" s="115">
        <f>E14*K14</f>
        <v>0</v>
      </c>
      <c r="N14" s="112">
        <f>E14*M14</f>
        <v>0</v>
      </c>
      <c r="O14" s="113">
        <v>20</v>
      </c>
      <c r="P14" s="113" t="s">
        <v>158</v>
      </c>
      <c r="V14" s="116" t="s">
        <v>108</v>
      </c>
      <c r="W14" s="117">
        <v>1.6E-2</v>
      </c>
      <c r="X14" s="110" t="s">
        <v>159</v>
      </c>
      <c r="Y14" s="110" t="s">
        <v>155</v>
      </c>
      <c r="Z14" s="113" t="s">
        <v>160</v>
      </c>
      <c r="AB14" s="113">
        <v>1</v>
      </c>
      <c r="AJ14" s="86" t="s">
        <v>161</v>
      </c>
      <c r="AK14" s="86" t="s">
        <v>162</v>
      </c>
    </row>
    <row r="15" spans="1:37">
      <c r="D15" s="158" t="s">
        <v>163</v>
      </c>
      <c r="E15" s="159"/>
      <c r="F15" s="160"/>
      <c r="G15" s="161"/>
      <c r="H15" s="161"/>
      <c r="I15" s="161"/>
      <c r="J15" s="161"/>
      <c r="K15" s="162"/>
      <c r="L15" s="162"/>
      <c r="M15" s="159"/>
      <c r="N15" s="159"/>
      <c r="O15" s="160"/>
      <c r="P15" s="160"/>
      <c r="Q15" s="159"/>
      <c r="R15" s="159"/>
      <c r="S15" s="159"/>
      <c r="T15" s="163"/>
      <c r="U15" s="163"/>
      <c r="V15" s="163" t="s">
        <v>0</v>
      </c>
      <c r="W15" s="164"/>
      <c r="X15" s="160"/>
    </row>
    <row r="16" spans="1:37">
      <c r="A16" s="108">
        <v>2</v>
      </c>
      <c r="B16" s="109" t="s">
        <v>164</v>
      </c>
      <c r="C16" s="110" t="s">
        <v>165</v>
      </c>
      <c r="D16" s="111" t="s">
        <v>166</v>
      </c>
      <c r="E16" s="112">
        <v>8.25</v>
      </c>
      <c r="F16" s="113" t="s">
        <v>167</v>
      </c>
      <c r="L16" s="115">
        <f>E16*K16</f>
        <v>0</v>
      </c>
      <c r="N16" s="112">
        <f>E16*M16</f>
        <v>0</v>
      </c>
      <c r="O16" s="113">
        <v>20</v>
      </c>
      <c r="P16" s="113" t="s">
        <v>158</v>
      </c>
      <c r="V16" s="116" t="s">
        <v>108</v>
      </c>
      <c r="W16" s="117">
        <v>0.14000000000000001</v>
      </c>
      <c r="X16" s="110" t="s">
        <v>168</v>
      </c>
      <c r="Y16" s="110" t="s">
        <v>165</v>
      </c>
      <c r="Z16" s="113" t="s">
        <v>160</v>
      </c>
      <c r="AB16" s="113">
        <v>1</v>
      </c>
      <c r="AJ16" s="86" t="s">
        <v>161</v>
      </c>
      <c r="AK16" s="86" t="s">
        <v>162</v>
      </c>
    </row>
    <row r="17" spans="1:37">
      <c r="D17" s="165" t="s">
        <v>169</v>
      </c>
      <c r="E17" s="166">
        <f>J17</f>
        <v>0</v>
      </c>
      <c r="H17" s="166"/>
      <c r="I17" s="166"/>
      <c r="J17" s="166"/>
      <c r="L17" s="167">
        <f>SUM(L12:L16)</f>
        <v>0</v>
      </c>
      <c r="N17" s="168">
        <f>SUM(N12:N16)</f>
        <v>0</v>
      </c>
      <c r="W17" s="117">
        <f>SUM(W12:W16)</f>
        <v>0.15600000000000003</v>
      </c>
    </row>
    <row r="19" spans="1:37">
      <c r="B19" s="110" t="s">
        <v>170</v>
      </c>
    </row>
    <row r="20" spans="1:37">
      <c r="A20" s="108">
        <v>3</v>
      </c>
      <c r="B20" s="109" t="s">
        <v>171</v>
      </c>
      <c r="C20" s="110" t="s">
        <v>172</v>
      </c>
      <c r="D20" s="111" t="s">
        <v>173</v>
      </c>
      <c r="E20" s="112">
        <v>0.39100000000000001</v>
      </c>
      <c r="F20" s="113" t="s">
        <v>157</v>
      </c>
      <c r="K20" s="115">
        <v>2.2075499999999999</v>
      </c>
      <c r="L20" s="115">
        <f>E20*K20</f>
        <v>0.86315204999999995</v>
      </c>
      <c r="N20" s="112">
        <f>E20*M20</f>
        <v>0</v>
      </c>
      <c r="O20" s="113">
        <v>20</v>
      </c>
      <c r="P20" s="113" t="s">
        <v>158</v>
      </c>
      <c r="V20" s="116" t="s">
        <v>108</v>
      </c>
      <c r="W20" s="117">
        <v>0.20300000000000001</v>
      </c>
      <c r="X20" s="110" t="s">
        <v>174</v>
      </c>
      <c r="Y20" s="110" t="s">
        <v>172</v>
      </c>
      <c r="Z20" s="113" t="s">
        <v>175</v>
      </c>
      <c r="AB20" s="113">
        <v>1</v>
      </c>
      <c r="AJ20" s="86" t="s">
        <v>161</v>
      </c>
      <c r="AK20" s="86" t="s">
        <v>162</v>
      </c>
    </row>
    <row r="21" spans="1:37">
      <c r="D21" s="158" t="s">
        <v>176</v>
      </c>
      <c r="E21" s="159"/>
      <c r="F21" s="160"/>
      <c r="G21" s="161"/>
      <c r="H21" s="161"/>
      <c r="I21" s="161"/>
      <c r="J21" s="161"/>
      <c r="K21" s="162"/>
      <c r="L21" s="162"/>
      <c r="M21" s="159"/>
      <c r="N21" s="159"/>
      <c r="O21" s="160"/>
      <c r="P21" s="160"/>
      <c r="Q21" s="159"/>
      <c r="R21" s="159"/>
      <c r="S21" s="159"/>
      <c r="T21" s="163"/>
      <c r="U21" s="163"/>
      <c r="V21" s="163" t="s">
        <v>0</v>
      </c>
      <c r="W21" s="164"/>
      <c r="X21" s="160"/>
    </row>
    <row r="22" spans="1:37">
      <c r="D22" s="165" t="s">
        <v>177</v>
      </c>
      <c r="E22" s="166">
        <f>J22</f>
        <v>0</v>
      </c>
      <c r="H22" s="166"/>
      <c r="I22" s="166"/>
      <c r="J22" s="166"/>
      <c r="L22" s="167">
        <f>SUM(L19:L21)</f>
        <v>0.86315204999999995</v>
      </c>
      <c r="N22" s="168">
        <f>SUM(N19:N21)</f>
        <v>0</v>
      </c>
      <c r="W22" s="117">
        <f>SUM(W19:W21)</f>
        <v>0.20300000000000001</v>
      </c>
    </row>
    <row r="24" spans="1:37">
      <c r="B24" s="110" t="s">
        <v>178</v>
      </c>
    </row>
    <row r="25" spans="1:37" ht="25.5">
      <c r="A25" s="108">
        <v>4</v>
      </c>
      <c r="B25" s="109" t="s">
        <v>171</v>
      </c>
      <c r="C25" s="110" t="s">
        <v>179</v>
      </c>
      <c r="D25" s="111" t="s">
        <v>180</v>
      </c>
      <c r="E25" s="112">
        <v>2.2320000000000002</v>
      </c>
      <c r="F25" s="113" t="s">
        <v>157</v>
      </c>
      <c r="K25" s="115">
        <v>0.5675</v>
      </c>
      <c r="L25" s="115">
        <f>E25*K25</f>
        <v>1.2666600000000001</v>
      </c>
      <c r="N25" s="112">
        <f>E25*M25</f>
        <v>0</v>
      </c>
      <c r="O25" s="113">
        <v>20</v>
      </c>
      <c r="P25" s="113" t="s">
        <v>158</v>
      </c>
      <c r="V25" s="116" t="s">
        <v>108</v>
      </c>
      <c r="W25" s="117">
        <v>6.2229999999999999</v>
      </c>
      <c r="X25" s="110" t="s">
        <v>181</v>
      </c>
      <c r="Y25" s="110" t="s">
        <v>179</v>
      </c>
      <c r="Z25" s="113" t="s">
        <v>182</v>
      </c>
      <c r="AB25" s="113">
        <v>1</v>
      </c>
      <c r="AJ25" s="86" t="s">
        <v>161</v>
      </c>
      <c r="AK25" s="86" t="s">
        <v>162</v>
      </c>
    </row>
    <row r="26" spans="1:37">
      <c r="D26" s="158" t="s">
        <v>183</v>
      </c>
      <c r="E26" s="159"/>
      <c r="F26" s="160"/>
      <c r="G26" s="161"/>
      <c r="H26" s="161"/>
      <c r="I26" s="161"/>
      <c r="J26" s="161"/>
      <c r="K26" s="162"/>
      <c r="L26" s="162"/>
      <c r="M26" s="159"/>
      <c r="N26" s="159"/>
      <c r="O26" s="160"/>
      <c r="P26" s="160"/>
      <c r="Q26" s="159"/>
      <c r="R26" s="159"/>
      <c r="S26" s="159"/>
      <c r="T26" s="163"/>
      <c r="U26" s="163"/>
      <c r="V26" s="163" t="s">
        <v>0</v>
      </c>
      <c r="W26" s="164"/>
      <c r="X26" s="160"/>
    </row>
    <row r="27" spans="1:37">
      <c r="D27" s="158" t="s">
        <v>184</v>
      </c>
      <c r="E27" s="159"/>
      <c r="F27" s="160"/>
      <c r="G27" s="161"/>
      <c r="H27" s="161"/>
      <c r="I27" s="161"/>
      <c r="J27" s="161"/>
      <c r="K27" s="162"/>
      <c r="L27" s="162"/>
      <c r="M27" s="159"/>
      <c r="N27" s="159"/>
      <c r="O27" s="160"/>
      <c r="P27" s="160"/>
      <c r="Q27" s="159"/>
      <c r="R27" s="159"/>
      <c r="S27" s="159"/>
      <c r="T27" s="163"/>
      <c r="U27" s="163"/>
      <c r="V27" s="163" t="s">
        <v>0</v>
      </c>
      <c r="W27" s="164"/>
      <c r="X27" s="160"/>
    </row>
    <row r="28" spans="1:37">
      <c r="A28" s="108">
        <v>5</v>
      </c>
      <c r="B28" s="109" t="s">
        <v>171</v>
      </c>
      <c r="C28" s="110" t="s">
        <v>185</v>
      </c>
      <c r="D28" s="111" t="s">
        <v>186</v>
      </c>
      <c r="E28" s="112">
        <v>12</v>
      </c>
      <c r="F28" s="113" t="s">
        <v>187</v>
      </c>
      <c r="K28" s="115">
        <v>1.7260000000000001E-2</v>
      </c>
      <c r="L28" s="115">
        <f>E28*K28</f>
        <v>0.20712000000000003</v>
      </c>
      <c r="N28" s="112">
        <f>E28*M28</f>
        <v>0</v>
      </c>
      <c r="O28" s="113">
        <v>20</v>
      </c>
      <c r="P28" s="113" t="s">
        <v>158</v>
      </c>
      <c r="V28" s="116" t="s">
        <v>108</v>
      </c>
      <c r="W28" s="117">
        <v>6.6</v>
      </c>
      <c r="X28" s="110" t="s">
        <v>188</v>
      </c>
      <c r="Y28" s="110" t="s">
        <v>185</v>
      </c>
      <c r="Z28" s="113" t="s">
        <v>182</v>
      </c>
      <c r="AB28" s="113">
        <v>1</v>
      </c>
      <c r="AJ28" s="86" t="s">
        <v>161</v>
      </c>
      <c r="AK28" s="86" t="s">
        <v>162</v>
      </c>
    </row>
    <row r="29" spans="1:37">
      <c r="D29" s="158" t="s">
        <v>189</v>
      </c>
      <c r="E29" s="159"/>
      <c r="F29" s="160"/>
      <c r="G29" s="161"/>
      <c r="H29" s="161"/>
      <c r="I29" s="161"/>
      <c r="J29" s="161"/>
      <c r="K29" s="162"/>
      <c r="L29" s="162"/>
      <c r="M29" s="159"/>
      <c r="N29" s="159"/>
      <c r="O29" s="160"/>
      <c r="P29" s="160"/>
      <c r="Q29" s="159"/>
      <c r="R29" s="159"/>
      <c r="S29" s="159"/>
      <c r="T29" s="163"/>
      <c r="U29" s="163"/>
      <c r="V29" s="163" t="s">
        <v>0</v>
      </c>
      <c r="W29" s="164"/>
      <c r="X29" s="160"/>
    </row>
    <row r="30" spans="1:37">
      <c r="A30" s="108">
        <v>6</v>
      </c>
      <c r="B30" s="109" t="s">
        <v>171</v>
      </c>
      <c r="C30" s="110" t="s">
        <v>190</v>
      </c>
      <c r="D30" s="111" t="s">
        <v>191</v>
      </c>
      <c r="E30" s="112">
        <v>16</v>
      </c>
      <c r="F30" s="113" t="s">
        <v>187</v>
      </c>
      <c r="K30" s="115">
        <v>2.0789999999999999E-2</v>
      </c>
      <c r="L30" s="115">
        <f>E30*K30</f>
        <v>0.33263999999999999</v>
      </c>
      <c r="N30" s="112">
        <f>E30*M30</f>
        <v>0</v>
      </c>
      <c r="O30" s="113">
        <v>20</v>
      </c>
      <c r="P30" s="113" t="s">
        <v>158</v>
      </c>
      <c r="V30" s="116" t="s">
        <v>108</v>
      </c>
      <c r="W30" s="117">
        <v>8.9600000000000009</v>
      </c>
      <c r="X30" s="110" t="s">
        <v>192</v>
      </c>
      <c r="Y30" s="110" t="s">
        <v>190</v>
      </c>
      <c r="Z30" s="113" t="s">
        <v>182</v>
      </c>
      <c r="AB30" s="113">
        <v>1</v>
      </c>
      <c r="AJ30" s="86" t="s">
        <v>161</v>
      </c>
      <c r="AK30" s="86" t="s">
        <v>162</v>
      </c>
    </row>
    <row r="31" spans="1:37">
      <c r="D31" s="158" t="s">
        <v>193</v>
      </c>
      <c r="E31" s="159"/>
      <c r="F31" s="160"/>
      <c r="G31" s="161"/>
      <c r="H31" s="161"/>
      <c r="I31" s="161"/>
      <c r="J31" s="161"/>
      <c r="K31" s="162"/>
      <c r="L31" s="162"/>
      <c r="M31" s="159"/>
      <c r="N31" s="159"/>
      <c r="O31" s="160"/>
      <c r="P31" s="160"/>
      <c r="Q31" s="159"/>
      <c r="R31" s="159"/>
      <c r="S31" s="159"/>
      <c r="T31" s="163"/>
      <c r="U31" s="163"/>
      <c r="V31" s="163" t="s">
        <v>0</v>
      </c>
      <c r="W31" s="164"/>
      <c r="X31" s="160"/>
    </row>
    <row r="32" spans="1:37">
      <c r="A32" s="108">
        <v>7</v>
      </c>
      <c r="B32" s="109" t="s">
        <v>171</v>
      </c>
      <c r="C32" s="110" t="s">
        <v>194</v>
      </c>
      <c r="D32" s="111" t="s">
        <v>195</v>
      </c>
      <c r="E32" s="112">
        <v>6</v>
      </c>
      <c r="F32" s="113" t="s">
        <v>187</v>
      </c>
      <c r="K32" s="115">
        <v>2.0789999999999999E-2</v>
      </c>
      <c r="L32" s="115">
        <f>E32*K32</f>
        <v>0.12473999999999999</v>
      </c>
      <c r="N32" s="112">
        <f>E32*M32</f>
        <v>0</v>
      </c>
      <c r="O32" s="113">
        <v>20</v>
      </c>
      <c r="P32" s="113" t="s">
        <v>158</v>
      </c>
      <c r="V32" s="116" t="s">
        <v>108</v>
      </c>
      <c r="W32" s="117">
        <v>3.36</v>
      </c>
      <c r="X32" s="110" t="s">
        <v>196</v>
      </c>
      <c r="Y32" s="110" t="s">
        <v>194</v>
      </c>
      <c r="Z32" s="113" t="s">
        <v>182</v>
      </c>
      <c r="AB32" s="113">
        <v>1</v>
      </c>
      <c r="AJ32" s="86" t="s">
        <v>161</v>
      </c>
      <c r="AK32" s="86" t="s">
        <v>162</v>
      </c>
    </row>
    <row r="33" spans="1:37">
      <c r="A33" s="108">
        <v>8</v>
      </c>
      <c r="B33" s="109" t="s">
        <v>171</v>
      </c>
      <c r="C33" s="110" t="s">
        <v>197</v>
      </c>
      <c r="D33" s="111" t="s">
        <v>198</v>
      </c>
      <c r="E33" s="112">
        <v>5</v>
      </c>
      <c r="F33" s="113" t="s">
        <v>187</v>
      </c>
      <c r="K33" s="115">
        <v>2.4330000000000001E-2</v>
      </c>
      <c r="L33" s="115">
        <f>E33*K33</f>
        <v>0.12165000000000001</v>
      </c>
      <c r="N33" s="112">
        <f>E33*M33</f>
        <v>0</v>
      </c>
      <c r="O33" s="113">
        <v>20</v>
      </c>
      <c r="P33" s="113" t="s">
        <v>158</v>
      </c>
      <c r="V33" s="116" t="s">
        <v>108</v>
      </c>
      <c r="W33" s="117">
        <v>2.85</v>
      </c>
      <c r="X33" s="110" t="s">
        <v>199</v>
      </c>
      <c r="Y33" s="110" t="s">
        <v>197</v>
      </c>
      <c r="Z33" s="113" t="s">
        <v>182</v>
      </c>
      <c r="AB33" s="113">
        <v>1</v>
      </c>
      <c r="AJ33" s="86" t="s">
        <v>161</v>
      </c>
      <c r="AK33" s="86" t="s">
        <v>162</v>
      </c>
    </row>
    <row r="34" spans="1:37">
      <c r="D34" s="158" t="s">
        <v>200</v>
      </c>
      <c r="E34" s="159"/>
      <c r="F34" s="160"/>
      <c r="G34" s="161"/>
      <c r="H34" s="161"/>
      <c r="I34" s="161"/>
      <c r="J34" s="161"/>
      <c r="K34" s="162"/>
      <c r="L34" s="162"/>
      <c r="M34" s="159"/>
      <c r="N34" s="159"/>
      <c r="O34" s="160"/>
      <c r="P34" s="160"/>
      <c r="Q34" s="159"/>
      <c r="R34" s="159"/>
      <c r="S34" s="159"/>
      <c r="T34" s="163"/>
      <c r="U34" s="163"/>
      <c r="V34" s="163" t="s">
        <v>0</v>
      </c>
      <c r="W34" s="164"/>
      <c r="X34" s="160"/>
    </row>
    <row r="35" spans="1:37">
      <c r="A35" s="108">
        <v>9</v>
      </c>
      <c r="B35" s="109" t="s">
        <v>171</v>
      </c>
      <c r="C35" s="110" t="s">
        <v>201</v>
      </c>
      <c r="D35" s="111" t="s">
        <v>202</v>
      </c>
      <c r="E35" s="112">
        <v>6</v>
      </c>
      <c r="F35" s="113" t="s">
        <v>187</v>
      </c>
      <c r="K35" s="115">
        <v>2.8330000000000001E-2</v>
      </c>
      <c r="L35" s="115">
        <f>E35*K35</f>
        <v>0.16998000000000002</v>
      </c>
      <c r="N35" s="112">
        <f>E35*M35</f>
        <v>0</v>
      </c>
      <c r="O35" s="113">
        <v>20</v>
      </c>
      <c r="P35" s="113" t="s">
        <v>158</v>
      </c>
      <c r="V35" s="116" t="s">
        <v>108</v>
      </c>
      <c r="W35" s="117">
        <v>3.54</v>
      </c>
      <c r="X35" s="110" t="s">
        <v>203</v>
      </c>
      <c r="Y35" s="110" t="s">
        <v>201</v>
      </c>
      <c r="Z35" s="113" t="s">
        <v>182</v>
      </c>
      <c r="AB35" s="113">
        <v>1</v>
      </c>
      <c r="AJ35" s="86" t="s">
        <v>161</v>
      </c>
      <c r="AK35" s="86" t="s">
        <v>162</v>
      </c>
    </row>
    <row r="36" spans="1:37">
      <c r="D36" s="158" t="s">
        <v>204</v>
      </c>
      <c r="E36" s="159"/>
      <c r="F36" s="160"/>
      <c r="G36" s="161"/>
      <c r="H36" s="161"/>
      <c r="I36" s="161"/>
      <c r="J36" s="161"/>
      <c r="K36" s="162"/>
      <c r="L36" s="162"/>
      <c r="M36" s="159"/>
      <c r="N36" s="159"/>
      <c r="O36" s="160"/>
      <c r="P36" s="160"/>
      <c r="Q36" s="159"/>
      <c r="R36" s="159"/>
      <c r="S36" s="159"/>
      <c r="T36" s="163"/>
      <c r="U36" s="163"/>
      <c r="V36" s="163" t="s">
        <v>0</v>
      </c>
      <c r="W36" s="164"/>
      <c r="X36" s="160"/>
    </row>
    <row r="37" spans="1:37">
      <c r="A37" s="108">
        <v>10</v>
      </c>
      <c r="B37" s="109" t="s">
        <v>171</v>
      </c>
      <c r="C37" s="110" t="s">
        <v>205</v>
      </c>
      <c r="D37" s="111" t="s">
        <v>206</v>
      </c>
      <c r="E37" s="112">
        <v>1</v>
      </c>
      <c r="F37" s="113" t="s">
        <v>187</v>
      </c>
      <c r="K37" s="115">
        <v>3.1870000000000002E-2</v>
      </c>
      <c r="L37" s="115">
        <f>E37*K37</f>
        <v>3.1870000000000002E-2</v>
      </c>
      <c r="N37" s="112">
        <f>E37*M37</f>
        <v>0</v>
      </c>
      <c r="O37" s="113">
        <v>20</v>
      </c>
      <c r="P37" s="113" t="s">
        <v>158</v>
      </c>
      <c r="V37" s="116" t="s">
        <v>108</v>
      </c>
      <c r="W37" s="117">
        <v>0.6</v>
      </c>
      <c r="X37" s="110" t="s">
        <v>207</v>
      </c>
      <c r="Y37" s="110" t="s">
        <v>205</v>
      </c>
      <c r="Z37" s="113" t="s">
        <v>182</v>
      </c>
      <c r="AB37" s="113">
        <v>1</v>
      </c>
      <c r="AJ37" s="86" t="s">
        <v>161</v>
      </c>
      <c r="AK37" s="86" t="s">
        <v>162</v>
      </c>
    </row>
    <row r="38" spans="1:37">
      <c r="A38" s="108">
        <v>11</v>
      </c>
      <c r="B38" s="109" t="s">
        <v>171</v>
      </c>
      <c r="C38" s="110" t="s">
        <v>208</v>
      </c>
      <c r="D38" s="111" t="s">
        <v>209</v>
      </c>
      <c r="E38" s="112">
        <v>1</v>
      </c>
      <c r="F38" s="113" t="s">
        <v>187</v>
      </c>
      <c r="K38" s="115">
        <v>3.7310000000000003E-2</v>
      </c>
      <c r="L38" s="115">
        <f>E38*K38</f>
        <v>3.7310000000000003E-2</v>
      </c>
      <c r="N38" s="112">
        <f>E38*M38</f>
        <v>0</v>
      </c>
      <c r="O38" s="113">
        <v>20</v>
      </c>
      <c r="P38" s="113" t="s">
        <v>158</v>
      </c>
      <c r="V38" s="116" t="s">
        <v>108</v>
      </c>
      <c r="W38" s="117">
        <v>0.61</v>
      </c>
      <c r="X38" s="110" t="s">
        <v>210</v>
      </c>
      <c r="Y38" s="110" t="s">
        <v>208</v>
      </c>
      <c r="Z38" s="113" t="s">
        <v>182</v>
      </c>
      <c r="AB38" s="113">
        <v>1</v>
      </c>
      <c r="AJ38" s="86" t="s">
        <v>161</v>
      </c>
      <c r="AK38" s="86" t="s">
        <v>162</v>
      </c>
    </row>
    <row r="39" spans="1:37">
      <c r="A39" s="108">
        <v>12</v>
      </c>
      <c r="B39" s="109" t="s">
        <v>171</v>
      </c>
      <c r="C39" s="110" t="s">
        <v>211</v>
      </c>
      <c r="D39" s="111" t="s">
        <v>212</v>
      </c>
      <c r="E39" s="112">
        <v>218.989</v>
      </c>
      <c r="F39" s="113" t="s">
        <v>167</v>
      </c>
      <c r="K39" s="115">
        <v>9.7699999999999995E-2</v>
      </c>
      <c r="L39" s="115">
        <f>E39*K39</f>
        <v>21.3952253</v>
      </c>
      <c r="N39" s="112">
        <f>E39*M39</f>
        <v>0</v>
      </c>
      <c r="O39" s="113">
        <v>20</v>
      </c>
      <c r="P39" s="113" t="s">
        <v>158</v>
      </c>
      <c r="V39" s="116" t="s">
        <v>108</v>
      </c>
      <c r="W39" s="117">
        <v>109.276</v>
      </c>
      <c r="X39" s="110" t="s">
        <v>213</v>
      </c>
      <c r="Y39" s="110" t="s">
        <v>211</v>
      </c>
      <c r="Z39" s="113" t="s">
        <v>182</v>
      </c>
      <c r="AB39" s="113">
        <v>1</v>
      </c>
      <c r="AJ39" s="86" t="s">
        <v>161</v>
      </c>
      <c r="AK39" s="86" t="s">
        <v>162</v>
      </c>
    </row>
    <row r="40" spans="1:37">
      <c r="D40" s="158" t="s">
        <v>214</v>
      </c>
      <c r="E40" s="159"/>
      <c r="F40" s="160"/>
      <c r="G40" s="161"/>
      <c r="H40" s="161"/>
      <c r="I40" s="161"/>
      <c r="J40" s="161"/>
      <c r="K40" s="162"/>
      <c r="L40" s="162"/>
      <c r="M40" s="159"/>
      <c r="N40" s="159"/>
      <c r="O40" s="160"/>
      <c r="P40" s="160"/>
      <c r="Q40" s="159"/>
      <c r="R40" s="159"/>
      <c r="S40" s="159"/>
      <c r="T40" s="163"/>
      <c r="U40" s="163"/>
      <c r="V40" s="163" t="s">
        <v>0</v>
      </c>
      <c r="W40" s="164"/>
      <c r="X40" s="160"/>
    </row>
    <row r="41" spans="1:37">
      <c r="D41" s="158" t="s">
        <v>215</v>
      </c>
      <c r="E41" s="159"/>
      <c r="F41" s="160"/>
      <c r="G41" s="161"/>
      <c r="H41" s="161"/>
      <c r="I41" s="161"/>
      <c r="J41" s="161"/>
      <c r="K41" s="162"/>
      <c r="L41" s="162"/>
      <c r="M41" s="159"/>
      <c r="N41" s="159"/>
      <c r="O41" s="160"/>
      <c r="P41" s="160"/>
      <c r="Q41" s="159"/>
      <c r="R41" s="159"/>
      <c r="S41" s="159"/>
      <c r="T41" s="163"/>
      <c r="U41" s="163"/>
      <c r="V41" s="163" t="s">
        <v>0</v>
      </c>
      <c r="W41" s="164"/>
      <c r="X41" s="160"/>
    </row>
    <row r="42" spans="1:37">
      <c r="D42" s="158" t="s">
        <v>216</v>
      </c>
      <c r="E42" s="159"/>
      <c r="F42" s="160"/>
      <c r="G42" s="161"/>
      <c r="H42" s="161"/>
      <c r="I42" s="161"/>
      <c r="J42" s="161"/>
      <c r="K42" s="162"/>
      <c r="L42" s="162"/>
      <c r="M42" s="159"/>
      <c r="N42" s="159"/>
      <c r="O42" s="160"/>
      <c r="P42" s="160"/>
      <c r="Q42" s="159"/>
      <c r="R42" s="159"/>
      <c r="S42" s="159"/>
      <c r="T42" s="163"/>
      <c r="U42" s="163"/>
      <c r="V42" s="163" t="s">
        <v>0</v>
      </c>
      <c r="W42" s="164"/>
      <c r="X42" s="160"/>
    </row>
    <row r="43" spans="1:37">
      <c r="D43" s="158" t="s">
        <v>183</v>
      </c>
      <c r="E43" s="159"/>
      <c r="F43" s="160"/>
      <c r="G43" s="161"/>
      <c r="H43" s="161"/>
      <c r="I43" s="161"/>
      <c r="J43" s="161"/>
      <c r="K43" s="162"/>
      <c r="L43" s="162"/>
      <c r="M43" s="159"/>
      <c r="N43" s="159"/>
      <c r="O43" s="160"/>
      <c r="P43" s="160"/>
      <c r="Q43" s="159"/>
      <c r="R43" s="159"/>
      <c r="S43" s="159"/>
      <c r="T43" s="163"/>
      <c r="U43" s="163"/>
      <c r="V43" s="163" t="s">
        <v>0</v>
      </c>
      <c r="W43" s="164"/>
      <c r="X43" s="160"/>
    </row>
    <row r="44" spans="1:37">
      <c r="D44" s="158" t="s">
        <v>217</v>
      </c>
      <c r="E44" s="159"/>
      <c r="F44" s="160"/>
      <c r="G44" s="161"/>
      <c r="H44" s="161"/>
      <c r="I44" s="161"/>
      <c r="J44" s="161"/>
      <c r="K44" s="162"/>
      <c r="L44" s="162"/>
      <c r="M44" s="159"/>
      <c r="N44" s="159"/>
      <c r="O44" s="160"/>
      <c r="P44" s="160"/>
      <c r="Q44" s="159"/>
      <c r="R44" s="159"/>
      <c r="S44" s="159"/>
      <c r="T44" s="163"/>
      <c r="U44" s="163"/>
      <c r="V44" s="163" t="s">
        <v>0</v>
      </c>
      <c r="W44" s="164"/>
      <c r="X44" s="160"/>
    </row>
    <row r="45" spans="1:37">
      <c r="D45" s="158" t="s">
        <v>218</v>
      </c>
      <c r="E45" s="159"/>
      <c r="F45" s="160"/>
      <c r="G45" s="161"/>
      <c r="H45" s="161"/>
      <c r="I45" s="161"/>
      <c r="J45" s="161"/>
      <c r="K45" s="162"/>
      <c r="L45" s="162"/>
      <c r="M45" s="159"/>
      <c r="N45" s="159"/>
      <c r="O45" s="160"/>
      <c r="P45" s="160"/>
      <c r="Q45" s="159"/>
      <c r="R45" s="159"/>
      <c r="S45" s="159"/>
      <c r="T45" s="163"/>
      <c r="U45" s="163"/>
      <c r="V45" s="163" t="s">
        <v>0</v>
      </c>
      <c r="W45" s="164"/>
      <c r="X45" s="160"/>
    </row>
    <row r="46" spans="1:37">
      <c r="D46" s="158" t="s">
        <v>219</v>
      </c>
      <c r="E46" s="159"/>
      <c r="F46" s="160"/>
      <c r="G46" s="161"/>
      <c r="H46" s="161"/>
      <c r="I46" s="161"/>
      <c r="J46" s="161"/>
      <c r="K46" s="162"/>
      <c r="L46" s="162"/>
      <c r="M46" s="159"/>
      <c r="N46" s="159"/>
      <c r="O46" s="160"/>
      <c r="P46" s="160"/>
      <c r="Q46" s="159"/>
      <c r="R46" s="159"/>
      <c r="S46" s="159"/>
      <c r="T46" s="163"/>
      <c r="U46" s="163"/>
      <c r="V46" s="163" t="s">
        <v>0</v>
      </c>
      <c r="W46" s="164"/>
      <c r="X46" s="160"/>
    </row>
    <row r="47" spans="1:37">
      <c r="D47" s="158" t="s">
        <v>220</v>
      </c>
      <c r="E47" s="159"/>
      <c r="F47" s="160"/>
      <c r="G47" s="161"/>
      <c r="H47" s="161"/>
      <c r="I47" s="161"/>
      <c r="J47" s="161"/>
      <c r="K47" s="162"/>
      <c r="L47" s="162"/>
      <c r="M47" s="159"/>
      <c r="N47" s="159"/>
      <c r="O47" s="160"/>
      <c r="P47" s="160"/>
      <c r="Q47" s="159"/>
      <c r="R47" s="159"/>
      <c r="S47" s="159"/>
      <c r="T47" s="163"/>
      <c r="U47" s="163"/>
      <c r="V47" s="163" t="s">
        <v>0</v>
      </c>
      <c r="W47" s="164"/>
      <c r="X47" s="160"/>
    </row>
    <row r="48" spans="1:37">
      <c r="D48" s="158" t="s">
        <v>221</v>
      </c>
      <c r="E48" s="159"/>
      <c r="F48" s="160"/>
      <c r="G48" s="161"/>
      <c r="H48" s="161"/>
      <c r="I48" s="161"/>
      <c r="J48" s="161"/>
      <c r="K48" s="162"/>
      <c r="L48" s="162"/>
      <c r="M48" s="159"/>
      <c r="N48" s="159"/>
      <c r="O48" s="160"/>
      <c r="P48" s="160"/>
      <c r="Q48" s="159"/>
      <c r="R48" s="159"/>
      <c r="S48" s="159"/>
      <c r="T48" s="163"/>
      <c r="U48" s="163"/>
      <c r="V48" s="163" t="s">
        <v>0</v>
      </c>
      <c r="W48" s="164"/>
      <c r="X48" s="160"/>
    </row>
    <row r="49" spans="4:24">
      <c r="D49" s="158" t="s">
        <v>222</v>
      </c>
      <c r="E49" s="159"/>
      <c r="F49" s="160"/>
      <c r="G49" s="161"/>
      <c r="H49" s="161"/>
      <c r="I49" s="161"/>
      <c r="J49" s="161"/>
      <c r="K49" s="162"/>
      <c r="L49" s="162"/>
      <c r="M49" s="159"/>
      <c r="N49" s="159"/>
      <c r="O49" s="160"/>
      <c r="P49" s="160"/>
      <c r="Q49" s="159"/>
      <c r="R49" s="159"/>
      <c r="S49" s="159"/>
      <c r="T49" s="163"/>
      <c r="U49" s="163"/>
      <c r="V49" s="163" t="s">
        <v>0</v>
      </c>
      <c r="W49" s="164"/>
      <c r="X49" s="160"/>
    </row>
    <row r="50" spans="4:24">
      <c r="D50" s="158" t="s">
        <v>223</v>
      </c>
      <c r="E50" s="159"/>
      <c r="F50" s="160"/>
      <c r="G50" s="161"/>
      <c r="H50" s="161"/>
      <c r="I50" s="161"/>
      <c r="J50" s="161"/>
      <c r="K50" s="162"/>
      <c r="L50" s="162"/>
      <c r="M50" s="159"/>
      <c r="N50" s="159"/>
      <c r="O50" s="160"/>
      <c r="P50" s="160"/>
      <c r="Q50" s="159"/>
      <c r="R50" s="159"/>
      <c r="S50" s="159"/>
      <c r="T50" s="163"/>
      <c r="U50" s="163"/>
      <c r="V50" s="163" t="s">
        <v>0</v>
      </c>
      <c r="W50" s="164"/>
      <c r="X50" s="160"/>
    </row>
    <row r="51" spans="4:24">
      <c r="D51" s="158" t="s">
        <v>224</v>
      </c>
      <c r="E51" s="159"/>
      <c r="F51" s="160"/>
      <c r="G51" s="161"/>
      <c r="H51" s="161"/>
      <c r="I51" s="161"/>
      <c r="J51" s="161"/>
      <c r="K51" s="162"/>
      <c r="L51" s="162"/>
      <c r="M51" s="159"/>
      <c r="N51" s="159"/>
      <c r="O51" s="160"/>
      <c r="P51" s="160"/>
      <c r="Q51" s="159"/>
      <c r="R51" s="159"/>
      <c r="S51" s="159"/>
      <c r="T51" s="163"/>
      <c r="U51" s="163"/>
      <c r="V51" s="163" t="s">
        <v>0</v>
      </c>
      <c r="W51" s="164"/>
      <c r="X51" s="160"/>
    </row>
    <row r="52" spans="4:24">
      <c r="D52" s="158" t="s">
        <v>225</v>
      </c>
      <c r="E52" s="159"/>
      <c r="F52" s="160"/>
      <c r="G52" s="161"/>
      <c r="H52" s="161"/>
      <c r="I52" s="161"/>
      <c r="J52" s="161"/>
      <c r="K52" s="162"/>
      <c r="L52" s="162"/>
      <c r="M52" s="159"/>
      <c r="N52" s="159"/>
      <c r="O52" s="160"/>
      <c r="P52" s="160"/>
      <c r="Q52" s="159"/>
      <c r="R52" s="159"/>
      <c r="S52" s="159"/>
      <c r="T52" s="163"/>
      <c r="U52" s="163"/>
      <c r="V52" s="163" t="s">
        <v>0</v>
      </c>
      <c r="W52" s="164"/>
      <c r="X52" s="160"/>
    </row>
    <row r="53" spans="4:24">
      <c r="D53" s="158" t="s">
        <v>226</v>
      </c>
      <c r="E53" s="159"/>
      <c r="F53" s="160"/>
      <c r="G53" s="161"/>
      <c r="H53" s="161"/>
      <c r="I53" s="161"/>
      <c r="J53" s="161"/>
      <c r="K53" s="162"/>
      <c r="L53" s="162"/>
      <c r="M53" s="159"/>
      <c r="N53" s="159"/>
      <c r="O53" s="160"/>
      <c r="P53" s="160"/>
      <c r="Q53" s="159"/>
      <c r="R53" s="159"/>
      <c r="S53" s="159"/>
      <c r="T53" s="163"/>
      <c r="U53" s="163"/>
      <c r="V53" s="163" t="s">
        <v>0</v>
      </c>
      <c r="W53" s="164"/>
      <c r="X53" s="160"/>
    </row>
    <row r="54" spans="4:24">
      <c r="D54" s="158" t="s">
        <v>227</v>
      </c>
      <c r="E54" s="159"/>
      <c r="F54" s="160"/>
      <c r="G54" s="161"/>
      <c r="H54" s="161"/>
      <c r="I54" s="161"/>
      <c r="J54" s="161"/>
      <c r="K54" s="162"/>
      <c r="L54" s="162"/>
      <c r="M54" s="159"/>
      <c r="N54" s="159"/>
      <c r="O54" s="160"/>
      <c r="P54" s="160"/>
      <c r="Q54" s="159"/>
      <c r="R54" s="159"/>
      <c r="S54" s="159"/>
      <c r="T54" s="163"/>
      <c r="U54" s="163"/>
      <c r="V54" s="163" t="s">
        <v>0</v>
      </c>
      <c r="W54" s="164"/>
      <c r="X54" s="160"/>
    </row>
    <row r="55" spans="4:24">
      <c r="D55" s="158" t="s">
        <v>228</v>
      </c>
      <c r="E55" s="159"/>
      <c r="F55" s="160"/>
      <c r="G55" s="161"/>
      <c r="H55" s="161"/>
      <c r="I55" s="161"/>
      <c r="J55" s="161"/>
      <c r="K55" s="162"/>
      <c r="L55" s="162"/>
      <c r="M55" s="159"/>
      <c r="N55" s="159"/>
      <c r="O55" s="160"/>
      <c r="P55" s="160"/>
      <c r="Q55" s="159"/>
      <c r="R55" s="159"/>
      <c r="S55" s="159"/>
      <c r="T55" s="163"/>
      <c r="U55" s="163"/>
      <c r="V55" s="163" t="s">
        <v>0</v>
      </c>
      <c r="W55" s="164"/>
      <c r="X55" s="160"/>
    </row>
    <row r="56" spans="4:24">
      <c r="D56" s="158" t="s">
        <v>229</v>
      </c>
      <c r="E56" s="159"/>
      <c r="F56" s="160"/>
      <c r="G56" s="161"/>
      <c r="H56" s="161"/>
      <c r="I56" s="161"/>
      <c r="J56" s="161"/>
      <c r="K56" s="162"/>
      <c r="L56" s="162"/>
      <c r="M56" s="159"/>
      <c r="N56" s="159"/>
      <c r="O56" s="160"/>
      <c r="P56" s="160"/>
      <c r="Q56" s="159"/>
      <c r="R56" s="159"/>
      <c r="S56" s="159"/>
      <c r="T56" s="163"/>
      <c r="U56" s="163"/>
      <c r="V56" s="163" t="s">
        <v>0</v>
      </c>
      <c r="W56" s="164"/>
      <c r="X56" s="160"/>
    </row>
    <row r="57" spans="4:24">
      <c r="D57" s="158" t="s">
        <v>230</v>
      </c>
      <c r="E57" s="159"/>
      <c r="F57" s="160"/>
      <c r="G57" s="161"/>
      <c r="H57" s="161"/>
      <c r="I57" s="161"/>
      <c r="J57" s="161"/>
      <c r="K57" s="162"/>
      <c r="L57" s="162"/>
      <c r="M57" s="159"/>
      <c r="N57" s="159"/>
      <c r="O57" s="160"/>
      <c r="P57" s="160"/>
      <c r="Q57" s="159"/>
      <c r="R57" s="159"/>
      <c r="S57" s="159"/>
      <c r="T57" s="163"/>
      <c r="U57" s="163"/>
      <c r="V57" s="163" t="s">
        <v>0</v>
      </c>
      <c r="W57" s="164"/>
      <c r="X57" s="160"/>
    </row>
    <row r="58" spans="4:24">
      <c r="D58" s="158" t="s">
        <v>231</v>
      </c>
      <c r="E58" s="159"/>
      <c r="F58" s="160"/>
      <c r="G58" s="161"/>
      <c r="H58" s="161"/>
      <c r="I58" s="161"/>
      <c r="J58" s="161"/>
      <c r="K58" s="162"/>
      <c r="L58" s="162"/>
      <c r="M58" s="159"/>
      <c r="N58" s="159"/>
      <c r="O58" s="160"/>
      <c r="P58" s="160"/>
      <c r="Q58" s="159"/>
      <c r="R58" s="159"/>
      <c r="S58" s="159"/>
      <c r="T58" s="163"/>
      <c r="U58" s="163"/>
      <c r="V58" s="163" t="s">
        <v>0</v>
      </c>
      <c r="W58" s="164"/>
      <c r="X58" s="160"/>
    </row>
    <row r="59" spans="4:24">
      <c r="D59" s="158" t="s">
        <v>232</v>
      </c>
      <c r="E59" s="159"/>
      <c r="F59" s="160"/>
      <c r="G59" s="161"/>
      <c r="H59" s="161"/>
      <c r="I59" s="161"/>
      <c r="J59" s="161"/>
      <c r="K59" s="162"/>
      <c r="L59" s="162"/>
      <c r="M59" s="159"/>
      <c r="N59" s="159"/>
      <c r="O59" s="160"/>
      <c r="P59" s="160"/>
      <c r="Q59" s="159"/>
      <c r="R59" s="159"/>
      <c r="S59" s="159"/>
      <c r="T59" s="163"/>
      <c r="U59" s="163"/>
      <c r="V59" s="163" t="s">
        <v>0</v>
      </c>
      <c r="W59" s="164"/>
      <c r="X59" s="160"/>
    </row>
    <row r="60" spans="4:24">
      <c r="D60" s="158" t="s">
        <v>233</v>
      </c>
      <c r="E60" s="159"/>
      <c r="F60" s="160"/>
      <c r="G60" s="161"/>
      <c r="H60" s="161"/>
      <c r="I60" s="161"/>
      <c r="J60" s="161"/>
      <c r="K60" s="162"/>
      <c r="L60" s="162"/>
      <c r="M60" s="159"/>
      <c r="N60" s="159"/>
      <c r="O60" s="160"/>
      <c r="P60" s="160"/>
      <c r="Q60" s="159"/>
      <c r="R60" s="159"/>
      <c r="S60" s="159"/>
      <c r="T60" s="163"/>
      <c r="U60" s="163"/>
      <c r="V60" s="163" t="s">
        <v>0</v>
      </c>
      <c r="W60" s="164"/>
      <c r="X60" s="160"/>
    </row>
    <row r="61" spans="4:24">
      <c r="D61" s="158" t="s">
        <v>234</v>
      </c>
      <c r="E61" s="159"/>
      <c r="F61" s="160"/>
      <c r="G61" s="161"/>
      <c r="H61" s="161"/>
      <c r="I61" s="161"/>
      <c r="J61" s="161"/>
      <c r="K61" s="162"/>
      <c r="L61" s="162"/>
      <c r="M61" s="159"/>
      <c r="N61" s="159"/>
      <c r="O61" s="160"/>
      <c r="P61" s="160"/>
      <c r="Q61" s="159"/>
      <c r="R61" s="159"/>
      <c r="S61" s="159"/>
      <c r="T61" s="163"/>
      <c r="U61" s="163"/>
      <c r="V61" s="163" t="s">
        <v>0</v>
      </c>
      <c r="W61" s="164"/>
      <c r="X61" s="160"/>
    </row>
    <row r="62" spans="4:24">
      <c r="D62" s="158" t="s">
        <v>235</v>
      </c>
      <c r="E62" s="159"/>
      <c r="F62" s="160"/>
      <c r="G62" s="161"/>
      <c r="H62" s="161"/>
      <c r="I62" s="161"/>
      <c r="J62" s="161"/>
      <c r="K62" s="162"/>
      <c r="L62" s="162"/>
      <c r="M62" s="159"/>
      <c r="N62" s="159"/>
      <c r="O62" s="160"/>
      <c r="P62" s="160"/>
      <c r="Q62" s="159"/>
      <c r="R62" s="159"/>
      <c r="S62" s="159"/>
      <c r="T62" s="163"/>
      <c r="U62" s="163"/>
      <c r="V62" s="163" t="s">
        <v>0</v>
      </c>
      <c r="W62" s="164"/>
      <c r="X62" s="160"/>
    </row>
    <row r="63" spans="4:24">
      <c r="D63" s="158" t="s">
        <v>236</v>
      </c>
      <c r="E63" s="159"/>
      <c r="F63" s="160"/>
      <c r="G63" s="161"/>
      <c r="H63" s="161"/>
      <c r="I63" s="161"/>
      <c r="J63" s="161"/>
      <c r="K63" s="162"/>
      <c r="L63" s="162"/>
      <c r="M63" s="159"/>
      <c r="N63" s="159"/>
      <c r="O63" s="160"/>
      <c r="P63" s="160"/>
      <c r="Q63" s="159"/>
      <c r="R63" s="159"/>
      <c r="S63" s="159"/>
      <c r="T63" s="163"/>
      <c r="U63" s="163"/>
      <c r="V63" s="163" t="s">
        <v>0</v>
      </c>
      <c r="W63" s="164"/>
      <c r="X63" s="160"/>
    </row>
    <row r="64" spans="4:24">
      <c r="D64" s="158" t="s">
        <v>237</v>
      </c>
      <c r="E64" s="159"/>
      <c r="F64" s="160"/>
      <c r="G64" s="161"/>
      <c r="H64" s="161"/>
      <c r="I64" s="161"/>
      <c r="J64" s="161"/>
      <c r="K64" s="162"/>
      <c r="L64" s="162"/>
      <c r="M64" s="159"/>
      <c r="N64" s="159"/>
      <c r="O64" s="160"/>
      <c r="P64" s="160"/>
      <c r="Q64" s="159"/>
      <c r="R64" s="159"/>
      <c r="S64" s="159"/>
      <c r="T64" s="163"/>
      <c r="U64" s="163"/>
      <c r="V64" s="163" t="s">
        <v>0</v>
      </c>
      <c r="W64" s="164"/>
      <c r="X64" s="160"/>
    </row>
    <row r="65" spans="1:37">
      <c r="A65" s="108">
        <v>13</v>
      </c>
      <c r="B65" s="109" t="s">
        <v>171</v>
      </c>
      <c r="C65" s="110" t="s">
        <v>238</v>
      </c>
      <c r="D65" s="111" t="s">
        <v>239</v>
      </c>
      <c r="E65" s="112">
        <v>1.6</v>
      </c>
      <c r="F65" s="113" t="s">
        <v>167</v>
      </c>
      <c r="K65" s="115">
        <v>0.11772000000000001</v>
      </c>
      <c r="L65" s="115">
        <f>E65*K65</f>
        <v>0.18835200000000002</v>
      </c>
      <c r="N65" s="112">
        <f>E65*M65</f>
        <v>0</v>
      </c>
      <c r="O65" s="113">
        <v>20</v>
      </c>
      <c r="P65" s="113" t="s">
        <v>158</v>
      </c>
      <c r="V65" s="116" t="s">
        <v>108</v>
      </c>
      <c r="W65" s="117">
        <v>0.83</v>
      </c>
      <c r="X65" s="110" t="s">
        <v>240</v>
      </c>
      <c r="Y65" s="110" t="s">
        <v>238</v>
      </c>
      <c r="Z65" s="113" t="s">
        <v>182</v>
      </c>
      <c r="AB65" s="113">
        <v>1</v>
      </c>
      <c r="AJ65" s="86" t="s">
        <v>161</v>
      </c>
      <c r="AK65" s="86" t="s">
        <v>162</v>
      </c>
    </row>
    <row r="66" spans="1:37">
      <c r="D66" s="158" t="s">
        <v>241</v>
      </c>
      <c r="E66" s="159"/>
      <c r="F66" s="160"/>
      <c r="G66" s="161"/>
      <c r="H66" s="161"/>
      <c r="I66" s="161"/>
      <c r="J66" s="161"/>
      <c r="K66" s="162"/>
      <c r="L66" s="162"/>
      <c r="M66" s="159"/>
      <c r="N66" s="159"/>
      <c r="O66" s="160"/>
      <c r="P66" s="160"/>
      <c r="Q66" s="159"/>
      <c r="R66" s="159"/>
      <c r="S66" s="159"/>
      <c r="T66" s="163"/>
      <c r="U66" s="163"/>
      <c r="V66" s="163" t="s">
        <v>0</v>
      </c>
      <c r="W66" s="164"/>
      <c r="X66" s="160"/>
    </row>
    <row r="67" spans="1:37">
      <c r="D67" s="158" t="s">
        <v>242</v>
      </c>
      <c r="E67" s="159"/>
      <c r="F67" s="160"/>
      <c r="G67" s="161"/>
      <c r="H67" s="161"/>
      <c r="I67" s="161"/>
      <c r="J67" s="161"/>
      <c r="K67" s="162"/>
      <c r="L67" s="162"/>
      <c r="M67" s="159"/>
      <c r="N67" s="159"/>
      <c r="O67" s="160"/>
      <c r="P67" s="160"/>
      <c r="Q67" s="159"/>
      <c r="R67" s="159"/>
      <c r="S67" s="159"/>
      <c r="T67" s="163"/>
      <c r="U67" s="163"/>
      <c r="V67" s="163" t="s">
        <v>0</v>
      </c>
      <c r="W67" s="164"/>
      <c r="X67" s="160"/>
    </row>
    <row r="68" spans="1:37">
      <c r="A68" s="108">
        <v>14</v>
      </c>
      <c r="B68" s="109" t="s">
        <v>171</v>
      </c>
      <c r="C68" s="110" t="s">
        <v>243</v>
      </c>
      <c r="D68" s="111" t="s">
        <v>244</v>
      </c>
      <c r="E68" s="112">
        <v>12.87</v>
      </c>
      <c r="F68" s="113" t="s">
        <v>245</v>
      </c>
      <c r="K68" s="115">
        <v>0.38568999999999998</v>
      </c>
      <c r="L68" s="115">
        <f>E68*K68</f>
        <v>4.9638302999999997</v>
      </c>
      <c r="N68" s="112">
        <f>E68*M68</f>
        <v>0</v>
      </c>
      <c r="O68" s="113">
        <v>20</v>
      </c>
      <c r="P68" s="113" t="s">
        <v>158</v>
      </c>
      <c r="V68" s="116" t="s">
        <v>108</v>
      </c>
      <c r="W68" s="117">
        <v>21.48</v>
      </c>
      <c r="X68" s="110" t="s">
        <v>246</v>
      </c>
      <c r="Y68" s="110" t="s">
        <v>243</v>
      </c>
      <c r="Z68" s="113" t="s">
        <v>175</v>
      </c>
      <c r="AB68" s="113">
        <v>1</v>
      </c>
      <c r="AJ68" s="86" t="s">
        <v>161</v>
      </c>
      <c r="AK68" s="86" t="s">
        <v>162</v>
      </c>
    </row>
    <row r="69" spans="1:37">
      <c r="D69" s="158" t="s">
        <v>247</v>
      </c>
      <c r="E69" s="159"/>
      <c r="F69" s="160"/>
      <c r="G69" s="161"/>
      <c r="H69" s="161"/>
      <c r="I69" s="161"/>
      <c r="J69" s="161"/>
      <c r="K69" s="162"/>
      <c r="L69" s="162"/>
      <c r="M69" s="159"/>
      <c r="N69" s="159"/>
      <c r="O69" s="160"/>
      <c r="P69" s="160"/>
      <c r="Q69" s="159"/>
      <c r="R69" s="159"/>
      <c r="S69" s="159"/>
      <c r="T69" s="163"/>
      <c r="U69" s="163"/>
      <c r="V69" s="163" t="s">
        <v>0</v>
      </c>
      <c r="W69" s="164"/>
      <c r="X69" s="160"/>
    </row>
    <row r="70" spans="1:37">
      <c r="D70" s="165" t="s">
        <v>248</v>
      </c>
      <c r="E70" s="166">
        <f>J70</f>
        <v>0</v>
      </c>
      <c r="H70" s="166"/>
      <c r="I70" s="166"/>
      <c r="J70" s="166"/>
      <c r="L70" s="167">
        <f>SUM(L24:L69)</f>
        <v>28.839377599999999</v>
      </c>
      <c r="N70" s="168">
        <f>SUM(N24:N69)</f>
        <v>0</v>
      </c>
      <c r="W70" s="117">
        <f>SUM(W24:W69)</f>
        <v>164.32900000000001</v>
      </c>
    </row>
    <row r="72" spans="1:37">
      <c r="B72" s="110" t="s">
        <v>249</v>
      </c>
    </row>
    <row r="73" spans="1:37" ht="25.5">
      <c r="A73" s="108">
        <v>15</v>
      </c>
      <c r="B73" s="109" t="s">
        <v>171</v>
      </c>
      <c r="C73" s="110" t="s">
        <v>250</v>
      </c>
      <c r="D73" s="111" t="s">
        <v>251</v>
      </c>
      <c r="E73" s="112">
        <v>20</v>
      </c>
      <c r="F73" s="113" t="s">
        <v>245</v>
      </c>
      <c r="L73" s="115">
        <f>E73*K73</f>
        <v>0</v>
      </c>
      <c r="N73" s="112">
        <f>E73*M73</f>
        <v>0</v>
      </c>
      <c r="O73" s="113">
        <v>20</v>
      </c>
      <c r="P73" s="113" t="s">
        <v>158</v>
      </c>
      <c r="V73" s="116" t="s">
        <v>108</v>
      </c>
      <c r="X73" s="110" t="s">
        <v>250</v>
      </c>
      <c r="Y73" s="110" t="s">
        <v>250</v>
      </c>
      <c r="Z73" s="113" t="s">
        <v>252</v>
      </c>
      <c r="AB73" s="113">
        <v>6</v>
      </c>
      <c r="AJ73" s="86" t="s">
        <v>161</v>
      </c>
      <c r="AK73" s="86" t="s">
        <v>162</v>
      </c>
    </row>
    <row r="74" spans="1:37">
      <c r="D74" s="158" t="s">
        <v>253</v>
      </c>
      <c r="E74" s="159"/>
      <c r="F74" s="160"/>
      <c r="G74" s="161"/>
      <c r="H74" s="161"/>
      <c r="I74" s="161"/>
      <c r="J74" s="161"/>
      <c r="K74" s="162"/>
      <c r="L74" s="162"/>
      <c r="M74" s="159"/>
      <c r="N74" s="159"/>
      <c r="O74" s="160"/>
      <c r="P74" s="160"/>
      <c r="Q74" s="159"/>
      <c r="R74" s="159"/>
      <c r="S74" s="159"/>
      <c r="T74" s="163"/>
      <c r="U74" s="163"/>
      <c r="V74" s="163" t="s">
        <v>0</v>
      </c>
      <c r="W74" s="164"/>
      <c r="X74" s="160"/>
    </row>
    <row r="75" spans="1:37">
      <c r="A75" s="108">
        <v>16</v>
      </c>
      <c r="B75" s="109" t="s">
        <v>171</v>
      </c>
      <c r="C75" s="110" t="s">
        <v>254</v>
      </c>
      <c r="D75" s="111" t="s">
        <v>255</v>
      </c>
      <c r="E75" s="112">
        <v>4.4059999999999997</v>
      </c>
      <c r="F75" s="113" t="s">
        <v>157</v>
      </c>
      <c r="K75" s="115">
        <v>2.5211000000000001</v>
      </c>
      <c r="L75" s="115">
        <f>E75*K75</f>
        <v>11.107966599999999</v>
      </c>
      <c r="N75" s="112">
        <f>E75*M75</f>
        <v>0</v>
      </c>
      <c r="O75" s="113">
        <v>20</v>
      </c>
      <c r="P75" s="113" t="s">
        <v>158</v>
      </c>
      <c r="V75" s="116" t="s">
        <v>108</v>
      </c>
      <c r="W75" s="117">
        <v>4.4240000000000004</v>
      </c>
      <c r="X75" s="110" t="s">
        <v>256</v>
      </c>
      <c r="Y75" s="110" t="s">
        <v>254</v>
      </c>
      <c r="Z75" s="113" t="s">
        <v>175</v>
      </c>
      <c r="AB75" s="113">
        <v>1</v>
      </c>
      <c r="AJ75" s="86" t="s">
        <v>161</v>
      </c>
      <c r="AK75" s="86" t="s">
        <v>162</v>
      </c>
    </row>
    <row r="76" spans="1:37">
      <c r="D76" s="158" t="s">
        <v>257</v>
      </c>
      <c r="E76" s="159"/>
      <c r="F76" s="160"/>
      <c r="G76" s="161"/>
      <c r="H76" s="161"/>
      <c r="I76" s="161"/>
      <c r="J76" s="161"/>
      <c r="K76" s="162"/>
      <c r="L76" s="162"/>
      <c r="M76" s="159"/>
      <c r="N76" s="159"/>
      <c r="O76" s="160"/>
      <c r="P76" s="160"/>
      <c r="Q76" s="159"/>
      <c r="R76" s="159"/>
      <c r="S76" s="159"/>
      <c r="T76" s="163"/>
      <c r="U76" s="163"/>
      <c r="V76" s="163" t="s">
        <v>0</v>
      </c>
      <c r="W76" s="164"/>
      <c r="X76" s="160"/>
    </row>
    <row r="77" spans="1:37">
      <c r="D77" s="158" t="s">
        <v>258</v>
      </c>
      <c r="E77" s="159"/>
      <c r="F77" s="160"/>
      <c r="G77" s="161"/>
      <c r="H77" s="161"/>
      <c r="I77" s="161"/>
      <c r="J77" s="161"/>
      <c r="K77" s="162"/>
      <c r="L77" s="162"/>
      <c r="M77" s="159"/>
      <c r="N77" s="159"/>
      <c r="O77" s="160"/>
      <c r="P77" s="160"/>
      <c r="Q77" s="159"/>
      <c r="R77" s="159"/>
      <c r="S77" s="159"/>
      <c r="T77" s="163"/>
      <c r="U77" s="163"/>
      <c r="V77" s="163" t="s">
        <v>0</v>
      </c>
      <c r="W77" s="164"/>
      <c r="X77" s="160"/>
    </row>
    <row r="78" spans="1:37">
      <c r="A78" s="108">
        <v>17</v>
      </c>
      <c r="B78" s="109" t="s">
        <v>171</v>
      </c>
      <c r="C78" s="110" t="s">
        <v>259</v>
      </c>
      <c r="D78" s="111" t="s">
        <v>260</v>
      </c>
      <c r="E78" s="112">
        <v>16.32</v>
      </c>
      <c r="F78" s="113" t="s">
        <v>167</v>
      </c>
      <c r="K78" s="115">
        <v>1.99E-3</v>
      </c>
      <c r="L78" s="115">
        <f>E78*K78</f>
        <v>3.24768E-2</v>
      </c>
      <c r="N78" s="112">
        <f>E78*M78</f>
        <v>0</v>
      </c>
      <c r="O78" s="113">
        <v>20</v>
      </c>
      <c r="P78" s="113" t="s">
        <v>158</v>
      </c>
      <c r="V78" s="116" t="s">
        <v>108</v>
      </c>
      <c r="W78" s="117">
        <v>7.9969999999999999</v>
      </c>
      <c r="X78" s="110" t="s">
        <v>261</v>
      </c>
      <c r="Y78" s="110" t="s">
        <v>259</v>
      </c>
      <c r="Z78" s="113" t="s">
        <v>175</v>
      </c>
      <c r="AB78" s="113">
        <v>1</v>
      </c>
      <c r="AJ78" s="86" t="s">
        <v>161</v>
      </c>
      <c r="AK78" s="86" t="s">
        <v>162</v>
      </c>
    </row>
    <row r="79" spans="1:37">
      <c r="D79" s="158" t="s">
        <v>257</v>
      </c>
      <c r="E79" s="159"/>
      <c r="F79" s="160"/>
      <c r="G79" s="161"/>
      <c r="H79" s="161"/>
      <c r="I79" s="161"/>
      <c r="J79" s="161"/>
      <c r="K79" s="162"/>
      <c r="L79" s="162"/>
      <c r="M79" s="159"/>
      <c r="N79" s="159"/>
      <c r="O79" s="160"/>
      <c r="P79" s="160"/>
      <c r="Q79" s="159"/>
      <c r="R79" s="159"/>
      <c r="S79" s="159"/>
      <c r="T79" s="163"/>
      <c r="U79" s="163"/>
      <c r="V79" s="163" t="s">
        <v>0</v>
      </c>
      <c r="W79" s="164"/>
      <c r="X79" s="160"/>
    </row>
    <row r="80" spans="1:37">
      <c r="D80" s="158" t="s">
        <v>262</v>
      </c>
      <c r="E80" s="159"/>
      <c r="F80" s="160"/>
      <c r="G80" s="161"/>
      <c r="H80" s="161"/>
      <c r="I80" s="161"/>
      <c r="J80" s="161"/>
      <c r="K80" s="162"/>
      <c r="L80" s="162"/>
      <c r="M80" s="159"/>
      <c r="N80" s="159"/>
      <c r="O80" s="160"/>
      <c r="P80" s="160"/>
      <c r="Q80" s="159"/>
      <c r="R80" s="159"/>
      <c r="S80" s="159"/>
      <c r="T80" s="163"/>
      <c r="U80" s="163"/>
      <c r="V80" s="163" t="s">
        <v>0</v>
      </c>
      <c r="W80" s="164"/>
      <c r="X80" s="160"/>
    </row>
    <row r="81" spans="1:37">
      <c r="A81" s="108">
        <v>18</v>
      </c>
      <c r="B81" s="109" t="s">
        <v>171</v>
      </c>
      <c r="C81" s="110" t="s">
        <v>263</v>
      </c>
      <c r="D81" s="111" t="s">
        <v>264</v>
      </c>
      <c r="E81" s="112">
        <v>16.32</v>
      </c>
      <c r="F81" s="113" t="s">
        <v>167</v>
      </c>
      <c r="L81" s="115">
        <f>E81*K81</f>
        <v>0</v>
      </c>
      <c r="N81" s="112">
        <f>E81*M81</f>
        <v>0</v>
      </c>
      <c r="O81" s="113">
        <v>20</v>
      </c>
      <c r="P81" s="113" t="s">
        <v>158</v>
      </c>
      <c r="V81" s="116" t="s">
        <v>108</v>
      </c>
      <c r="W81" s="117">
        <v>4.3079999999999998</v>
      </c>
      <c r="X81" s="110" t="s">
        <v>265</v>
      </c>
      <c r="Y81" s="110" t="s">
        <v>263</v>
      </c>
      <c r="Z81" s="113" t="s">
        <v>175</v>
      </c>
      <c r="AB81" s="113">
        <v>1</v>
      </c>
      <c r="AJ81" s="86" t="s">
        <v>161</v>
      </c>
      <c r="AK81" s="86" t="s">
        <v>162</v>
      </c>
    </row>
    <row r="82" spans="1:37" ht="25.5">
      <c r="A82" s="108">
        <v>19</v>
      </c>
      <c r="B82" s="109" t="s">
        <v>171</v>
      </c>
      <c r="C82" s="110" t="s">
        <v>266</v>
      </c>
      <c r="D82" s="111" t="s">
        <v>267</v>
      </c>
      <c r="E82" s="112">
        <v>16.32</v>
      </c>
      <c r="F82" s="113" t="s">
        <v>167</v>
      </c>
      <c r="K82" s="115">
        <v>4.2399999999999998E-3</v>
      </c>
      <c r="L82" s="115">
        <f>E82*K82</f>
        <v>6.9196800000000003E-2</v>
      </c>
      <c r="N82" s="112">
        <f>E82*M82</f>
        <v>0</v>
      </c>
      <c r="O82" s="113">
        <v>20</v>
      </c>
      <c r="P82" s="113" t="s">
        <v>158</v>
      </c>
      <c r="V82" s="116" t="s">
        <v>108</v>
      </c>
      <c r="W82" s="117">
        <v>9.4979999999999993</v>
      </c>
      <c r="X82" s="110" t="s">
        <v>268</v>
      </c>
      <c r="Y82" s="110" t="s">
        <v>266</v>
      </c>
      <c r="Z82" s="113" t="s">
        <v>175</v>
      </c>
      <c r="AB82" s="113">
        <v>1</v>
      </c>
      <c r="AJ82" s="86" t="s">
        <v>161</v>
      </c>
      <c r="AK82" s="86" t="s">
        <v>162</v>
      </c>
    </row>
    <row r="83" spans="1:37" ht="25.5">
      <c r="A83" s="108">
        <v>20</v>
      </c>
      <c r="B83" s="109" t="s">
        <v>171</v>
      </c>
      <c r="C83" s="110" t="s">
        <v>269</v>
      </c>
      <c r="D83" s="111" t="s">
        <v>270</v>
      </c>
      <c r="E83" s="112">
        <v>16.32</v>
      </c>
      <c r="F83" s="113" t="s">
        <v>167</v>
      </c>
      <c r="L83" s="115">
        <f>E83*K83</f>
        <v>0</v>
      </c>
      <c r="N83" s="112">
        <f>E83*M83</f>
        <v>0</v>
      </c>
      <c r="O83" s="113">
        <v>20</v>
      </c>
      <c r="P83" s="113" t="s">
        <v>158</v>
      </c>
      <c r="V83" s="116" t="s">
        <v>108</v>
      </c>
      <c r="W83" s="117">
        <v>4.0309999999999997</v>
      </c>
      <c r="X83" s="110" t="s">
        <v>271</v>
      </c>
      <c r="Y83" s="110" t="s">
        <v>269</v>
      </c>
      <c r="Z83" s="113" t="s">
        <v>175</v>
      </c>
      <c r="AB83" s="113">
        <v>1</v>
      </c>
      <c r="AJ83" s="86" t="s">
        <v>161</v>
      </c>
      <c r="AK83" s="86" t="s">
        <v>162</v>
      </c>
    </row>
    <row r="84" spans="1:37">
      <c r="A84" s="108">
        <v>21</v>
      </c>
      <c r="B84" s="109" t="s">
        <v>171</v>
      </c>
      <c r="C84" s="110" t="s">
        <v>272</v>
      </c>
      <c r="D84" s="111" t="s">
        <v>273</v>
      </c>
      <c r="E84" s="112">
        <v>0.95599999999999996</v>
      </c>
      <c r="F84" s="113" t="s">
        <v>274</v>
      </c>
      <c r="K84" s="115">
        <v>1.0442400000000001</v>
      </c>
      <c r="L84" s="115">
        <f>E84*K84</f>
        <v>0.99829343999999998</v>
      </c>
      <c r="N84" s="112">
        <f>E84*M84</f>
        <v>0</v>
      </c>
      <c r="O84" s="113">
        <v>20</v>
      </c>
      <c r="P84" s="113" t="s">
        <v>158</v>
      </c>
      <c r="V84" s="116" t="s">
        <v>108</v>
      </c>
      <c r="W84" s="117">
        <v>48.192999999999998</v>
      </c>
      <c r="X84" s="110" t="s">
        <v>275</v>
      </c>
      <c r="Y84" s="110" t="s">
        <v>272</v>
      </c>
      <c r="Z84" s="113" t="s">
        <v>175</v>
      </c>
      <c r="AB84" s="113">
        <v>1</v>
      </c>
      <c r="AJ84" s="86" t="s">
        <v>161</v>
      </c>
      <c r="AK84" s="86" t="s">
        <v>162</v>
      </c>
    </row>
    <row r="85" spans="1:37">
      <c r="D85" s="165" t="s">
        <v>276</v>
      </c>
      <c r="E85" s="166">
        <f>J85</f>
        <v>0</v>
      </c>
      <c r="H85" s="166"/>
      <c r="I85" s="166"/>
      <c r="J85" s="166"/>
      <c r="L85" s="167">
        <f>SUM(L72:L84)</f>
        <v>12.207933639999998</v>
      </c>
      <c r="N85" s="168">
        <f>SUM(N72:N84)</f>
        <v>0</v>
      </c>
      <c r="W85" s="117">
        <f>SUM(W72:W84)</f>
        <v>78.450999999999993</v>
      </c>
    </row>
    <row r="87" spans="1:37">
      <c r="B87" s="110" t="s">
        <v>277</v>
      </c>
    </row>
    <row r="88" spans="1:37" ht="25.5">
      <c r="A88" s="108">
        <v>22</v>
      </c>
      <c r="B88" s="109" t="s">
        <v>278</v>
      </c>
      <c r="C88" s="110" t="s">
        <v>279</v>
      </c>
      <c r="D88" s="111" t="s">
        <v>280</v>
      </c>
      <c r="E88" s="112">
        <v>8.25</v>
      </c>
      <c r="F88" s="113" t="s">
        <v>167</v>
      </c>
      <c r="K88" s="115">
        <v>0.10100000000000001</v>
      </c>
      <c r="L88" s="115">
        <f>E88*K88</f>
        <v>0.83325000000000005</v>
      </c>
      <c r="N88" s="112">
        <f>E88*M88</f>
        <v>0</v>
      </c>
      <c r="O88" s="113">
        <v>20</v>
      </c>
      <c r="P88" s="113" t="s">
        <v>158</v>
      </c>
      <c r="V88" s="116" t="s">
        <v>108</v>
      </c>
      <c r="W88" s="117">
        <v>5.3460000000000001</v>
      </c>
      <c r="X88" s="110" t="s">
        <v>281</v>
      </c>
      <c r="Y88" s="110" t="s">
        <v>279</v>
      </c>
      <c r="Z88" s="113" t="s">
        <v>282</v>
      </c>
      <c r="AB88" s="113">
        <v>1</v>
      </c>
      <c r="AJ88" s="86" t="s">
        <v>161</v>
      </c>
      <c r="AK88" s="86" t="s">
        <v>162</v>
      </c>
    </row>
    <row r="89" spans="1:37">
      <c r="D89" s="158" t="s">
        <v>283</v>
      </c>
      <c r="E89" s="159"/>
      <c r="F89" s="160"/>
      <c r="G89" s="161"/>
      <c r="H89" s="161"/>
      <c r="I89" s="161"/>
      <c r="J89" s="161"/>
      <c r="K89" s="162"/>
      <c r="L89" s="162"/>
      <c r="M89" s="159"/>
      <c r="N89" s="159"/>
      <c r="O89" s="160"/>
      <c r="P89" s="160"/>
      <c r="Q89" s="159"/>
      <c r="R89" s="159"/>
      <c r="S89" s="159"/>
      <c r="T89" s="163"/>
      <c r="U89" s="163"/>
      <c r="V89" s="163" t="s">
        <v>0</v>
      </c>
      <c r="W89" s="164"/>
      <c r="X89" s="160"/>
    </row>
    <row r="90" spans="1:37">
      <c r="D90" s="158" t="s">
        <v>284</v>
      </c>
      <c r="E90" s="159"/>
      <c r="F90" s="160"/>
      <c r="G90" s="161"/>
      <c r="H90" s="161"/>
      <c r="I90" s="161"/>
      <c r="J90" s="161"/>
      <c r="K90" s="162"/>
      <c r="L90" s="162"/>
      <c r="M90" s="159"/>
      <c r="N90" s="159"/>
      <c r="O90" s="160"/>
      <c r="P90" s="160"/>
      <c r="Q90" s="159"/>
      <c r="R90" s="159"/>
      <c r="S90" s="159"/>
      <c r="T90" s="163"/>
      <c r="U90" s="163"/>
      <c r="V90" s="163" t="s">
        <v>0</v>
      </c>
      <c r="W90" s="164"/>
      <c r="X90" s="160"/>
    </row>
    <row r="91" spans="1:37">
      <c r="A91" s="108">
        <v>23</v>
      </c>
      <c r="B91" s="109" t="s">
        <v>285</v>
      </c>
      <c r="C91" s="110" t="s">
        <v>286</v>
      </c>
      <c r="D91" s="111" t="s">
        <v>287</v>
      </c>
      <c r="E91" s="112">
        <v>8.25</v>
      </c>
      <c r="F91" s="113" t="s">
        <v>167</v>
      </c>
      <c r="K91" s="115">
        <v>0.13800000000000001</v>
      </c>
      <c r="L91" s="115">
        <f>E91*K91</f>
        <v>1.1385000000000001</v>
      </c>
      <c r="N91" s="112">
        <f>E91*M91</f>
        <v>0</v>
      </c>
      <c r="O91" s="113">
        <v>20</v>
      </c>
      <c r="P91" s="113" t="s">
        <v>158</v>
      </c>
      <c r="V91" s="116" t="s">
        <v>101</v>
      </c>
      <c r="X91" s="110" t="s">
        <v>286</v>
      </c>
      <c r="Y91" s="110" t="s">
        <v>286</v>
      </c>
      <c r="Z91" s="113" t="s">
        <v>288</v>
      </c>
      <c r="AA91" s="110" t="s">
        <v>158</v>
      </c>
      <c r="AB91" s="113">
        <v>2</v>
      </c>
      <c r="AJ91" s="86" t="s">
        <v>289</v>
      </c>
      <c r="AK91" s="86" t="s">
        <v>162</v>
      </c>
    </row>
    <row r="92" spans="1:37">
      <c r="D92" s="165" t="s">
        <v>290</v>
      </c>
      <c r="E92" s="166">
        <f>J92</f>
        <v>0</v>
      </c>
      <c r="H92" s="166"/>
      <c r="I92" s="166"/>
      <c r="J92" s="166"/>
      <c r="L92" s="167">
        <f>SUM(L87:L91)</f>
        <v>1.9717500000000001</v>
      </c>
      <c r="N92" s="168">
        <f>SUM(N87:N91)</f>
        <v>0</v>
      </c>
      <c r="W92" s="117">
        <f>SUM(W87:W91)</f>
        <v>5.3460000000000001</v>
      </c>
    </row>
    <row r="94" spans="1:37">
      <c r="B94" s="110" t="s">
        <v>291</v>
      </c>
    </row>
    <row r="95" spans="1:37">
      <c r="A95" s="108">
        <v>24</v>
      </c>
      <c r="B95" s="109" t="s">
        <v>292</v>
      </c>
      <c r="C95" s="110" t="s">
        <v>293</v>
      </c>
      <c r="D95" s="111" t="s">
        <v>294</v>
      </c>
      <c r="E95" s="112">
        <v>330</v>
      </c>
      <c r="F95" s="113" t="s">
        <v>167</v>
      </c>
      <c r="K95" s="115">
        <v>4.9500000000000004E-3</v>
      </c>
      <c r="L95" s="115">
        <f>E95*K95</f>
        <v>1.6335000000000002</v>
      </c>
      <c r="N95" s="112">
        <f>E95*M95</f>
        <v>0</v>
      </c>
      <c r="O95" s="113">
        <v>20</v>
      </c>
      <c r="P95" s="113" t="s">
        <v>158</v>
      </c>
      <c r="V95" s="116" t="s">
        <v>108</v>
      </c>
      <c r="W95" s="117">
        <v>77.55</v>
      </c>
      <c r="X95" s="110" t="s">
        <v>295</v>
      </c>
      <c r="Y95" s="110" t="s">
        <v>293</v>
      </c>
      <c r="Z95" s="113" t="s">
        <v>296</v>
      </c>
      <c r="AB95" s="113">
        <v>1</v>
      </c>
      <c r="AJ95" s="86" t="s">
        <v>161</v>
      </c>
      <c r="AK95" s="86" t="s">
        <v>162</v>
      </c>
    </row>
    <row r="96" spans="1:37">
      <c r="D96" s="158" t="s">
        <v>183</v>
      </c>
      <c r="E96" s="159"/>
      <c r="F96" s="160"/>
      <c r="G96" s="161"/>
      <c r="H96" s="161"/>
      <c r="I96" s="161"/>
      <c r="J96" s="161"/>
      <c r="K96" s="162"/>
      <c r="L96" s="162"/>
      <c r="M96" s="159"/>
      <c r="N96" s="159"/>
      <c r="O96" s="160"/>
      <c r="P96" s="160"/>
      <c r="Q96" s="159"/>
      <c r="R96" s="159"/>
      <c r="S96" s="159"/>
      <c r="T96" s="163"/>
      <c r="U96" s="163"/>
      <c r="V96" s="163" t="s">
        <v>0</v>
      </c>
      <c r="W96" s="164"/>
      <c r="X96" s="160"/>
    </row>
    <row r="97" spans="1:37">
      <c r="D97" s="158" t="s">
        <v>297</v>
      </c>
      <c r="E97" s="159"/>
      <c r="F97" s="160"/>
      <c r="G97" s="161"/>
      <c r="H97" s="161"/>
      <c r="I97" s="161"/>
      <c r="J97" s="161"/>
      <c r="K97" s="162"/>
      <c r="L97" s="162"/>
      <c r="M97" s="159"/>
      <c r="N97" s="159"/>
      <c r="O97" s="160"/>
      <c r="P97" s="160"/>
      <c r="Q97" s="159"/>
      <c r="R97" s="159"/>
      <c r="S97" s="159"/>
      <c r="T97" s="163"/>
      <c r="U97" s="163"/>
      <c r="V97" s="163" t="s">
        <v>0</v>
      </c>
      <c r="W97" s="164"/>
      <c r="X97" s="160"/>
    </row>
    <row r="98" spans="1:37">
      <c r="D98" s="158" t="s">
        <v>298</v>
      </c>
      <c r="E98" s="159"/>
      <c r="F98" s="160"/>
      <c r="G98" s="161"/>
      <c r="H98" s="161"/>
      <c r="I98" s="161"/>
      <c r="J98" s="161"/>
      <c r="K98" s="162"/>
      <c r="L98" s="162"/>
      <c r="M98" s="159"/>
      <c r="N98" s="159"/>
      <c r="O98" s="160"/>
      <c r="P98" s="160"/>
      <c r="Q98" s="159"/>
      <c r="R98" s="159"/>
      <c r="S98" s="159"/>
      <c r="T98" s="163"/>
      <c r="U98" s="163"/>
      <c r="V98" s="163" t="s">
        <v>0</v>
      </c>
      <c r="W98" s="164"/>
      <c r="X98" s="160"/>
    </row>
    <row r="99" spans="1:37">
      <c r="D99" s="158" t="s">
        <v>299</v>
      </c>
      <c r="E99" s="159"/>
      <c r="F99" s="160"/>
      <c r="G99" s="161"/>
      <c r="H99" s="161"/>
      <c r="I99" s="161"/>
      <c r="J99" s="161"/>
      <c r="K99" s="162"/>
      <c r="L99" s="162"/>
      <c r="M99" s="159"/>
      <c r="N99" s="159"/>
      <c r="O99" s="160"/>
      <c r="P99" s="160"/>
      <c r="Q99" s="159"/>
      <c r="R99" s="159"/>
      <c r="S99" s="159"/>
      <c r="T99" s="163"/>
      <c r="U99" s="163"/>
      <c r="V99" s="163" t="s">
        <v>0</v>
      </c>
      <c r="W99" s="164"/>
      <c r="X99" s="160"/>
    </row>
    <row r="100" spans="1:37">
      <c r="A100" s="108">
        <v>25</v>
      </c>
      <c r="B100" s="109" t="s">
        <v>171</v>
      </c>
      <c r="C100" s="110" t="s">
        <v>300</v>
      </c>
      <c r="D100" s="111" t="s">
        <v>301</v>
      </c>
      <c r="E100" s="112">
        <v>681</v>
      </c>
      <c r="F100" s="113" t="s">
        <v>167</v>
      </c>
      <c r="K100" s="115">
        <v>6.7999999999999996E-3</v>
      </c>
      <c r="L100" s="115">
        <f>E100*K100</f>
        <v>4.6307999999999998</v>
      </c>
      <c r="N100" s="112">
        <f>E100*M100</f>
        <v>0</v>
      </c>
      <c r="O100" s="113">
        <v>20</v>
      </c>
      <c r="P100" s="113" t="s">
        <v>158</v>
      </c>
      <c r="V100" s="116" t="s">
        <v>108</v>
      </c>
      <c r="W100" s="117">
        <v>54.48</v>
      </c>
      <c r="X100" s="110" t="s">
        <v>302</v>
      </c>
      <c r="Y100" s="110" t="s">
        <v>300</v>
      </c>
      <c r="Z100" s="113" t="s">
        <v>296</v>
      </c>
      <c r="AB100" s="113">
        <v>1</v>
      </c>
      <c r="AJ100" s="86" t="s">
        <v>161</v>
      </c>
      <c r="AK100" s="86" t="s">
        <v>162</v>
      </c>
    </row>
    <row r="101" spans="1:37" ht="25.5">
      <c r="A101" s="108">
        <v>26</v>
      </c>
      <c r="B101" s="109" t="s">
        <v>171</v>
      </c>
      <c r="C101" s="110" t="s">
        <v>303</v>
      </c>
      <c r="D101" s="111" t="s">
        <v>304</v>
      </c>
      <c r="E101" s="112">
        <v>48.6</v>
      </c>
      <c r="F101" s="113" t="s">
        <v>245</v>
      </c>
      <c r="L101" s="115">
        <f>E101*K101</f>
        <v>0</v>
      </c>
      <c r="N101" s="112">
        <f>E101*M101</f>
        <v>0</v>
      </c>
      <c r="O101" s="113">
        <v>20</v>
      </c>
      <c r="P101" s="113" t="s">
        <v>158</v>
      </c>
      <c r="V101" s="116" t="s">
        <v>108</v>
      </c>
      <c r="X101" s="110" t="s">
        <v>305</v>
      </c>
      <c r="Y101" s="110" t="s">
        <v>303</v>
      </c>
      <c r="Z101" s="113" t="s">
        <v>296</v>
      </c>
      <c r="AB101" s="113">
        <v>1</v>
      </c>
      <c r="AJ101" s="86" t="s">
        <v>161</v>
      </c>
      <c r="AK101" s="86" t="s">
        <v>162</v>
      </c>
    </row>
    <row r="102" spans="1:37">
      <c r="D102" s="158" t="s">
        <v>306</v>
      </c>
      <c r="E102" s="159"/>
      <c r="F102" s="160"/>
      <c r="G102" s="161"/>
      <c r="H102" s="161"/>
      <c r="I102" s="161"/>
      <c r="J102" s="161"/>
      <c r="K102" s="162"/>
      <c r="L102" s="162"/>
      <c r="M102" s="159"/>
      <c r="N102" s="159"/>
      <c r="O102" s="160"/>
      <c r="P102" s="160"/>
      <c r="Q102" s="159"/>
      <c r="R102" s="159"/>
      <c r="S102" s="159"/>
      <c r="T102" s="163"/>
      <c r="U102" s="163"/>
      <c r="V102" s="163" t="s">
        <v>0</v>
      </c>
      <c r="W102" s="164"/>
      <c r="X102" s="160"/>
    </row>
    <row r="103" spans="1:37">
      <c r="D103" s="158" t="s">
        <v>307</v>
      </c>
      <c r="E103" s="159"/>
      <c r="F103" s="160"/>
      <c r="G103" s="161"/>
      <c r="H103" s="161"/>
      <c r="I103" s="161"/>
      <c r="J103" s="161"/>
      <c r="K103" s="162"/>
      <c r="L103" s="162"/>
      <c r="M103" s="159"/>
      <c r="N103" s="159"/>
      <c r="O103" s="160"/>
      <c r="P103" s="160"/>
      <c r="Q103" s="159"/>
      <c r="R103" s="159"/>
      <c r="S103" s="159"/>
      <c r="T103" s="163"/>
      <c r="U103" s="163"/>
      <c r="V103" s="163" t="s">
        <v>0</v>
      </c>
      <c r="W103" s="164"/>
      <c r="X103" s="160"/>
    </row>
    <row r="104" spans="1:37">
      <c r="A104" s="108">
        <v>27</v>
      </c>
      <c r="B104" s="109" t="s">
        <v>171</v>
      </c>
      <c r="C104" s="110" t="s">
        <v>308</v>
      </c>
      <c r="D104" s="111" t="s">
        <v>309</v>
      </c>
      <c r="E104" s="112">
        <v>681</v>
      </c>
      <c r="F104" s="113" t="s">
        <v>167</v>
      </c>
      <c r="K104" s="115">
        <v>1.43E-2</v>
      </c>
      <c r="L104" s="115">
        <f>E104*K104</f>
        <v>9.7383000000000006</v>
      </c>
      <c r="N104" s="112">
        <f>E104*M104</f>
        <v>0</v>
      </c>
      <c r="O104" s="113">
        <v>20</v>
      </c>
      <c r="P104" s="113" t="s">
        <v>158</v>
      </c>
      <c r="V104" s="116" t="s">
        <v>108</v>
      </c>
      <c r="W104" s="117">
        <v>224.04900000000001</v>
      </c>
      <c r="X104" s="110" t="s">
        <v>310</v>
      </c>
      <c r="Y104" s="110" t="s">
        <v>308</v>
      </c>
      <c r="Z104" s="113" t="s">
        <v>296</v>
      </c>
      <c r="AB104" s="113">
        <v>1</v>
      </c>
      <c r="AJ104" s="86" t="s">
        <v>161</v>
      </c>
      <c r="AK104" s="86" t="s">
        <v>162</v>
      </c>
    </row>
    <row r="105" spans="1:37">
      <c r="D105" s="158" t="s">
        <v>306</v>
      </c>
      <c r="E105" s="159"/>
      <c r="F105" s="160"/>
      <c r="G105" s="161"/>
      <c r="H105" s="161"/>
      <c r="I105" s="161"/>
      <c r="J105" s="161"/>
      <c r="K105" s="162"/>
      <c r="L105" s="162"/>
      <c r="M105" s="159"/>
      <c r="N105" s="159"/>
      <c r="O105" s="160"/>
      <c r="P105" s="160"/>
      <c r="Q105" s="159"/>
      <c r="R105" s="159"/>
      <c r="S105" s="159"/>
      <c r="T105" s="163"/>
      <c r="U105" s="163"/>
      <c r="V105" s="163" t="s">
        <v>0</v>
      </c>
      <c r="W105" s="164"/>
      <c r="X105" s="160"/>
    </row>
    <row r="106" spans="1:37">
      <c r="D106" s="158" t="s">
        <v>311</v>
      </c>
      <c r="E106" s="159"/>
      <c r="F106" s="160"/>
      <c r="G106" s="161"/>
      <c r="H106" s="161"/>
      <c r="I106" s="161"/>
      <c r="J106" s="161"/>
      <c r="K106" s="162"/>
      <c r="L106" s="162"/>
      <c r="M106" s="159"/>
      <c r="N106" s="159"/>
      <c r="O106" s="160"/>
      <c r="P106" s="160"/>
      <c r="Q106" s="159"/>
      <c r="R106" s="159"/>
      <c r="S106" s="159"/>
      <c r="T106" s="163"/>
      <c r="U106" s="163"/>
      <c r="V106" s="163" t="s">
        <v>0</v>
      </c>
      <c r="W106" s="164"/>
      <c r="X106" s="160"/>
    </row>
    <row r="107" spans="1:37" ht="25.5">
      <c r="A107" s="108">
        <v>28</v>
      </c>
      <c r="B107" s="109" t="s">
        <v>171</v>
      </c>
      <c r="C107" s="110" t="s">
        <v>312</v>
      </c>
      <c r="D107" s="111" t="s">
        <v>313</v>
      </c>
      <c r="E107" s="112">
        <v>121.5</v>
      </c>
      <c r="F107" s="113" t="s">
        <v>167</v>
      </c>
      <c r="K107" s="115">
        <v>2.5999999999999999E-2</v>
      </c>
      <c r="L107" s="115">
        <f>E107*K107</f>
        <v>3.1589999999999998</v>
      </c>
      <c r="N107" s="112">
        <f>E107*M107</f>
        <v>0</v>
      </c>
      <c r="O107" s="113">
        <v>20</v>
      </c>
      <c r="P107" s="113" t="s">
        <v>158</v>
      </c>
      <c r="V107" s="116" t="s">
        <v>108</v>
      </c>
      <c r="W107" s="117">
        <v>39.488</v>
      </c>
      <c r="X107" s="110" t="s">
        <v>314</v>
      </c>
      <c r="Y107" s="110" t="s">
        <v>312</v>
      </c>
      <c r="Z107" s="113" t="s">
        <v>296</v>
      </c>
      <c r="AB107" s="113">
        <v>1</v>
      </c>
      <c r="AJ107" s="86" t="s">
        <v>161</v>
      </c>
      <c r="AK107" s="86" t="s">
        <v>162</v>
      </c>
    </row>
    <row r="108" spans="1:37">
      <c r="D108" s="158" t="s">
        <v>306</v>
      </c>
      <c r="E108" s="159"/>
      <c r="F108" s="160"/>
      <c r="G108" s="161"/>
      <c r="H108" s="161"/>
      <c r="I108" s="161"/>
      <c r="J108" s="161"/>
      <c r="K108" s="162"/>
      <c r="L108" s="162"/>
      <c r="M108" s="159"/>
      <c r="N108" s="159"/>
      <c r="O108" s="160"/>
      <c r="P108" s="160"/>
      <c r="Q108" s="159"/>
      <c r="R108" s="159"/>
      <c r="S108" s="159"/>
      <c r="T108" s="163"/>
      <c r="U108" s="163"/>
      <c r="V108" s="163" t="s">
        <v>0</v>
      </c>
      <c r="W108" s="164"/>
      <c r="X108" s="160"/>
    </row>
    <row r="109" spans="1:37">
      <c r="D109" s="158" t="s">
        <v>315</v>
      </c>
      <c r="E109" s="159"/>
      <c r="F109" s="160"/>
      <c r="G109" s="161"/>
      <c r="H109" s="161"/>
      <c r="I109" s="161"/>
      <c r="J109" s="161"/>
      <c r="K109" s="162"/>
      <c r="L109" s="162"/>
      <c r="M109" s="159"/>
      <c r="N109" s="159"/>
      <c r="O109" s="160"/>
      <c r="P109" s="160"/>
      <c r="Q109" s="159"/>
      <c r="R109" s="159"/>
      <c r="S109" s="159"/>
      <c r="T109" s="163"/>
      <c r="U109" s="163"/>
      <c r="V109" s="163" t="s">
        <v>0</v>
      </c>
      <c r="W109" s="164"/>
      <c r="X109" s="160"/>
    </row>
    <row r="110" spans="1:37" ht="25.5">
      <c r="A110" s="108">
        <v>29</v>
      </c>
      <c r="B110" s="109" t="s">
        <v>171</v>
      </c>
      <c r="C110" s="110" t="s">
        <v>316</v>
      </c>
      <c r="D110" s="111" t="s">
        <v>317</v>
      </c>
      <c r="E110" s="112">
        <v>681</v>
      </c>
      <c r="F110" s="113" t="s">
        <v>167</v>
      </c>
      <c r="K110" s="115">
        <v>3.3E-4</v>
      </c>
      <c r="L110" s="115">
        <f>E110*K110</f>
        <v>0.22472999999999999</v>
      </c>
      <c r="N110" s="112">
        <f>E110*M110</f>
        <v>0</v>
      </c>
      <c r="O110" s="113">
        <v>20</v>
      </c>
      <c r="P110" s="113" t="s">
        <v>158</v>
      </c>
      <c r="V110" s="116" t="s">
        <v>108</v>
      </c>
      <c r="W110" s="117">
        <v>122.58</v>
      </c>
      <c r="X110" s="110" t="s">
        <v>318</v>
      </c>
      <c r="Y110" s="110" t="s">
        <v>316</v>
      </c>
      <c r="Z110" s="113" t="s">
        <v>296</v>
      </c>
      <c r="AB110" s="113">
        <v>1</v>
      </c>
      <c r="AJ110" s="86" t="s">
        <v>161</v>
      </c>
      <c r="AK110" s="86" t="s">
        <v>162</v>
      </c>
    </row>
    <row r="111" spans="1:37">
      <c r="A111" s="108">
        <v>30</v>
      </c>
      <c r="B111" s="109" t="s">
        <v>171</v>
      </c>
      <c r="C111" s="110" t="s">
        <v>319</v>
      </c>
      <c r="D111" s="111" t="s">
        <v>320</v>
      </c>
      <c r="E111" s="112">
        <v>2.0139999999999998</v>
      </c>
      <c r="F111" s="113" t="s">
        <v>157</v>
      </c>
      <c r="K111" s="115">
        <v>2.42103</v>
      </c>
      <c r="L111" s="115">
        <f>E111*K111</f>
        <v>4.8759544199999993</v>
      </c>
      <c r="N111" s="112">
        <f>E111*M111</f>
        <v>0</v>
      </c>
      <c r="O111" s="113">
        <v>20</v>
      </c>
      <c r="P111" s="113" t="s">
        <v>158</v>
      </c>
      <c r="V111" s="116" t="s">
        <v>108</v>
      </c>
      <c r="W111" s="117">
        <v>6.2249999999999996</v>
      </c>
      <c r="X111" s="110" t="s">
        <v>321</v>
      </c>
      <c r="Y111" s="110" t="s">
        <v>319</v>
      </c>
      <c r="Z111" s="113" t="s">
        <v>175</v>
      </c>
      <c r="AB111" s="113">
        <v>1</v>
      </c>
      <c r="AJ111" s="86" t="s">
        <v>161</v>
      </c>
      <c r="AK111" s="86" t="s">
        <v>162</v>
      </c>
    </row>
    <row r="112" spans="1:37">
      <c r="D112" s="158" t="s">
        <v>322</v>
      </c>
      <c r="E112" s="159"/>
      <c r="F112" s="160"/>
      <c r="G112" s="161"/>
      <c r="H112" s="161"/>
      <c r="I112" s="161"/>
      <c r="J112" s="161"/>
      <c r="K112" s="162"/>
      <c r="L112" s="162"/>
      <c r="M112" s="159"/>
      <c r="N112" s="159"/>
      <c r="O112" s="160"/>
      <c r="P112" s="160"/>
      <c r="Q112" s="159"/>
      <c r="R112" s="159"/>
      <c r="S112" s="159"/>
      <c r="T112" s="163"/>
      <c r="U112" s="163"/>
      <c r="V112" s="163" t="s">
        <v>0</v>
      </c>
      <c r="W112" s="164"/>
      <c r="X112" s="160"/>
    </row>
    <row r="113" spans="1:37">
      <c r="D113" s="158" t="s">
        <v>323</v>
      </c>
      <c r="E113" s="159"/>
      <c r="F113" s="160"/>
      <c r="G113" s="161"/>
      <c r="H113" s="161"/>
      <c r="I113" s="161"/>
      <c r="J113" s="161"/>
      <c r="K113" s="162"/>
      <c r="L113" s="162"/>
      <c r="M113" s="159"/>
      <c r="N113" s="159"/>
      <c r="O113" s="160"/>
      <c r="P113" s="160"/>
      <c r="Q113" s="159"/>
      <c r="R113" s="159"/>
      <c r="S113" s="159"/>
      <c r="T113" s="163"/>
      <c r="U113" s="163"/>
      <c r="V113" s="163" t="s">
        <v>0</v>
      </c>
      <c r="W113" s="164"/>
      <c r="X113" s="160"/>
    </row>
    <row r="114" spans="1:37">
      <c r="A114" s="108">
        <v>31</v>
      </c>
      <c r="B114" s="109" t="s">
        <v>171</v>
      </c>
      <c r="C114" s="110" t="s">
        <v>324</v>
      </c>
      <c r="D114" s="111" t="s">
        <v>325</v>
      </c>
      <c r="E114" s="112">
        <v>18.545999999999999</v>
      </c>
      <c r="F114" s="113" t="s">
        <v>157</v>
      </c>
      <c r="K114" s="115">
        <v>2.42103</v>
      </c>
      <c r="L114" s="115">
        <f>E114*K114</f>
        <v>44.900422380000002</v>
      </c>
      <c r="N114" s="112">
        <f>E114*M114</f>
        <v>0</v>
      </c>
      <c r="O114" s="113">
        <v>20</v>
      </c>
      <c r="P114" s="113" t="s">
        <v>158</v>
      </c>
      <c r="V114" s="116" t="s">
        <v>108</v>
      </c>
      <c r="W114" s="117">
        <v>45.753</v>
      </c>
      <c r="X114" s="110" t="s">
        <v>326</v>
      </c>
      <c r="Y114" s="110" t="s">
        <v>324</v>
      </c>
      <c r="Z114" s="113" t="s">
        <v>175</v>
      </c>
      <c r="AB114" s="113">
        <v>1</v>
      </c>
      <c r="AJ114" s="86" t="s">
        <v>161</v>
      </c>
      <c r="AK114" s="86" t="s">
        <v>162</v>
      </c>
    </row>
    <row r="115" spans="1:37">
      <c r="D115" s="158" t="s">
        <v>327</v>
      </c>
      <c r="E115" s="159"/>
      <c r="F115" s="160"/>
      <c r="G115" s="161"/>
      <c r="H115" s="161"/>
      <c r="I115" s="161"/>
      <c r="J115" s="161"/>
      <c r="K115" s="162"/>
      <c r="L115" s="162"/>
      <c r="M115" s="159"/>
      <c r="N115" s="159"/>
      <c r="O115" s="160"/>
      <c r="P115" s="160"/>
      <c r="Q115" s="159"/>
      <c r="R115" s="159"/>
      <c r="S115" s="159"/>
      <c r="T115" s="163"/>
      <c r="U115" s="163"/>
      <c r="V115" s="163" t="s">
        <v>0</v>
      </c>
      <c r="W115" s="164"/>
      <c r="X115" s="160"/>
    </row>
    <row r="116" spans="1:37">
      <c r="D116" s="158" t="s">
        <v>328</v>
      </c>
      <c r="E116" s="159"/>
      <c r="F116" s="160"/>
      <c r="G116" s="161"/>
      <c r="H116" s="161"/>
      <c r="I116" s="161"/>
      <c r="J116" s="161"/>
      <c r="K116" s="162"/>
      <c r="L116" s="162"/>
      <c r="M116" s="159"/>
      <c r="N116" s="159"/>
      <c r="O116" s="160"/>
      <c r="P116" s="160"/>
      <c r="Q116" s="159"/>
      <c r="R116" s="159"/>
      <c r="S116" s="159"/>
      <c r="T116" s="163"/>
      <c r="U116" s="163"/>
      <c r="V116" s="163" t="s">
        <v>0</v>
      </c>
      <c r="W116" s="164"/>
      <c r="X116" s="160"/>
    </row>
    <row r="117" spans="1:37">
      <c r="D117" s="158" t="s">
        <v>329</v>
      </c>
      <c r="E117" s="159"/>
      <c r="F117" s="160"/>
      <c r="G117" s="161"/>
      <c r="H117" s="161"/>
      <c r="I117" s="161"/>
      <c r="J117" s="161"/>
      <c r="K117" s="162"/>
      <c r="L117" s="162"/>
      <c r="M117" s="159"/>
      <c r="N117" s="159"/>
      <c r="O117" s="160"/>
      <c r="P117" s="160"/>
      <c r="Q117" s="159"/>
      <c r="R117" s="159"/>
      <c r="S117" s="159"/>
      <c r="T117" s="163"/>
      <c r="U117" s="163"/>
      <c r="V117" s="163" t="s">
        <v>0</v>
      </c>
      <c r="W117" s="164"/>
      <c r="X117" s="160"/>
    </row>
    <row r="118" spans="1:37" ht="25.5">
      <c r="A118" s="108">
        <v>32</v>
      </c>
      <c r="B118" s="109" t="s">
        <v>171</v>
      </c>
      <c r="C118" s="110" t="s">
        <v>330</v>
      </c>
      <c r="D118" s="111" t="s">
        <v>331</v>
      </c>
      <c r="E118" s="112">
        <v>2.0139999999999998</v>
      </c>
      <c r="F118" s="113" t="s">
        <v>157</v>
      </c>
      <c r="L118" s="115">
        <f>E118*K118</f>
        <v>0</v>
      </c>
      <c r="N118" s="112">
        <f>E118*M118</f>
        <v>0</v>
      </c>
      <c r="O118" s="113">
        <v>20</v>
      </c>
      <c r="P118" s="113" t="s">
        <v>158</v>
      </c>
      <c r="V118" s="116" t="s">
        <v>108</v>
      </c>
      <c r="W118" s="117">
        <v>1.651</v>
      </c>
      <c r="X118" s="110" t="s">
        <v>332</v>
      </c>
      <c r="Y118" s="110" t="s">
        <v>330</v>
      </c>
      <c r="Z118" s="113" t="s">
        <v>175</v>
      </c>
      <c r="AB118" s="113">
        <v>1</v>
      </c>
      <c r="AJ118" s="86" t="s">
        <v>161</v>
      </c>
      <c r="AK118" s="86" t="s">
        <v>162</v>
      </c>
    </row>
    <row r="119" spans="1:37" ht="25.5">
      <c r="A119" s="108">
        <v>33</v>
      </c>
      <c r="B119" s="109" t="s">
        <v>171</v>
      </c>
      <c r="C119" s="110" t="s">
        <v>333</v>
      </c>
      <c r="D119" s="111" t="s">
        <v>334</v>
      </c>
      <c r="E119" s="112">
        <v>18.545999999999999</v>
      </c>
      <c r="F119" s="113" t="s">
        <v>157</v>
      </c>
      <c r="L119" s="115">
        <f>E119*K119</f>
        <v>0</v>
      </c>
      <c r="N119" s="112">
        <f>E119*M119</f>
        <v>0</v>
      </c>
      <c r="O119" s="113">
        <v>20</v>
      </c>
      <c r="P119" s="113" t="s">
        <v>158</v>
      </c>
      <c r="V119" s="116" t="s">
        <v>108</v>
      </c>
      <c r="W119" s="117">
        <v>7.6040000000000001</v>
      </c>
      <c r="X119" s="110" t="s">
        <v>335</v>
      </c>
      <c r="Y119" s="110" t="s">
        <v>333</v>
      </c>
      <c r="Z119" s="113" t="s">
        <v>175</v>
      </c>
      <c r="AB119" s="113">
        <v>1</v>
      </c>
      <c r="AJ119" s="86" t="s">
        <v>161</v>
      </c>
      <c r="AK119" s="86" t="s">
        <v>162</v>
      </c>
    </row>
    <row r="120" spans="1:37">
      <c r="A120" s="108">
        <v>34</v>
      </c>
      <c r="B120" s="109" t="s">
        <v>171</v>
      </c>
      <c r="C120" s="110" t="s">
        <v>336</v>
      </c>
      <c r="D120" s="111" t="s">
        <v>337</v>
      </c>
      <c r="E120" s="112">
        <v>0.78800000000000003</v>
      </c>
      <c r="F120" s="113" t="s">
        <v>274</v>
      </c>
      <c r="K120" s="115">
        <v>0.98900999999999994</v>
      </c>
      <c r="L120" s="115">
        <f>E120*K120</f>
        <v>0.77933987999999998</v>
      </c>
      <c r="N120" s="112">
        <f>E120*M120</f>
        <v>0</v>
      </c>
      <c r="O120" s="113">
        <v>20</v>
      </c>
      <c r="P120" s="113" t="s">
        <v>158</v>
      </c>
      <c r="V120" s="116" t="s">
        <v>108</v>
      </c>
      <c r="W120" s="117">
        <v>12.002000000000001</v>
      </c>
      <c r="X120" s="110" t="s">
        <v>338</v>
      </c>
      <c r="Y120" s="110" t="s">
        <v>336</v>
      </c>
      <c r="Z120" s="113" t="s">
        <v>175</v>
      </c>
      <c r="AB120" s="113">
        <v>1</v>
      </c>
      <c r="AJ120" s="86" t="s">
        <v>161</v>
      </c>
      <c r="AK120" s="86" t="s">
        <v>162</v>
      </c>
    </row>
    <row r="121" spans="1:37">
      <c r="D121" s="158" t="s">
        <v>339</v>
      </c>
      <c r="E121" s="159"/>
      <c r="F121" s="160"/>
      <c r="G121" s="161"/>
      <c r="H121" s="161"/>
      <c r="I121" s="161"/>
      <c r="J121" s="161"/>
      <c r="K121" s="162"/>
      <c r="L121" s="162"/>
      <c r="M121" s="159"/>
      <c r="N121" s="159"/>
      <c r="O121" s="160"/>
      <c r="P121" s="160"/>
      <c r="Q121" s="159"/>
      <c r="R121" s="159"/>
      <c r="S121" s="159"/>
      <c r="T121" s="163"/>
      <c r="U121" s="163"/>
      <c r="V121" s="163" t="s">
        <v>0</v>
      </c>
      <c r="W121" s="164"/>
      <c r="X121" s="160"/>
    </row>
    <row r="122" spans="1:37" ht="25.5">
      <c r="A122" s="108">
        <v>35</v>
      </c>
      <c r="B122" s="109" t="s">
        <v>340</v>
      </c>
      <c r="C122" s="110" t="s">
        <v>341</v>
      </c>
      <c r="D122" s="111" t="s">
        <v>342</v>
      </c>
      <c r="E122" s="112">
        <v>15.38</v>
      </c>
      <c r="F122" s="113" t="s">
        <v>167</v>
      </c>
      <c r="L122" s="115">
        <f>E122*K122</f>
        <v>0</v>
      </c>
      <c r="N122" s="112">
        <f>E122*M122</f>
        <v>0</v>
      </c>
      <c r="O122" s="113">
        <v>20</v>
      </c>
      <c r="P122" s="113" t="s">
        <v>158</v>
      </c>
      <c r="V122" s="116" t="s">
        <v>108</v>
      </c>
      <c r="X122" s="110" t="s">
        <v>341</v>
      </c>
      <c r="Y122" s="110" t="s">
        <v>341</v>
      </c>
      <c r="Z122" s="113" t="s">
        <v>252</v>
      </c>
      <c r="AB122" s="113">
        <v>1</v>
      </c>
      <c r="AJ122" s="86" t="s">
        <v>161</v>
      </c>
      <c r="AK122" s="86" t="s">
        <v>162</v>
      </c>
    </row>
    <row r="123" spans="1:37">
      <c r="A123" s="108">
        <v>36</v>
      </c>
      <c r="B123" s="109" t="s">
        <v>171</v>
      </c>
      <c r="C123" s="110" t="s">
        <v>343</v>
      </c>
      <c r="D123" s="111" t="s">
        <v>344</v>
      </c>
      <c r="E123" s="171">
        <v>273.06</v>
      </c>
      <c r="F123" s="172" t="s">
        <v>167</v>
      </c>
      <c r="L123" s="115">
        <f>E123*K123</f>
        <v>0</v>
      </c>
      <c r="N123" s="112">
        <f>E123*M123</f>
        <v>0</v>
      </c>
      <c r="O123" s="113">
        <v>20</v>
      </c>
      <c r="P123" s="113" t="s">
        <v>158</v>
      </c>
      <c r="V123" s="116" t="s">
        <v>108</v>
      </c>
      <c r="X123" s="110" t="s">
        <v>343</v>
      </c>
      <c r="Y123" s="110" t="s">
        <v>343</v>
      </c>
      <c r="Z123" s="113" t="s">
        <v>252</v>
      </c>
      <c r="AB123" s="113">
        <v>1</v>
      </c>
      <c r="AJ123" s="86" t="s">
        <v>161</v>
      </c>
      <c r="AK123" s="86" t="s">
        <v>162</v>
      </c>
    </row>
    <row r="124" spans="1:37">
      <c r="D124" s="158" t="s">
        <v>306</v>
      </c>
      <c r="E124" s="159"/>
      <c r="F124" s="160"/>
      <c r="G124" s="161"/>
      <c r="H124" s="161"/>
      <c r="I124" s="161"/>
      <c r="J124" s="161"/>
      <c r="K124" s="162"/>
      <c r="L124" s="162"/>
      <c r="M124" s="159"/>
      <c r="N124" s="159"/>
      <c r="O124" s="160"/>
      <c r="P124" s="160"/>
      <c r="Q124" s="159"/>
      <c r="R124" s="159"/>
      <c r="S124" s="159"/>
      <c r="T124" s="163"/>
      <c r="U124" s="163"/>
      <c r="V124" s="163" t="s">
        <v>0</v>
      </c>
      <c r="W124" s="164"/>
      <c r="X124" s="160"/>
    </row>
    <row r="125" spans="1:37">
      <c r="D125" s="158" t="s">
        <v>971</v>
      </c>
      <c r="E125" s="159"/>
      <c r="F125" s="160"/>
      <c r="G125" s="161"/>
      <c r="H125" s="161"/>
      <c r="I125" s="161"/>
      <c r="J125" s="161"/>
      <c r="K125" s="162"/>
      <c r="L125" s="162"/>
      <c r="M125" s="159"/>
      <c r="N125" s="159"/>
      <c r="O125" s="160"/>
      <c r="P125" s="160"/>
      <c r="Q125" s="159"/>
      <c r="R125" s="159"/>
      <c r="S125" s="159"/>
      <c r="T125" s="163"/>
      <c r="U125" s="163"/>
      <c r="V125" s="163" t="s">
        <v>0</v>
      </c>
      <c r="W125" s="164"/>
      <c r="X125" s="160"/>
    </row>
    <row r="126" spans="1:37">
      <c r="A126" s="108">
        <v>37</v>
      </c>
      <c r="B126" s="109" t="s">
        <v>171</v>
      </c>
      <c r="C126" s="110" t="s">
        <v>345</v>
      </c>
      <c r="D126" s="111" t="s">
        <v>346</v>
      </c>
      <c r="E126" s="112">
        <v>273.06</v>
      </c>
      <c r="F126" s="113" t="s">
        <v>167</v>
      </c>
      <c r="L126" s="115">
        <f>E126*K126</f>
        <v>0</v>
      </c>
      <c r="N126" s="112">
        <f>E126*M126</f>
        <v>0</v>
      </c>
      <c r="O126" s="113">
        <v>20</v>
      </c>
      <c r="P126" s="113" t="s">
        <v>158</v>
      </c>
      <c r="V126" s="116" t="s">
        <v>108</v>
      </c>
      <c r="X126" s="110" t="s">
        <v>345</v>
      </c>
      <c r="Y126" s="110" t="s">
        <v>345</v>
      </c>
      <c r="Z126" s="113" t="s">
        <v>252</v>
      </c>
      <c r="AB126" s="113">
        <v>1</v>
      </c>
      <c r="AJ126" s="86" t="s">
        <v>161</v>
      </c>
      <c r="AK126" s="86" t="s">
        <v>162</v>
      </c>
    </row>
    <row r="127" spans="1:37">
      <c r="D127" s="158" t="s">
        <v>347</v>
      </c>
      <c r="E127" s="159"/>
      <c r="F127" s="160"/>
      <c r="G127" s="161"/>
      <c r="H127" s="161"/>
      <c r="I127" s="161"/>
      <c r="J127" s="161"/>
      <c r="K127" s="162"/>
      <c r="L127" s="162"/>
      <c r="M127" s="159"/>
      <c r="N127" s="159"/>
      <c r="O127" s="160"/>
      <c r="P127" s="160"/>
      <c r="Q127" s="159"/>
      <c r="R127" s="159"/>
      <c r="S127" s="159"/>
      <c r="T127" s="163"/>
      <c r="U127" s="163"/>
      <c r="V127" s="163" t="s">
        <v>0</v>
      </c>
      <c r="W127" s="164"/>
      <c r="X127" s="160"/>
    </row>
    <row r="128" spans="1:37">
      <c r="D128" s="158" t="s">
        <v>348</v>
      </c>
      <c r="E128" s="159"/>
      <c r="F128" s="160"/>
      <c r="G128" s="161"/>
      <c r="H128" s="161"/>
      <c r="I128" s="161"/>
      <c r="J128" s="161"/>
      <c r="K128" s="162"/>
      <c r="L128" s="162"/>
      <c r="M128" s="159"/>
      <c r="N128" s="159"/>
      <c r="O128" s="160"/>
      <c r="P128" s="160"/>
      <c r="Q128" s="159"/>
      <c r="R128" s="159"/>
      <c r="S128" s="159"/>
      <c r="T128" s="163"/>
      <c r="U128" s="163"/>
      <c r="V128" s="163" t="s">
        <v>0</v>
      </c>
      <c r="W128" s="164"/>
      <c r="X128" s="160"/>
    </row>
    <row r="129" spans="1:37">
      <c r="A129" s="108">
        <v>38</v>
      </c>
      <c r="B129" s="109" t="s">
        <v>171</v>
      </c>
      <c r="C129" s="110" t="s">
        <v>349</v>
      </c>
      <c r="D129" s="111" t="s">
        <v>350</v>
      </c>
      <c r="E129" s="112">
        <v>2.61</v>
      </c>
      <c r="F129" s="113" t="s">
        <v>167</v>
      </c>
      <c r="K129" s="115">
        <v>4.5100000000000001E-2</v>
      </c>
      <c r="L129" s="115">
        <f>E129*K129</f>
        <v>0.117711</v>
      </c>
      <c r="N129" s="112">
        <f>E129*M129</f>
        <v>0</v>
      </c>
      <c r="O129" s="113">
        <v>20</v>
      </c>
      <c r="P129" s="113" t="s">
        <v>158</v>
      </c>
      <c r="V129" s="116" t="s">
        <v>108</v>
      </c>
      <c r="W129" s="117">
        <v>1.0069999999999999</v>
      </c>
      <c r="X129" s="110" t="s">
        <v>351</v>
      </c>
      <c r="Y129" s="110" t="s">
        <v>349</v>
      </c>
      <c r="Z129" s="113" t="s">
        <v>175</v>
      </c>
      <c r="AB129" s="113">
        <v>1</v>
      </c>
      <c r="AJ129" s="86" t="s">
        <v>161</v>
      </c>
      <c r="AK129" s="86" t="s">
        <v>162</v>
      </c>
    </row>
    <row r="130" spans="1:37">
      <c r="A130" s="108">
        <v>39</v>
      </c>
      <c r="B130" s="109" t="s">
        <v>171</v>
      </c>
      <c r="C130" s="110" t="s">
        <v>352</v>
      </c>
      <c r="D130" s="111" t="s">
        <v>353</v>
      </c>
      <c r="E130" s="112">
        <v>259.94</v>
      </c>
      <c r="F130" s="113" t="s">
        <v>167</v>
      </c>
      <c r="K130" s="115">
        <v>1.2E-4</v>
      </c>
      <c r="L130" s="115">
        <f>E130*K130</f>
        <v>3.11928E-2</v>
      </c>
      <c r="N130" s="112">
        <f>E130*M130</f>
        <v>0</v>
      </c>
      <c r="O130" s="113">
        <v>20</v>
      </c>
      <c r="P130" s="113" t="s">
        <v>158</v>
      </c>
      <c r="V130" s="116" t="s">
        <v>108</v>
      </c>
      <c r="W130" s="117">
        <v>6.2389999999999999</v>
      </c>
      <c r="X130" s="110" t="s">
        <v>354</v>
      </c>
      <c r="Y130" s="110" t="s">
        <v>352</v>
      </c>
      <c r="Z130" s="113" t="s">
        <v>252</v>
      </c>
      <c r="AB130" s="113">
        <v>1</v>
      </c>
      <c r="AJ130" s="86" t="s">
        <v>161</v>
      </c>
      <c r="AK130" s="86" t="s">
        <v>162</v>
      </c>
    </row>
    <row r="131" spans="1:37">
      <c r="D131" s="158" t="s">
        <v>355</v>
      </c>
      <c r="E131" s="159"/>
      <c r="F131" s="160"/>
      <c r="G131" s="161"/>
      <c r="H131" s="161"/>
      <c r="I131" s="161"/>
      <c r="J131" s="161"/>
      <c r="K131" s="162"/>
      <c r="L131" s="162"/>
      <c r="M131" s="159"/>
      <c r="N131" s="159"/>
      <c r="O131" s="160"/>
      <c r="P131" s="160"/>
      <c r="Q131" s="159"/>
      <c r="R131" s="159"/>
      <c r="S131" s="159"/>
      <c r="T131" s="163"/>
      <c r="U131" s="163"/>
      <c r="V131" s="163" t="s">
        <v>0</v>
      </c>
      <c r="W131" s="164"/>
      <c r="X131" s="160"/>
    </row>
    <row r="132" spans="1:37" ht="25.5">
      <c r="A132" s="108">
        <v>40</v>
      </c>
      <c r="B132" s="109" t="s">
        <v>171</v>
      </c>
      <c r="C132" s="110" t="s">
        <v>356</v>
      </c>
      <c r="D132" s="111" t="s">
        <v>357</v>
      </c>
      <c r="E132" s="112">
        <v>5</v>
      </c>
      <c r="F132" s="113" t="s">
        <v>187</v>
      </c>
      <c r="K132" s="115">
        <v>1.8859999999999998E-2</v>
      </c>
      <c r="L132" s="115">
        <f>E132*K132</f>
        <v>9.4299999999999995E-2</v>
      </c>
      <c r="N132" s="112">
        <f>E132*M132</f>
        <v>0</v>
      </c>
      <c r="O132" s="113">
        <v>20</v>
      </c>
      <c r="P132" s="113" t="s">
        <v>158</v>
      </c>
      <c r="V132" s="116" t="s">
        <v>108</v>
      </c>
      <c r="W132" s="117">
        <v>3.77</v>
      </c>
      <c r="X132" s="110" t="s">
        <v>358</v>
      </c>
      <c r="Y132" s="110" t="s">
        <v>356</v>
      </c>
      <c r="Z132" s="113" t="s">
        <v>359</v>
      </c>
      <c r="AB132" s="113">
        <v>1</v>
      </c>
      <c r="AJ132" s="86" t="s">
        <v>161</v>
      </c>
      <c r="AK132" s="86" t="s">
        <v>162</v>
      </c>
    </row>
    <row r="133" spans="1:37">
      <c r="A133" s="108">
        <v>41</v>
      </c>
      <c r="B133" s="109" t="s">
        <v>285</v>
      </c>
      <c r="C133" s="110" t="s">
        <v>360</v>
      </c>
      <c r="D133" s="111" t="s">
        <v>361</v>
      </c>
      <c r="E133" s="171">
        <v>4</v>
      </c>
      <c r="F133" s="172" t="s">
        <v>187</v>
      </c>
      <c r="K133" s="115">
        <v>1.43E-2</v>
      </c>
      <c r="L133" s="115">
        <f>E133*K133</f>
        <v>5.7200000000000001E-2</v>
      </c>
      <c r="N133" s="112">
        <f>E133*M133</f>
        <v>0</v>
      </c>
      <c r="O133" s="113">
        <v>20</v>
      </c>
      <c r="P133" s="113" t="s">
        <v>158</v>
      </c>
      <c r="V133" s="116" t="s">
        <v>101</v>
      </c>
      <c r="X133" s="110" t="s">
        <v>360</v>
      </c>
      <c r="Y133" s="110" t="s">
        <v>360</v>
      </c>
      <c r="Z133" s="113" t="s">
        <v>362</v>
      </c>
      <c r="AA133" s="110" t="s">
        <v>158</v>
      </c>
      <c r="AB133" s="113">
        <v>2</v>
      </c>
      <c r="AJ133" s="86" t="s">
        <v>289</v>
      </c>
      <c r="AK133" s="86" t="s">
        <v>162</v>
      </c>
    </row>
    <row r="134" spans="1:37">
      <c r="A134" s="108">
        <v>42</v>
      </c>
      <c r="B134" s="109" t="s">
        <v>285</v>
      </c>
      <c r="C134" s="110" t="s">
        <v>363</v>
      </c>
      <c r="D134" s="111" t="s">
        <v>364</v>
      </c>
      <c r="E134" s="171">
        <v>1</v>
      </c>
      <c r="F134" s="172" t="s">
        <v>187</v>
      </c>
      <c r="K134" s="115">
        <v>1.46E-2</v>
      </c>
      <c r="L134" s="115">
        <f>E134*K134</f>
        <v>1.46E-2</v>
      </c>
      <c r="N134" s="112">
        <f>E134*M134</f>
        <v>0</v>
      </c>
      <c r="O134" s="113">
        <v>20</v>
      </c>
      <c r="P134" s="113" t="s">
        <v>158</v>
      </c>
      <c r="V134" s="116" t="s">
        <v>101</v>
      </c>
      <c r="X134" s="110" t="s">
        <v>363</v>
      </c>
      <c r="Y134" s="110" t="s">
        <v>363</v>
      </c>
      <c r="Z134" s="113" t="s">
        <v>362</v>
      </c>
      <c r="AA134" s="110" t="s">
        <v>158</v>
      </c>
      <c r="AB134" s="113">
        <v>2</v>
      </c>
      <c r="AJ134" s="86" t="s">
        <v>289</v>
      </c>
      <c r="AK134" s="86" t="s">
        <v>162</v>
      </c>
    </row>
    <row r="135" spans="1:37">
      <c r="A135" s="108">
        <v>43</v>
      </c>
      <c r="B135" s="109" t="s">
        <v>285</v>
      </c>
      <c r="C135" s="110" t="s">
        <v>365</v>
      </c>
      <c r="D135" s="111" t="s">
        <v>366</v>
      </c>
      <c r="E135" s="171">
        <v>1</v>
      </c>
      <c r="F135" s="172" t="s">
        <v>187</v>
      </c>
      <c r="K135" s="115">
        <v>1.6799999999999999E-2</v>
      </c>
      <c r="L135" s="115">
        <f>E135*K135</f>
        <v>1.6799999999999999E-2</v>
      </c>
      <c r="N135" s="112">
        <f>E135*M135</f>
        <v>0</v>
      </c>
      <c r="O135" s="113">
        <v>20</v>
      </c>
      <c r="P135" s="113" t="s">
        <v>158</v>
      </c>
      <c r="V135" s="116" t="s">
        <v>101</v>
      </c>
      <c r="X135" s="110" t="s">
        <v>365</v>
      </c>
      <c r="Y135" s="110" t="s">
        <v>365</v>
      </c>
      <c r="Z135" s="113" t="s">
        <v>362</v>
      </c>
      <c r="AA135" s="110" t="s">
        <v>158</v>
      </c>
      <c r="AB135" s="113">
        <v>2</v>
      </c>
      <c r="AJ135" s="86" t="s">
        <v>289</v>
      </c>
      <c r="AK135" s="86" t="s">
        <v>162</v>
      </c>
    </row>
    <row r="136" spans="1:37" ht="25.5">
      <c r="A136" s="108">
        <v>44</v>
      </c>
      <c r="B136" s="109" t="s">
        <v>171</v>
      </c>
      <c r="C136" s="110" t="s">
        <v>367</v>
      </c>
      <c r="D136" s="111" t="s">
        <v>368</v>
      </c>
      <c r="E136" s="112">
        <v>1</v>
      </c>
      <c r="F136" s="113" t="s">
        <v>187</v>
      </c>
      <c r="K136" s="115">
        <v>3.7510000000000002E-2</v>
      </c>
      <c r="L136" s="115">
        <f>E136*K136</f>
        <v>3.7510000000000002E-2</v>
      </c>
      <c r="N136" s="112">
        <f>E136*M136</f>
        <v>0</v>
      </c>
      <c r="O136" s="113">
        <v>20</v>
      </c>
      <c r="P136" s="113" t="s">
        <v>158</v>
      </c>
      <c r="V136" s="116" t="s">
        <v>108</v>
      </c>
      <c r="W136" s="117">
        <v>0.93400000000000005</v>
      </c>
      <c r="X136" s="110" t="s">
        <v>369</v>
      </c>
      <c r="Y136" s="110" t="s">
        <v>367</v>
      </c>
      <c r="Z136" s="113" t="s">
        <v>359</v>
      </c>
      <c r="AB136" s="113">
        <v>1</v>
      </c>
      <c r="AJ136" s="86" t="s">
        <v>161</v>
      </c>
      <c r="AK136" s="86" t="s">
        <v>162</v>
      </c>
    </row>
    <row r="137" spans="1:37">
      <c r="D137" s="165" t="s">
        <v>370</v>
      </c>
      <c r="E137" s="166">
        <f>J137</f>
        <v>0</v>
      </c>
      <c r="H137" s="166"/>
      <c r="I137" s="166"/>
      <c r="J137" s="166"/>
      <c r="L137" s="167">
        <f>SUM(L94:L136)</f>
        <v>70.311360479999991</v>
      </c>
      <c r="N137" s="168">
        <f>SUM(N94:N136)</f>
        <v>0</v>
      </c>
      <c r="W137" s="117">
        <f>SUM(W94:W136)</f>
        <v>603.33199999999999</v>
      </c>
    </row>
    <row r="139" spans="1:37">
      <c r="B139" s="110" t="s">
        <v>371</v>
      </c>
    </row>
    <row r="140" spans="1:37">
      <c r="A140" s="108">
        <v>45</v>
      </c>
      <c r="B140" s="109" t="s">
        <v>171</v>
      </c>
      <c r="C140" s="110" t="s">
        <v>372</v>
      </c>
      <c r="D140" s="111" t="s">
        <v>373</v>
      </c>
      <c r="E140" s="112">
        <v>26</v>
      </c>
      <c r="F140" s="113" t="s">
        <v>167</v>
      </c>
      <c r="K140" s="115">
        <v>4.5199999999999997E-3</v>
      </c>
      <c r="L140" s="115">
        <f>E140*K140</f>
        <v>0.11751999999999999</v>
      </c>
      <c r="N140" s="112">
        <f>E140*M140</f>
        <v>0</v>
      </c>
      <c r="O140" s="113">
        <v>20</v>
      </c>
      <c r="P140" s="113" t="s">
        <v>158</v>
      </c>
      <c r="V140" s="116" t="s">
        <v>108</v>
      </c>
      <c r="W140" s="117">
        <v>4.1340000000000003</v>
      </c>
      <c r="X140" s="110" t="s">
        <v>374</v>
      </c>
      <c r="Y140" s="110" t="s">
        <v>372</v>
      </c>
      <c r="Z140" s="113" t="s">
        <v>252</v>
      </c>
      <c r="AB140" s="113">
        <v>1</v>
      </c>
      <c r="AJ140" s="86" t="s">
        <v>161</v>
      </c>
      <c r="AK140" s="86" t="s">
        <v>162</v>
      </c>
    </row>
    <row r="141" spans="1:37">
      <c r="A141" s="108">
        <v>46</v>
      </c>
      <c r="B141" s="109" t="s">
        <v>375</v>
      </c>
      <c r="C141" s="110" t="s">
        <v>376</v>
      </c>
      <c r="D141" s="111" t="s">
        <v>377</v>
      </c>
      <c r="E141" s="112">
        <v>248</v>
      </c>
      <c r="F141" s="113" t="s">
        <v>167</v>
      </c>
      <c r="K141" s="115">
        <v>1.66E-3</v>
      </c>
      <c r="L141" s="115">
        <f>E141*K141</f>
        <v>0.41167999999999999</v>
      </c>
      <c r="N141" s="112">
        <f>E141*M141</f>
        <v>0</v>
      </c>
      <c r="O141" s="113">
        <v>20</v>
      </c>
      <c r="P141" s="113" t="s">
        <v>158</v>
      </c>
      <c r="V141" s="116" t="s">
        <v>108</v>
      </c>
      <c r="W141" s="117">
        <v>45.88</v>
      </c>
      <c r="X141" s="110" t="s">
        <v>378</v>
      </c>
      <c r="Y141" s="110" t="s">
        <v>376</v>
      </c>
      <c r="Z141" s="113" t="s">
        <v>379</v>
      </c>
      <c r="AB141" s="113">
        <v>1</v>
      </c>
      <c r="AJ141" s="86" t="s">
        <v>161</v>
      </c>
      <c r="AK141" s="86" t="s">
        <v>162</v>
      </c>
    </row>
    <row r="142" spans="1:37">
      <c r="D142" s="158" t="s">
        <v>380</v>
      </c>
      <c r="E142" s="159"/>
      <c r="F142" s="160"/>
      <c r="G142" s="161"/>
      <c r="H142" s="161"/>
      <c r="I142" s="161"/>
      <c r="J142" s="161"/>
      <c r="K142" s="162"/>
      <c r="L142" s="162"/>
      <c r="M142" s="159"/>
      <c r="N142" s="159"/>
      <c r="O142" s="160"/>
      <c r="P142" s="160"/>
      <c r="Q142" s="159"/>
      <c r="R142" s="159"/>
      <c r="S142" s="159"/>
      <c r="T142" s="163"/>
      <c r="U142" s="163"/>
      <c r="V142" s="163" t="s">
        <v>0</v>
      </c>
      <c r="W142" s="164"/>
      <c r="X142" s="160"/>
    </row>
    <row r="143" spans="1:37">
      <c r="D143" s="158" t="s">
        <v>381</v>
      </c>
      <c r="E143" s="159"/>
      <c r="F143" s="160"/>
      <c r="G143" s="161"/>
      <c r="H143" s="161"/>
      <c r="I143" s="161"/>
      <c r="J143" s="161"/>
      <c r="K143" s="162"/>
      <c r="L143" s="162"/>
      <c r="M143" s="159"/>
      <c r="N143" s="159"/>
      <c r="O143" s="160"/>
      <c r="P143" s="160"/>
      <c r="Q143" s="159"/>
      <c r="R143" s="159"/>
      <c r="S143" s="159"/>
      <c r="T143" s="163"/>
      <c r="U143" s="163"/>
      <c r="V143" s="163" t="s">
        <v>0</v>
      </c>
      <c r="W143" s="164"/>
      <c r="X143" s="160"/>
    </row>
    <row r="144" spans="1:37">
      <c r="A144" s="108">
        <v>47</v>
      </c>
      <c r="B144" s="109" t="s">
        <v>292</v>
      </c>
      <c r="C144" s="110" t="s">
        <v>382</v>
      </c>
      <c r="D144" s="111" t="s">
        <v>383</v>
      </c>
      <c r="E144" s="112">
        <v>3</v>
      </c>
      <c r="F144" s="113" t="s">
        <v>245</v>
      </c>
      <c r="K144" s="115">
        <v>2.0000000000000002E-5</v>
      </c>
      <c r="L144" s="115">
        <f>E144*K144</f>
        <v>6.0000000000000008E-5</v>
      </c>
      <c r="N144" s="112">
        <f>E144*M144</f>
        <v>0</v>
      </c>
      <c r="O144" s="113">
        <v>20</v>
      </c>
      <c r="P144" s="113" t="s">
        <v>158</v>
      </c>
      <c r="V144" s="116" t="s">
        <v>108</v>
      </c>
      <c r="W144" s="117">
        <v>0.36</v>
      </c>
      <c r="X144" s="110" t="s">
        <v>384</v>
      </c>
      <c r="Y144" s="110" t="s">
        <v>382</v>
      </c>
      <c r="Z144" s="113" t="s">
        <v>385</v>
      </c>
      <c r="AB144" s="113">
        <v>1</v>
      </c>
      <c r="AJ144" s="86" t="s">
        <v>161</v>
      </c>
      <c r="AK144" s="86" t="s">
        <v>162</v>
      </c>
    </row>
    <row r="145" spans="1:37" ht="25.5">
      <c r="A145" s="108">
        <v>48</v>
      </c>
      <c r="B145" s="109" t="s">
        <v>171</v>
      </c>
      <c r="C145" s="110" t="s">
        <v>386</v>
      </c>
      <c r="D145" s="111" t="s">
        <v>387</v>
      </c>
      <c r="E145" s="112">
        <v>248</v>
      </c>
      <c r="F145" s="113" t="s">
        <v>167</v>
      </c>
      <c r="K145" s="115">
        <v>2.0000000000000002E-5</v>
      </c>
      <c r="L145" s="115">
        <f>E145*K145</f>
        <v>4.96E-3</v>
      </c>
      <c r="N145" s="112">
        <f>E145*M145</f>
        <v>0</v>
      </c>
      <c r="O145" s="113">
        <v>20</v>
      </c>
      <c r="P145" s="113" t="s">
        <v>158</v>
      </c>
      <c r="V145" s="116" t="s">
        <v>108</v>
      </c>
      <c r="W145" s="117">
        <v>70.183999999999997</v>
      </c>
      <c r="X145" s="110" t="s">
        <v>388</v>
      </c>
      <c r="Y145" s="110" t="s">
        <v>386</v>
      </c>
      <c r="Z145" s="113" t="s">
        <v>385</v>
      </c>
      <c r="AB145" s="113">
        <v>1</v>
      </c>
      <c r="AJ145" s="86" t="s">
        <v>161</v>
      </c>
      <c r="AK145" s="86" t="s">
        <v>162</v>
      </c>
    </row>
    <row r="146" spans="1:37" ht="25.5">
      <c r="A146" s="108">
        <v>49</v>
      </c>
      <c r="B146" s="109" t="s">
        <v>171</v>
      </c>
      <c r="C146" s="110" t="s">
        <v>389</v>
      </c>
      <c r="D146" s="111" t="s">
        <v>390</v>
      </c>
      <c r="E146" s="112">
        <v>8</v>
      </c>
      <c r="F146" s="113" t="s">
        <v>187</v>
      </c>
      <c r="K146" s="115">
        <v>2.5999999999999998E-4</v>
      </c>
      <c r="L146" s="115">
        <f>E146*K146</f>
        <v>2.0799999999999998E-3</v>
      </c>
      <c r="N146" s="112">
        <f>E146*M146</f>
        <v>0</v>
      </c>
      <c r="O146" s="113">
        <v>20</v>
      </c>
      <c r="P146" s="113" t="s">
        <v>158</v>
      </c>
      <c r="V146" s="116" t="s">
        <v>108</v>
      </c>
      <c r="W146" s="117">
        <v>1.248</v>
      </c>
      <c r="X146" s="110" t="s">
        <v>391</v>
      </c>
      <c r="Y146" s="110" t="s">
        <v>389</v>
      </c>
      <c r="Z146" s="113" t="s">
        <v>252</v>
      </c>
      <c r="AB146" s="113">
        <v>1</v>
      </c>
      <c r="AJ146" s="86" t="s">
        <v>161</v>
      </c>
      <c r="AK146" s="86" t="s">
        <v>162</v>
      </c>
    </row>
    <row r="147" spans="1:37">
      <c r="D147" s="158" t="s">
        <v>392</v>
      </c>
      <c r="E147" s="159"/>
      <c r="F147" s="160"/>
      <c r="G147" s="161"/>
      <c r="H147" s="161"/>
      <c r="I147" s="161"/>
      <c r="J147" s="161"/>
      <c r="K147" s="162"/>
      <c r="L147" s="162"/>
      <c r="M147" s="159"/>
      <c r="N147" s="159"/>
      <c r="O147" s="160"/>
      <c r="P147" s="160"/>
      <c r="Q147" s="159"/>
      <c r="R147" s="159"/>
      <c r="S147" s="159"/>
      <c r="T147" s="163"/>
      <c r="U147" s="163"/>
      <c r="V147" s="163" t="s">
        <v>0</v>
      </c>
      <c r="W147" s="164"/>
      <c r="X147" s="160"/>
    </row>
    <row r="148" spans="1:37">
      <c r="D148" s="158" t="s">
        <v>393</v>
      </c>
      <c r="E148" s="159"/>
      <c r="F148" s="160"/>
      <c r="G148" s="161"/>
      <c r="H148" s="161"/>
      <c r="I148" s="161"/>
      <c r="J148" s="161"/>
      <c r="K148" s="162"/>
      <c r="L148" s="162"/>
      <c r="M148" s="159"/>
      <c r="N148" s="159"/>
      <c r="O148" s="160"/>
      <c r="P148" s="160"/>
      <c r="Q148" s="159"/>
      <c r="R148" s="159"/>
      <c r="S148" s="159"/>
      <c r="T148" s="163"/>
      <c r="U148" s="163"/>
      <c r="V148" s="163" t="s">
        <v>0</v>
      </c>
      <c r="W148" s="164"/>
      <c r="X148" s="160"/>
    </row>
    <row r="149" spans="1:37" ht="38.25">
      <c r="A149" s="108">
        <v>50</v>
      </c>
      <c r="B149" s="109" t="s">
        <v>171</v>
      </c>
      <c r="C149" s="110" t="s">
        <v>394</v>
      </c>
      <c r="D149" s="111" t="s">
        <v>395</v>
      </c>
      <c r="E149" s="112">
        <v>116</v>
      </c>
      <c r="F149" s="113" t="s">
        <v>187</v>
      </c>
      <c r="K149" s="115">
        <v>5.0000000000000001E-4</v>
      </c>
      <c r="L149" s="115">
        <f>E149*K149</f>
        <v>5.8000000000000003E-2</v>
      </c>
      <c r="N149" s="112">
        <f>E149*M149</f>
        <v>0</v>
      </c>
      <c r="O149" s="113">
        <v>20</v>
      </c>
      <c r="P149" s="113" t="s">
        <v>158</v>
      </c>
      <c r="V149" s="116" t="s">
        <v>108</v>
      </c>
      <c r="W149" s="117">
        <v>22.388000000000002</v>
      </c>
      <c r="X149" s="110" t="s">
        <v>396</v>
      </c>
      <c r="Y149" s="110" t="s">
        <v>394</v>
      </c>
      <c r="Z149" s="113" t="s">
        <v>252</v>
      </c>
      <c r="AB149" s="113">
        <v>1</v>
      </c>
      <c r="AJ149" s="86" t="s">
        <v>161</v>
      </c>
      <c r="AK149" s="86" t="s">
        <v>162</v>
      </c>
    </row>
    <row r="150" spans="1:37">
      <c r="D150" s="158" t="s">
        <v>397</v>
      </c>
      <c r="E150" s="159"/>
      <c r="F150" s="160"/>
      <c r="G150" s="161"/>
      <c r="H150" s="161"/>
      <c r="I150" s="161"/>
      <c r="J150" s="161"/>
      <c r="K150" s="162"/>
      <c r="L150" s="162"/>
      <c r="M150" s="159"/>
      <c r="N150" s="159"/>
      <c r="O150" s="160"/>
      <c r="P150" s="160"/>
      <c r="Q150" s="159"/>
      <c r="R150" s="159"/>
      <c r="S150" s="159"/>
      <c r="T150" s="163"/>
      <c r="U150" s="163"/>
      <c r="V150" s="163" t="s">
        <v>0</v>
      </c>
      <c r="W150" s="164"/>
      <c r="X150" s="160"/>
    </row>
    <row r="151" spans="1:37">
      <c r="D151" s="158" t="s">
        <v>398</v>
      </c>
      <c r="E151" s="159"/>
      <c r="F151" s="160"/>
      <c r="G151" s="161"/>
      <c r="H151" s="161"/>
      <c r="I151" s="161"/>
      <c r="J151" s="161"/>
      <c r="K151" s="162"/>
      <c r="L151" s="162"/>
      <c r="M151" s="159"/>
      <c r="N151" s="159"/>
      <c r="O151" s="160"/>
      <c r="P151" s="160"/>
      <c r="Q151" s="159"/>
      <c r="R151" s="159"/>
      <c r="S151" s="159"/>
      <c r="T151" s="163"/>
      <c r="U151" s="163"/>
      <c r="V151" s="163" t="s">
        <v>0</v>
      </c>
      <c r="W151" s="164"/>
      <c r="X151" s="160"/>
    </row>
    <row r="152" spans="1:37">
      <c r="D152" s="158" t="s">
        <v>398</v>
      </c>
      <c r="E152" s="159"/>
      <c r="F152" s="160"/>
      <c r="G152" s="161"/>
      <c r="H152" s="161"/>
      <c r="I152" s="161"/>
      <c r="J152" s="161"/>
      <c r="K152" s="162"/>
      <c r="L152" s="162"/>
      <c r="M152" s="159"/>
      <c r="N152" s="159"/>
      <c r="O152" s="160"/>
      <c r="P152" s="160"/>
      <c r="Q152" s="159"/>
      <c r="R152" s="159"/>
      <c r="S152" s="159"/>
      <c r="T152" s="163"/>
      <c r="U152" s="163"/>
      <c r="V152" s="163" t="s">
        <v>0</v>
      </c>
      <c r="W152" s="164"/>
      <c r="X152" s="160"/>
    </row>
    <row r="153" spans="1:37">
      <c r="D153" s="158" t="s">
        <v>257</v>
      </c>
      <c r="E153" s="159"/>
      <c r="F153" s="160"/>
      <c r="G153" s="161"/>
      <c r="H153" s="161"/>
      <c r="I153" s="161"/>
      <c r="J153" s="161"/>
      <c r="K153" s="162"/>
      <c r="L153" s="162"/>
      <c r="M153" s="159"/>
      <c r="N153" s="159"/>
      <c r="O153" s="160"/>
      <c r="P153" s="160"/>
      <c r="Q153" s="159"/>
      <c r="R153" s="159"/>
      <c r="S153" s="159"/>
      <c r="T153" s="163"/>
      <c r="U153" s="163"/>
      <c r="V153" s="163" t="s">
        <v>0</v>
      </c>
      <c r="W153" s="164"/>
      <c r="X153" s="160"/>
    </row>
    <row r="154" spans="1:37">
      <c r="D154" s="158" t="s">
        <v>399</v>
      </c>
      <c r="E154" s="159"/>
      <c r="F154" s="160"/>
      <c r="G154" s="161"/>
      <c r="H154" s="161"/>
      <c r="I154" s="161"/>
      <c r="J154" s="161"/>
      <c r="K154" s="162"/>
      <c r="L154" s="162"/>
      <c r="M154" s="159"/>
      <c r="N154" s="159"/>
      <c r="O154" s="160"/>
      <c r="P154" s="160"/>
      <c r="Q154" s="159"/>
      <c r="R154" s="159"/>
      <c r="S154" s="159"/>
      <c r="T154" s="163"/>
      <c r="U154" s="163"/>
      <c r="V154" s="163" t="s">
        <v>0</v>
      </c>
      <c r="W154" s="164"/>
      <c r="X154" s="160"/>
    </row>
    <row r="155" spans="1:37" ht="38.25">
      <c r="A155" s="108">
        <v>51</v>
      </c>
      <c r="B155" s="109" t="s">
        <v>171</v>
      </c>
      <c r="C155" s="110" t="s">
        <v>400</v>
      </c>
      <c r="D155" s="111" t="s">
        <v>401</v>
      </c>
      <c r="E155" s="112">
        <v>24</v>
      </c>
      <c r="F155" s="113" t="s">
        <v>187</v>
      </c>
      <c r="K155" s="115">
        <v>6.9999999999999999E-4</v>
      </c>
      <c r="L155" s="115">
        <f>E155*K155</f>
        <v>1.6799999999999999E-2</v>
      </c>
      <c r="N155" s="112">
        <f>E155*M155</f>
        <v>0</v>
      </c>
      <c r="O155" s="113">
        <v>20</v>
      </c>
      <c r="P155" s="113" t="s">
        <v>158</v>
      </c>
      <c r="V155" s="116" t="s">
        <v>108</v>
      </c>
      <c r="W155" s="117">
        <v>5.1840000000000002</v>
      </c>
      <c r="X155" s="110" t="s">
        <v>402</v>
      </c>
      <c r="Y155" s="110" t="s">
        <v>400</v>
      </c>
      <c r="Z155" s="113" t="s">
        <v>252</v>
      </c>
      <c r="AB155" s="113">
        <v>1</v>
      </c>
      <c r="AJ155" s="86" t="s">
        <v>161</v>
      </c>
      <c r="AK155" s="86" t="s">
        <v>162</v>
      </c>
    </row>
    <row r="156" spans="1:37">
      <c r="D156" s="158" t="s">
        <v>403</v>
      </c>
      <c r="E156" s="159"/>
      <c r="F156" s="160"/>
      <c r="G156" s="161"/>
      <c r="H156" s="161"/>
      <c r="I156" s="161"/>
      <c r="J156" s="161"/>
      <c r="K156" s="162"/>
      <c r="L156" s="162"/>
      <c r="M156" s="159"/>
      <c r="N156" s="159"/>
      <c r="O156" s="160"/>
      <c r="P156" s="160"/>
      <c r="Q156" s="159"/>
      <c r="R156" s="159"/>
      <c r="S156" s="159"/>
      <c r="T156" s="163"/>
      <c r="U156" s="163"/>
      <c r="V156" s="163" t="s">
        <v>0</v>
      </c>
      <c r="W156" s="164"/>
      <c r="X156" s="160"/>
    </row>
    <row r="157" spans="1:37">
      <c r="D157" s="158" t="s">
        <v>404</v>
      </c>
      <c r="E157" s="159"/>
      <c r="F157" s="160"/>
      <c r="G157" s="161"/>
      <c r="H157" s="161"/>
      <c r="I157" s="161"/>
      <c r="J157" s="161"/>
      <c r="K157" s="162"/>
      <c r="L157" s="162"/>
      <c r="M157" s="159"/>
      <c r="N157" s="159"/>
      <c r="O157" s="160"/>
      <c r="P157" s="160"/>
      <c r="Q157" s="159"/>
      <c r="R157" s="159"/>
      <c r="S157" s="159"/>
      <c r="T157" s="163"/>
      <c r="U157" s="163"/>
      <c r="V157" s="163" t="s">
        <v>0</v>
      </c>
      <c r="W157" s="164"/>
      <c r="X157" s="160"/>
    </row>
    <row r="158" spans="1:37" ht="25.5">
      <c r="A158" s="108">
        <v>52</v>
      </c>
      <c r="B158" s="109" t="s">
        <v>171</v>
      </c>
      <c r="C158" s="110" t="s">
        <v>405</v>
      </c>
      <c r="D158" s="111" t="s">
        <v>406</v>
      </c>
      <c r="E158" s="112">
        <v>104</v>
      </c>
      <c r="F158" s="113" t="s">
        <v>187</v>
      </c>
      <c r="K158" s="115">
        <v>1.0000000000000001E-5</v>
      </c>
      <c r="L158" s="115">
        <f>E158*K158</f>
        <v>1.0400000000000001E-3</v>
      </c>
      <c r="N158" s="112">
        <f>E158*M158</f>
        <v>0</v>
      </c>
      <c r="O158" s="113">
        <v>20</v>
      </c>
      <c r="P158" s="113" t="s">
        <v>158</v>
      </c>
      <c r="V158" s="116" t="s">
        <v>108</v>
      </c>
      <c r="W158" s="117">
        <v>8.1120000000000001</v>
      </c>
      <c r="X158" s="110" t="s">
        <v>407</v>
      </c>
      <c r="Y158" s="110" t="s">
        <v>405</v>
      </c>
      <c r="Z158" s="113" t="s">
        <v>252</v>
      </c>
      <c r="AB158" s="113">
        <v>1</v>
      </c>
      <c r="AJ158" s="86" t="s">
        <v>161</v>
      </c>
      <c r="AK158" s="86" t="s">
        <v>162</v>
      </c>
    </row>
    <row r="159" spans="1:37">
      <c r="D159" s="158" t="s">
        <v>408</v>
      </c>
      <c r="E159" s="159"/>
      <c r="F159" s="160"/>
      <c r="G159" s="161"/>
      <c r="H159" s="161"/>
      <c r="I159" s="161"/>
      <c r="J159" s="161"/>
      <c r="K159" s="162"/>
      <c r="L159" s="162"/>
      <c r="M159" s="159"/>
      <c r="N159" s="159"/>
      <c r="O159" s="160"/>
      <c r="P159" s="160"/>
      <c r="Q159" s="159"/>
      <c r="R159" s="159"/>
      <c r="S159" s="159"/>
      <c r="T159" s="163"/>
      <c r="U159" s="163"/>
      <c r="V159" s="163" t="s">
        <v>0</v>
      </c>
      <c r="W159" s="164"/>
      <c r="X159" s="160"/>
    </row>
    <row r="160" spans="1:37">
      <c r="D160" s="158" t="s">
        <v>409</v>
      </c>
      <c r="E160" s="159"/>
      <c r="F160" s="160"/>
      <c r="G160" s="161"/>
      <c r="H160" s="161"/>
      <c r="I160" s="161"/>
      <c r="J160" s="161"/>
      <c r="K160" s="162"/>
      <c r="L160" s="162"/>
      <c r="M160" s="159"/>
      <c r="N160" s="159"/>
      <c r="O160" s="160"/>
      <c r="P160" s="160"/>
      <c r="Q160" s="159"/>
      <c r="R160" s="159"/>
      <c r="S160" s="159"/>
      <c r="T160" s="163"/>
      <c r="U160" s="163"/>
      <c r="V160" s="163" t="s">
        <v>0</v>
      </c>
      <c r="W160" s="164"/>
      <c r="X160" s="160"/>
    </row>
    <row r="161" spans="1:37" ht="25.5">
      <c r="A161" s="108">
        <v>53</v>
      </c>
      <c r="B161" s="109" t="s">
        <v>410</v>
      </c>
      <c r="C161" s="110" t="s">
        <v>411</v>
      </c>
      <c r="D161" s="111" t="s">
        <v>412</v>
      </c>
      <c r="E161" s="112">
        <v>212.61</v>
      </c>
      <c r="F161" s="113" t="s">
        <v>167</v>
      </c>
      <c r="K161" s="115">
        <v>6.8000000000000005E-4</v>
      </c>
      <c r="L161" s="115">
        <f>E161*K161</f>
        <v>0.14457480000000003</v>
      </c>
      <c r="M161" s="112">
        <v>0.13100000000000001</v>
      </c>
      <c r="N161" s="112">
        <f>E161*M161</f>
        <v>27.851910000000004</v>
      </c>
      <c r="O161" s="113">
        <v>20</v>
      </c>
      <c r="P161" s="113" t="s">
        <v>158</v>
      </c>
      <c r="V161" s="116" t="s">
        <v>108</v>
      </c>
      <c r="W161" s="117">
        <v>40.820999999999998</v>
      </c>
      <c r="X161" s="110" t="s">
        <v>413</v>
      </c>
      <c r="Y161" s="110" t="s">
        <v>411</v>
      </c>
      <c r="Z161" s="113" t="s">
        <v>414</v>
      </c>
      <c r="AB161" s="113">
        <v>1</v>
      </c>
      <c r="AJ161" s="86" t="s">
        <v>161</v>
      </c>
      <c r="AK161" s="86" t="s">
        <v>162</v>
      </c>
    </row>
    <row r="162" spans="1:37">
      <c r="D162" s="158" t="s">
        <v>298</v>
      </c>
      <c r="E162" s="159"/>
      <c r="F162" s="160"/>
      <c r="G162" s="161"/>
      <c r="H162" s="161"/>
      <c r="I162" s="161"/>
      <c r="J162" s="161"/>
      <c r="K162" s="162"/>
      <c r="L162" s="162"/>
      <c r="M162" s="159"/>
      <c r="N162" s="159"/>
      <c r="O162" s="160"/>
      <c r="P162" s="160"/>
      <c r="Q162" s="159"/>
      <c r="R162" s="159"/>
      <c r="S162" s="159"/>
      <c r="T162" s="163"/>
      <c r="U162" s="163"/>
      <c r="V162" s="163" t="s">
        <v>0</v>
      </c>
      <c r="W162" s="164"/>
      <c r="X162" s="160"/>
    </row>
    <row r="163" spans="1:37">
      <c r="D163" s="158" t="s">
        <v>228</v>
      </c>
      <c r="E163" s="159"/>
      <c r="F163" s="160"/>
      <c r="G163" s="161"/>
      <c r="H163" s="161"/>
      <c r="I163" s="161"/>
      <c r="J163" s="161"/>
      <c r="K163" s="162"/>
      <c r="L163" s="162"/>
      <c r="M163" s="159"/>
      <c r="N163" s="159"/>
      <c r="O163" s="160"/>
      <c r="P163" s="160"/>
      <c r="Q163" s="159"/>
      <c r="R163" s="159"/>
      <c r="S163" s="159"/>
      <c r="T163" s="163"/>
      <c r="U163" s="163"/>
      <c r="V163" s="163" t="s">
        <v>0</v>
      </c>
      <c r="W163" s="164"/>
      <c r="X163" s="160"/>
    </row>
    <row r="164" spans="1:37">
      <c r="D164" s="158" t="s">
        <v>415</v>
      </c>
      <c r="E164" s="159"/>
      <c r="F164" s="160"/>
      <c r="G164" s="161"/>
      <c r="H164" s="161"/>
      <c r="I164" s="161"/>
      <c r="J164" s="161"/>
      <c r="K164" s="162"/>
      <c r="L164" s="162"/>
      <c r="M164" s="159"/>
      <c r="N164" s="159"/>
      <c r="O164" s="160"/>
      <c r="P164" s="160"/>
      <c r="Q164" s="159"/>
      <c r="R164" s="159"/>
      <c r="S164" s="159"/>
      <c r="T164" s="163"/>
      <c r="U164" s="163"/>
      <c r="V164" s="163" t="s">
        <v>0</v>
      </c>
      <c r="W164" s="164"/>
      <c r="X164" s="160"/>
    </row>
    <row r="165" spans="1:37">
      <c r="D165" s="158" t="s">
        <v>416</v>
      </c>
      <c r="E165" s="159"/>
      <c r="F165" s="160"/>
      <c r="G165" s="161"/>
      <c r="H165" s="161"/>
      <c r="I165" s="161"/>
      <c r="J165" s="161"/>
      <c r="K165" s="162"/>
      <c r="L165" s="162"/>
      <c r="M165" s="159"/>
      <c r="N165" s="159"/>
      <c r="O165" s="160"/>
      <c r="P165" s="160"/>
      <c r="Q165" s="159"/>
      <c r="R165" s="159"/>
      <c r="S165" s="159"/>
      <c r="T165" s="163"/>
      <c r="U165" s="163"/>
      <c r="V165" s="163" t="s">
        <v>0</v>
      </c>
      <c r="W165" s="164"/>
      <c r="X165" s="160"/>
    </row>
    <row r="166" spans="1:37">
      <c r="D166" s="158" t="s">
        <v>417</v>
      </c>
      <c r="E166" s="159"/>
      <c r="F166" s="160"/>
      <c r="G166" s="161"/>
      <c r="H166" s="161"/>
      <c r="I166" s="161"/>
      <c r="J166" s="161"/>
      <c r="K166" s="162"/>
      <c r="L166" s="162"/>
      <c r="M166" s="159"/>
      <c r="N166" s="159"/>
      <c r="O166" s="160"/>
      <c r="P166" s="160"/>
      <c r="Q166" s="159"/>
      <c r="R166" s="159"/>
      <c r="S166" s="159"/>
      <c r="T166" s="163"/>
      <c r="U166" s="163"/>
      <c r="V166" s="163" t="s">
        <v>0</v>
      </c>
      <c r="W166" s="164"/>
      <c r="X166" s="160"/>
    </row>
    <row r="167" spans="1:37">
      <c r="D167" s="158" t="s">
        <v>418</v>
      </c>
      <c r="E167" s="159"/>
      <c r="F167" s="160"/>
      <c r="G167" s="161"/>
      <c r="H167" s="161"/>
      <c r="I167" s="161"/>
      <c r="J167" s="161"/>
      <c r="K167" s="162"/>
      <c r="L167" s="162"/>
      <c r="M167" s="159"/>
      <c r="N167" s="159"/>
      <c r="O167" s="160"/>
      <c r="P167" s="160"/>
      <c r="Q167" s="159"/>
      <c r="R167" s="159"/>
      <c r="S167" s="159"/>
      <c r="T167" s="163"/>
      <c r="U167" s="163"/>
      <c r="V167" s="163" t="s">
        <v>0</v>
      </c>
      <c r="W167" s="164"/>
      <c r="X167" s="160"/>
    </row>
    <row r="168" spans="1:37">
      <c r="D168" s="158" t="s">
        <v>419</v>
      </c>
      <c r="E168" s="159"/>
      <c r="F168" s="160"/>
      <c r="G168" s="161"/>
      <c r="H168" s="161"/>
      <c r="I168" s="161"/>
      <c r="J168" s="161"/>
      <c r="K168" s="162"/>
      <c r="L168" s="162"/>
      <c r="M168" s="159"/>
      <c r="N168" s="159"/>
      <c r="O168" s="160"/>
      <c r="P168" s="160"/>
      <c r="Q168" s="159"/>
      <c r="R168" s="159"/>
      <c r="S168" s="159"/>
      <c r="T168" s="163"/>
      <c r="U168" s="163"/>
      <c r="V168" s="163" t="s">
        <v>0</v>
      </c>
      <c r="W168" s="164"/>
      <c r="X168" s="160"/>
    </row>
    <row r="169" spans="1:37">
      <c r="D169" s="158" t="s">
        <v>420</v>
      </c>
      <c r="E169" s="159"/>
      <c r="F169" s="160"/>
      <c r="G169" s="161"/>
      <c r="H169" s="161"/>
      <c r="I169" s="161"/>
      <c r="J169" s="161"/>
      <c r="K169" s="162"/>
      <c r="L169" s="162"/>
      <c r="M169" s="159"/>
      <c r="N169" s="159"/>
      <c r="O169" s="160"/>
      <c r="P169" s="160"/>
      <c r="Q169" s="159"/>
      <c r="R169" s="159"/>
      <c r="S169" s="159"/>
      <c r="T169" s="163"/>
      <c r="U169" s="163"/>
      <c r="V169" s="163" t="s">
        <v>0</v>
      </c>
      <c r="W169" s="164"/>
      <c r="X169" s="160"/>
    </row>
    <row r="170" spans="1:37">
      <c r="D170" s="158" t="s">
        <v>421</v>
      </c>
      <c r="E170" s="159"/>
      <c r="F170" s="160"/>
      <c r="G170" s="161"/>
      <c r="H170" s="161"/>
      <c r="I170" s="161"/>
      <c r="J170" s="161"/>
      <c r="K170" s="162"/>
      <c r="L170" s="162"/>
      <c r="M170" s="159"/>
      <c r="N170" s="159"/>
      <c r="O170" s="160"/>
      <c r="P170" s="160"/>
      <c r="Q170" s="159"/>
      <c r="R170" s="159"/>
      <c r="S170" s="159"/>
      <c r="T170" s="163"/>
      <c r="U170" s="163"/>
      <c r="V170" s="163" t="s">
        <v>0</v>
      </c>
      <c r="W170" s="164"/>
      <c r="X170" s="160"/>
    </row>
    <row r="171" spans="1:37">
      <c r="D171" s="158" t="s">
        <v>422</v>
      </c>
      <c r="E171" s="159"/>
      <c r="F171" s="160"/>
      <c r="G171" s="161"/>
      <c r="H171" s="161"/>
      <c r="I171" s="161"/>
      <c r="J171" s="161"/>
      <c r="K171" s="162"/>
      <c r="L171" s="162"/>
      <c r="M171" s="159"/>
      <c r="N171" s="159"/>
      <c r="O171" s="160"/>
      <c r="P171" s="160"/>
      <c r="Q171" s="159"/>
      <c r="R171" s="159"/>
      <c r="S171" s="159"/>
      <c r="T171" s="163"/>
      <c r="U171" s="163"/>
      <c r="V171" s="163" t="s">
        <v>0</v>
      </c>
      <c r="W171" s="164"/>
      <c r="X171" s="160"/>
    </row>
    <row r="172" spans="1:37">
      <c r="D172" s="158" t="s">
        <v>423</v>
      </c>
      <c r="E172" s="159"/>
      <c r="F172" s="160"/>
      <c r="G172" s="161"/>
      <c r="H172" s="161"/>
      <c r="I172" s="161"/>
      <c r="J172" s="161"/>
      <c r="K172" s="162"/>
      <c r="L172" s="162"/>
      <c r="M172" s="159"/>
      <c r="N172" s="159"/>
      <c r="O172" s="160"/>
      <c r="P172" s="160"/>
      <c r="Q172" s="159"/>
      <c r="R172" s="159"/>
      <c r="S172" s="159"/>
      <c r="T172" s="163"/>
      <c r="U172" s="163"/>
      <c r="V172" s="163" t="s">
        <v>0</v>
      </c>
      <c r="W172" s="164"/>
      <c r="X172" s="160"/>
    </row>
    <row r="173" spans="1:37">
      <c r="D173" s="158" t="s">
        <v>424</v>
      </c>
      <c r="E173" s="159"/>
      <c r="F173" s="160"/>
      <c r="G173" s="161"/>
      <c r="H173" s="161"/>
      <c r="I173" s="161"/>
      <c r="J173" s="161"/>
      <c r="K173" s="162"/>
      <c r="L173" s="162"/>
      <c r="M173" s="159"/>
      <c r="N173" s="159"/>
      <c r="O173" s="160"/>
      <c r="P173" s="160"/>
      <c r="Q173" s="159"/>
      <c r="R173" s="159"/>
      <c r="S173" s="159"/>
      <c r="T173" s="163"/>
      <c r="U173" s="163"/>
      <c r="V173" s="163" t="s">
        <v>0</v>
      </c>
      <c r="W173" s="164"/>
      <c r="X173" s="160"/>
    </row>
    <row r="174" spans="1:37">
      <c r="D174" s="158" t="s">
        <v>425</v>
      </c>
      <c r="E174" s="159"/>
      <c r="F174" s="160"/>
      <c r="G174" s="161"/>
      <c r="H174" s="161"/>
      <c r="I174" s="161"/>
      <c r="J174" s="161"/>
      <c r="K174" s="162"/>
      <c r="L174" s="162"/>
      <c r="M174" s="159"/>
      <c r="N174" s="159"/>
      <c r="O174" s="160"/>
      <c r="P174" s="160"/>
      <c r="Q174" s="159"/>
      <c r="R174" s="159"/>
      <c r="S174" s="159"/>
      <c r="T174" s="163"/>
      <c r="U174" s="163"/>
      <c r="V174" s="163" t="s">
        <v>0</v>
      </c>
      <c r="W174" s="164"/>
      <c r="X174" s="160"/>
    </row>
    <row r="175" spans="1:37">
      <c r="D175" s="158" t="s">
        <v>426</v>
      </c>
      <c r="E175" s="159"/>
      <c r="F175" s="160"/>
      <c r="G175" s="161"/>
      <c r="H175" s="161"/>
      <c r="I175" s="161"/>
      <c r="J175" s="161"/>
      <c r="K175" s="162"/>
      <c r="L175" s="162"/>
      <c r="M175" s="159"/>
      <c r="N175" s="159"/>
      <c r="O175" s="160"/>
      <c r="P175" s="160"/>
      <c r="Q175" s="159"/>
      <c r="R175" s="159"/>
      <c r="S175" s="159"/>
      <c r="T175" s="163"/>
      <c r="U175" s="163"/>
      <c r="V175" s="163" t="s">
        <v>0</v>
      </c>
      <c r="W175" s="164"/>
      <c r="X175" s="160"/>
    </row>
    <row r="176" spans="1:37" ht="25.5">
      <c r="A176" s="108">
        <v>54</v>
      </c>
      <c r="B176" s="109" t="s">
        <v>410</v>
      </c>
      <c r="C176" s="110" t="s">
        <v>427</v>
      </c>
      <c r="D176" s="111" t="s">
        <v>428</v>
      </c>
      <c r="E176" s="112">
        <v>33.619</v>
      </c>
      <c r="F176" s="113" t="s">
        <v>167</v>
      </c>
      <c r="K176" s="115">
        <v>6.8000000000000005E-4</v>
      </c>
      <c r="L176" s="115">
        <f>E176*K176</f>
        <v>2.286092E-2</v>
      </c>
      <c r="M176" s="112">
        <v>0.26100000000000001</v>
      </c>
      <c r="N176" s="112">
        <f>E176*M176</f>
        <v>8.774559</v>
      </c>
      <c r="O176" s="113">
        <v>20</v>
      </c>
      <c r="P176" s="113" t="s">
        <v>158</v>
      </c>
      <c r="V176" s="116" t="s">
        <v>108</v>
      </c>
      <c r="W176" s="117">
        <v>8.0009999999999994</v>
      </c>
      <c r="X176" s="110" t="s">
        <v>429</v>
      </c>
      <c r="Y176" s="110" t="s">
        <v>427</v>
      </c>
      <c r="Z176" s="113" t="s">
        <v>414</v>
      </c>
      <c r="AB176" s="113">
        <v>1</v>
      </c>
      <c r="AJ176" s="86" t="s">
        <v>161</v>
      </c>
      <c r="AK176" s="86" t="s">
        <v>162</v>
      </c>
    </row>
    <row r="177" spans="1:37">
      <c r="D177" s="158" t="s">
        <v>298</v>
      </c>
      <c r="E177" s="159"/>
      <c r="F177" s="160"/>
      <c r="G177" s="161"/>
      <c r="H177" s="161"/>
      <c r="I177" s="161"/>
      <c r="J177" s="161"/>
      <c r="K177" s="162"/>
      <c r="L177" s="162"/>
      <c r="M177" s="159"/>
      <c r="N177" s="159"/>
      <c r="O177" s="160"/>
      <c r="P177" s="160"/>
      <c r="Q177" s="159"/>
      <c r="R177" s="159"/>
      <c r="S177" s="159"/>
      <c r="T177" s="163"/>
      <c r="U177" s="163"/>
      <c r="V177" s="163" t="s">
        <v>0</v>
      </c>
      <c r="W177" s="164"/>
      <c r="X177" s="160"/>
    </row>
    <row r="178" spans="1:37">
      <c r="D178" s="158" t="s">
        <v>430</v>
      </c>
      <c r="E178" s="159"/>
      <c r="F178" s="160"/>
      <c r="G178" s="161"/>
      <c r="H178" s="161"/>
      <c r="I178" s="161"/>
      <c r="J178" s="161"/>
      <c r="K178" s="162"/>
      <c r="L178" s="162"/>
      <c r="M178" s="159"/>
      <c r="N178" s="159"/>
      <c r="O178" s="160"/>
      <c r="P178" s="160"/>
      <c r="Q178" s="159"/>
      <c r="R178" s="159"/>
      <c r="S178" s="159"/>
      <c r="T178" s="163"/>
      <c r="U178" s="163"/>
      <c r="V178" s="163" t="s">
        <v>0</v>
      </c>
      <c r="W178" s="164"/>
      <c r="X178" s="160"/>
    </row>
    <row r="179" spans="1:37">
      <c r="D179" s="158" t="s">
        <v>431</v>
      </c>
      <c r="E179" s="159"/>
      <c r="F179" s="160"/>
      <c r="G179" s="161"/>
      <c r="H179" s="161"/>
      <c r="I179" s="161"/>
      <c r="J179" s="161"/>
      <c r="K179" s="162"/>
      <c r="L179" s="162"/>
      <c r="M179" s="159"/>
      <c r="N179" s="159"/>
      <c r="O179" s="160"/>
      <c r="P179" s="160"/>
      <c r="Q179" s="159"/>
      <c r="R179" s="159"/>
      <c r="S179" s="159"/>
      <c r="T179" s="163"/>
      <c r="U179" s="163"/>
      <c r="V179" s="163" t="s">
        <v>0</v>
      </c>
      <c r="W179" s="164"/>
      <c r="X179" s="160"/>
    </row>
    <row r="180" spans="1:37">
      <c r="D180" s="158" t="s">
        <v>432</v>
      </c>
      <c r="E180" s="159"/>
      <c r="F180" s="160"/>
      <c r="G180" s="161"/>
      <c r="H180" s="161"/>
      <c r="I180" s="161"/>
      <c r="J180" s="161"/>
      <c r="K180" s="162"/>
      <c r="L180" s="162"/>
      <c r="M180" s="159"/>
      <c r="N180" s="159"/>
      <c r="O180" s="160"/>
      <c r="P180" s="160"/>
      <c r="Q180" s="159"/>
      <c r="R180" s="159"/>
      <c r="S180" s="159"/>
      <c r="T180" s="163"/>
      <c r="U180" s="163"/>
      <c r="V180" s="163" t="s">
        <v>0</v>
      </c>
      <c r="W180" s="164"/>
      <c r="X180" s="160"/>
    </row>
    <row r="181" spans="1:37">
      <c r="D181" s="158" t="s">
        <v>433</v>
      </c>
      <c r="E181" s="159"/>
      <c r="F181" s="160"/>
      <c r="G181" s="161"/>
      <c r="H181" s="161"/>
      <c r="I181" s="161"/>
      <c r="J181" s="161"/>
      <c r="K181" s="162"/>
      <c r="L181" s="162"/>
      <c r="M181" s="159"/>
      <c r="N181" s="159"/>
      <c r="O181" s="160"/>
      <c r="P181" s="160"/>
      <c r="Q181" s="159"/>
      <c r="R181" s="159"/>
      <c r="S181" s="159"/>
      <c r="T181" s="163"/>
      <c r="U181" s="163"/>
      <c r="V181" s="163" t="s">
        <v>0</v>
      </c>
      <c r="W181" s="164"/>
      <c r="X181" s="160"/>
    </row>
    <row r="182" spans="1:37">
      <c r="D182" s="158" t="s">
        <v>434</v>
      </c>
      <c r="E182" s="159"/>
      <c r="F182" s="160"/>
      <c r="G182" s="161"/>
      <c r="H182" s="161"/>
      <c r="I182" s="161"/>
      <c r="J182" s="161"/>
      <c r="K182" s="162"/>
      <c r="L182" s="162"/>
      <c r="M182" s="159"/>
      <c r="N182" s="159"/>
      <c r="O182" s="160"/>
      <c r="P182" s="160"/>
      <c r="Q182" s="159"/>
      <c r="R182" s="159"/>
      <c r="S182" s="159"/>
      <c r="T182" s="163"/>
      <c r="U182" s="163"/>
      <c r="V182" s="163" t="s">
        <v>0</v>
      </c>
      <c r="W182" s="164"/>
      <c r="X182" s="160"/>
    </row>
    <row r="183" spans="1:37" ht="25.5">
      <c r="A183" s="108">
        <v>55</v>
      </c>
      <c r="B183" s="109" t="s">
        <v>410</v>
      </c>
      <c r="C183" s="110" t="s">
        <v>435</v>
      </c>
      <c r="D183" s="111" t="s">
        <v>436</v>
      </c>
      <c r="E183" s="171">
        <v>9.5</v>
      </c>
      <c r="F183" s="172" t="s">
        <v>167</v>
      </c>
      <c r="K183" s="115">
        <v>6.8000000000000005E-4</v>
      </c>
      <c r="L183" s="115">
        <f>E183*K183</f>
        <v>6.4600000000000005E-3</v>
      </c>
      <c r="M183" s="112">
        <v>0.1</v>
      </c>
      <c r="N183" s="112">
        <f>E183*M183</f>
        <v>0.95000000000000007</v>
      </c>
      <c r="O183" s="113">
        <v>20</v>
      </c>
      <c r="P183" s="113" t="s">
        <v>158</v>
      </c>
      <c r="V183" s="116" t="s">
        <v>108</v>
      </c>
      <c r="W183" s="117">
        <v>3.05</v>
      </c>
      <c r="X183" s="110" t="s">
        <v>437</v>
      </c>
      <c r="Y183" s="110" t="s">
        <v>435</v>
      </c>
      <c r="Z183" s="113" t="s">
        <v>414</v>
      </c>
      <c r="AB183" s="113">
        <v>1</v>
      </c>
      <c r="AJ183" s="86" t="s">
        <v>161</v>
      </c>
      <c r="AK183" s="86" t="s">
        <v>162</v>
      </c>
    </row>
    <row r="184" spans="1:37">
      <c r="D184" s="173" t="s">
        <v>438</v>
      </c>
      <c r="E184" s="159"/>
      <c r="F184" s="160"/>
      <c r="G184" s="161"/>
      <c r="H184" s="161"/>
      <c r="I184" s="161"/>
      <c r="J184" s="161"/>
      <c r="K184" s="162"/>
      <c r="L184" s="162"/>
      <c r="M184" s="159"/>
      <c r="N184" s="159"/>
      <c r="O184" s="160"/>
      <c r="P184" s="160"/>
      <c r="Q184" s="159"/>
      <c r="R184" s="159"/>
      <c r="S184" s="159"/>
      <c r="T184" s="163"/>
      <c r="U184" s="163"/>
      <c r="V184" s="163" t="s">
        <v>0</v>
      </c>
      <c r="W184" s="164"/>
      <c r="X184" s="160"/>
    </row>
    <row r="185" spans="1:37">
      <c r="D185" s="173" t="s">
        <v>439</v>
      </c>
      <c r="E185" s="159"/>
      <c r="F185" s="160"/>
      <c r="G185" s="161"/>
      <c r="H185" s="161"/>
      <c r="I185" s="161"/>
      <c r="J185" s="161"/>
      <c r="K185" s="162"/>
      <c r="L185" s="162"/>
      <c r="M185" s="159"/>
      <c r="N185" s="159"/>
      <c r="O185" s="160"/>
      <c r="P185" s="160"/>
      <c r="Q185" s="159"/>
      <c r="R185" s="159"/>
      <c r="S185" s="159"/>
      <c r="T185" s="163"/>
      <c r="U185" s="163"/>
      <c r="V185" s="163" t="s">
        <v>0</v>
      </c>
      <c r="W185" s="164"/>
      <c r="X185" s="160"/>
    </row>
    <row r="186" spans="1:37" ht="25.5">
      <c r="A186" s="108">
        <v>56</v>
      </c>
      <c r="B186" s="109" t="s">
        <v>410</v>
      </c>
      <c r="C186" s="110" t="s">
        <v>440</v>
      </c>
      <c r="D186" s="111" t="s">
        <v>441</v>
      </c>
      <c r="E186" s="112">
        <v>4.08</v>
      </c>
      <c r="F186" s="113" t="s">
        <v>157</v>
      </c>
      <c r="K186" s="115">
        <v>3.1800000000000001E-3</v>
      </c>
      <c r="L186" s="115">
        <f>E186*K186</f>
        <v>1.2974400000000001E-2</v>
      </c>
      <c r="M186" s="112">
        <v>1.6</v>
      </c>
      <c r="N186" s="112">
        <f>E186*M186</f>
        <v>6.5280000000000005</v>
      </c>
      <c r="O186" s="113">
        <v>20</v>
      </c>
      <c r="P186" s="113" t="s">
        <v>158</v>
      </c>
      <c r="V186" s="116" t="s">
        <v>108</v>
      </c>
      <c r="W186" s="117">
        <v>21.672999999999998</v>
      </c>
      <c r="X186" s="110" t="s">
        <v>442</v>
      </c>
      <c r="Y186" s="110" t="s">
        <v>440</v>
      </c>
      <c r="Z186" s="113" t="s">
        <v>414</v>
      </c>
      <c r="AB186" s="113">
        <v>6</v>
      </c>
      <c r="AJ186" s="86" t="s">
        <v>161</v>
      </c>
      <c r="AK186" s="86" t="s">
        <v>162</v>
      </c>
    </row>
    <row r="187" spans="1:37">
      <c r="D187" s="158" t="s">
        <v>183</v>
      </c>
      <c r="E187" s="159"/>
      <c r="F187" s="160"/>
      <c r="G187" s="161"/>
      <c r="H187" s="161"/>
      <c r="I187" s="161"/>
      <c r="J187" s="161"/>
      <c r="K187" s="162"/>
      <c r="L187" s="162"/>
      <c r="M187" s="159"/>
      <c r="N187" s="159"/>
      <c r="O187" s="160"/>
      <c r="P187" s="160"/>
      <c r="Q187" s="159"/>
      <c r="R187" s="159"/>
      <c r="S187" s="159"/>
      <c r="T187" s="163"/>
      <c r="U187" s="163"/>
      <c r="V187" s="163" t="s">
        <v>0</v>
      </c>
      <c r="W187" s="164"/>
      <c r="X187" s="160"/>
    </row>
    <row r="188" spans="1:37">
      <c r="D188" s="158" t="s">
        <v>443</v>
      </c>
      <c r="E188" s="159"/>
      <c r="F188" s="160"/>
      <c r="G188" s="161"/>
      <c r="H188" s="161"/>
      <c r="I188" s="161"/>
      <c r="J188" s="161"/>
      <c r="K188" s="162"/>
      <c r="L188" s="162"/>
      <c r="M188" s="159"/>
      <c r="N188" s="159"/>
      <c r="O188" s="160"/>
      <c r="P188" s="160"/>
      <c r="Q188" s="159"/>
      <c r="R188" s="159"/>
      <c r="S188" s="159"/>
      <c r="T188" s="163"/>
      <c r="U188" s="163"/>
      <c r="V188" s="163" t="s">
        <v>0</v>
      </c>
      <c r="W188" s="164"/>
      <c r="X188" s="160"/>
    </row>
    <row r="189" spans="1:37">
      <c r="A189" s="108">
        <v>57</v>
      </c>
      <c r="B189" s="109" t="s">
        <v>410</v>
      </c>
      <c r="C189" s="110" t="s">
        <v>444</v>
      </c>
      <c r="D189" s="111" t="s">
        <v>445</v>
      </c>
      <c r="E189" s="112">
        <v>5.8999999999999997E-2</v>
      </c>
      <c r="F189" s="113" t="s">
        <v>157</v>
      </c>
      <c r="K189" s="115">
        <v>6.8199999999999997E-3</v>
      </c>
      <c r="L189" s="115">
        <f>E189*K189</f>
        <v>4.0237999999999998E-4</v>
      </c>
      <c r="M189" s="112">
        <v>2.4</v>
      </c>
      <c r="N189" s="112">
        <f>E189*M189</f>
        <v>0.14159999999999998</v>
      </c>
      <c r="O189" s="113">
        <v>20</v>
      </c>
      <c r="P189" s="113" t="s">
        <v>158</v>
      </c>
      <c r="V189" s="116" t="s">
        <v>108</v>
      </c>
      <c r="W189" s="117">
        <v>0.503</v>
      </c>
      <c r="X189" s="110" t="s">
        <v>446</v>
      </c>
      <c r="Y189" s="110" t="s">
        <v>444</v>
      </c>
      <c r="Z189" s="113" t="s">
        <v>414</v>
      </c>
      <c r="AB189" s="113">
        <v>1</v>
      </c>
      <c r="AJ189" s="86" t="s">
        <v>161</v>
      </c>
      <c r="AK189" s="86" t="s">
        <v>162</v>
      </c>
    </row>
    <row r="190" spans="1:37">
      <c r="D190" s="158" t="s">
        <v>447</v>
      </c>
      <c r="E190" s="159"/>
      <c r="F190" s="160"/>
      <c r="G190" s="161"/>
      <c r="H190" s="161"/>
      <c r="I190" s="161"/>
      <c r="J190" s="161"/>
      <c r="K190" s="162"/>
      <c r="L190" s="162"/>
      <c r="M190" s="159"/>
      <c r="N190" s="159"/>
      <c r="O190" s="160"/>
      <c r="P190" s="160"/>
      <c r="Q190" s="159"/>
      <c r="R190" s="159"/>
      <c r="S190" s="159"/>
      <c r="T190" s="163"/>
      <c r="U190" s="163"/>
      <c r="V190" s="163" t="s">
        <v>0</v>
      </c>
      <c r="W190" s="164"/>
      <c r="X190" s="160"/>
    </row>
    <row r="191" spans="1:37">
      <c r="D191" s="158" t="s">
        <v>448</v>
      </c>
      <c r="E191" s="159"/>
      <c r="F191" s="160"/>
      <c r="G191" s="161"/>
      <c r="H191" s="161"/>
      <c r="I191" s="161"/>
      <c r="J191" s="161"/>
      <c r="K191" s="162"/>
      <c r="L191" s="162"/>
      <c r="M191" s="159"/>
      <c r="N191" s="159"/>
      <c r="O191" s="160"/>
      <c r="P191" s="160"/>
      <c r="Q191" s="159"/>
      <c r="R191" s="159"/>
      <c r="S191" s="159"/>
      <c r="T191" s="163"/>
      <c r="U191" s="163"/>
      <c r="V191" s="163" t="s">
        <v>0</v>
      </c>
      <c r="W191" s="164"/>
      <c r="X191" s="160"/>
    </row>
    <row r="192" spans="1:37">
      <c r="A192" s="108">
        <v>58</v>
      </c>
      <c r="B192" s="109" t="s">
        <v>410</v>
      </c>
      <c r="C192" s="110" t="s">
        <v>449</v>
      </c>
      <c r="D192" s="111" t="s">
        <v>450</v>
      </c>
      <c r="E192" s="112">
        <v>3.21</v>
      </c>
      <c r="F192" s="113" t="s">
        <v>157</v>
      </c>
      <c r="L192" s="115">
        <f>E192*K192</f>
        <v>0</v>
      </c>
      <c r="M192" s="112">
        <v>2.2000000000000002</v>
      </c>
      <c r="N192" s="112">
        <f>E192*M192</f>
        <v>7.0620000000000003</v>
      </c>
      <c r="O192" s="113">
        <v>20</v>
      </c>
      <c r="P192" s="113" t="s">
        <v>158</v>
      </c>
      <c r="V192" s="116" t="s">
        <v>108</v>
      </c>
      <c r="W192" s="117">
        <v>28.832000000000001</v>
      </c>
      <c r="X192" s="110" t="s">
        <v>451</v>
      </c>
      <c r="Y192" s="110" t="s">
        <v>449</v>
      </c>
      <c r="Z192" s="113" t="s">
        <v>414</v>
      </c>
      <c r="AB192" s="113">
        <v>1</v>
      </c>
      <c r="AJ192" s="86" t="s">
        <v>161</v>
      </c>
      <c r="AK192" s="86" t="s">
        <v>162</v>
      </c>
    </row>
    <row r="193" spans="1:37">
      <c r="D193" s="158" t="s">
        <v>433</v>
      </c>
      <c r="E193" s="159"/>
      <c r="F193" s="160"/>
      <c r="G193" s="161"/>
      <c r="H193" s="161"/>
      <c r="I193" s="161"/>
      <c r="J193" s="161"/>
      <c r="K193" s="162"/>
      <c r="L193" s="162"/>
      <c r="M193" s="159"/>
      <c r="N193" s="159"/>
      <c r="O193" s="160"/>
      <c r="P193" s="160"/>
      <c r="Q193" s="159"/>
      <c r="R193" s="159"/>
      <c r="S193" s="159"/>
      <c r="T193" s="163"/>
      <c r="U193" s="163"/>
      <c r="V193" s="163" t="s">
        <v>0</v>
      </c>
      <c r="W193" s="164"/>
      <c r="X193" s="160"/>
    </row>
    <row r="194" spans="1:37">
      <c r="D194" s="158" t="s">
        <v>452</v>
      </c>
      <c r="E194" s="159"/>
      <c r="F194" s="160"/>
      <c r="G194" s="161"/>
      <c r="H194" s="161"/>
      <c r="I194" s="161"/>
      <c r="J194" s="161"/>
      <c r="K194" s="162"/>
      <c r="L194" s="162"/>
      <c r="M194" s="159"/>
      <c r="N194" s="159"/>
      <c r="O194" s="160"/>
      <c r="P194" s="160"/>
      <c r="Q194" s="159"/>
      <c r="R194" s="159"/>
      <c r="S194" s="159"/>
      <c r="T194" s="163"/>
      <c r="U194" s="163"/>
      <c r="V194" s="163" t="s">
        <v>0</v>
      </c>
      <c r="W194" s="164"/>
      <c r="X194" s="160"/>
    </row>
    <row r="195" spans="1:37">
      <c r="A195" s="108">
        <v>59</v>
      </c>
      <c r="B195" s="109" t="s">
        <v>410</v>
      </c>
      <c r="C195" s="110" t="s">
        <v>453</v>
      </c>
      <c r="D195" s="111" t="s">
        <v>454</v>
      </c>
      <c r="E195" s="112">
        <v>28.140999999999998</v>
      </c>
      <c r="F195" s="113" t="s">
        <v>157</v>
      </c>
      <c r="L195" s="115">
        <f>E195*K195</f>
        <v>0</v>
      </c>
      <c r="M195" s="112">
        <v>2.2000000000000002</v>
      </c>
      <c r="N195" s="112">
        <f>E195*M195</f>
        <v>61.910200000000003</v>
      </c>
      <c r="O195" s="113">
        <v>20</v>
      </c>
      <c r="P195" s="113" t="s">
        <v>158</v>
      </c>
      <c r="V195" s="116" t="s">
        <v>108</v>
      </c>
      <c r="W195" s="117">
        <v>213.56200000000001</v>
      </c>
      <c r="X195" s="110" t="s">
        <v>455</v>
      </c>
      <c r="Y195" s="110" t="s">
        <v>453</v>
      </c>
      <c r="Z195" s="113" t="s">
        <v>414</v>
      </c>
      <c r="AB195" s="113">
        <v>6</v>
      </c>
      <c r="AJ195" s="86" t="s">
        <v>161</v>
      </c>
      <c r="AK195" s="86" t="s">
        <v>162</v>
      </c>
    </row>
    <row r="196" spans="1:37">
      <c r="D196" s="158" t="s">
        <v>298</v>
      </c>
      <c r="E196" s="159"/>
      <c r="F196" s="160"/>
      <c r="G196" s="161"/>
      <c r="H196" s="161"/>
      <c r="I196" s="161"/>
      <c r="J196" s="161"/>
      <c r="K196" s="162"/>
      <c r="L196" s="162"/>
      <c r="M196" s="159"/>
      <c r="N196" s="159"/>
      <c r="O196" s="160"/>
      <c r="P196" s="160"/>
      <c r="Q196" s="159"/>
      <c r="R196" s="159"/>
      <c r="S196" s="159"/>
      <c r="T196" s="163"/>
      <c r="U196" s="163"/>
      <c r="V196" s="163" t="s">
        <v>0</v>
      </c>
      <c r="W196" s="164"/>
      <c r="X196" s="160"/>
    </row>
    <row r="197" spans="1:37">
      <c r="D197" s="158" t="s">
        <v>456</v>
      </c>
      <c r="E197" s="159"/>
      <c r="F197" s="160"/>
      <c r="G197" s="161"/>
      <c r="H197" s="161"/>
      <c r="I197" s="161"/>
      <c r="J197" s="161"/>
      <c r="K197" s="162"/>
      <c r="L197" s="162"/>
      <c r="M197" s="159"/>
      <c r="N197" s="159"/>
      <c r="O197" s="160"/>
      <c r="P197" s="160"/>
      <c r="Q197" s="159"/>
      <c r="R197" s="159"/>
      <c r="S197" s="159"/>
      <c r="T197" s="163"/>
      <c r="U197" s="163"/>
      <c r="V197" s="163" t="s">
        <v>0</v>
      </c>
      <c r="W197" s="164"/>
      <c r="X197" s="160"/>
    </row>
    <row r="198" spans="1:37">
      <c r="D198" s="158" t="s">
        <v>457</v>
      </c>
      <c r="E198" s="159"/>
      <c r="F198" s="160"/>
      <c r="G198" s="161"/>
      <c r="H198" s="161"/>
      <c r="I198" s="161"/>
      <c r="J198" s="161"/>
      <c r="K198" s="162"/>
      <c r="L198" s="162"/>
      <c r="M198" s="159"/>
      <c r="N198" s="159"/>
      <c r="O198" s="160"/>
      <c r="P198" s="160"/>
      <c r="Q198" s="159"/>
      <c r="R198" s="159"/>
      <c r="S198" s="159"/>
      <c r="T198" s="163"/>
      <c r="U198" s="163"/>
      <c r="V198" s="163" t="s">
        <v>0</v>
      </c>
      <c r="W198" s="164"/>
      <c r="X198" s="160"/>
    </row>
    <row r="199" spans="1:37">
      <c r="A199" s="108">
        <v>60</v>
      </c>
      <c r="B199" s="109" t="s">
        <v>410</v>
      </c>
      <c r="C199" s="110" t="s">
        <v>458</v>
      </c>
      <c r="D199" s="111" t="s">
        <v>459</v>
      </c>
      <c r="E199" s="112">
        <v>11.99</v>
      </c>
      <c r="F199" s="113" t="s">
        <v>167</v>
      </c>
      <c r="L199" s="115">
        <f>E199*K199</f>
        <v>0</v>
      </c>
      <c r="M199" s="112">
        <v>0.09</v>
      </c>
      <c r="N199" s="112">
        <f>E199*M199</f>
        <v>1.0790999999999999</v>
      </c>
      <c r="O199" s="113">
        <v>20</v>
      </c>
      <c r="P199" s="113" t="s">
        <v>158</v>
      </c>
      <c r="V199" s="116" t="s">
        <v>108</v>
      </c>
      <c r="W199" s="117">
        <v>13.045</v>
      </c>
      <c r="X199" s="110" t="s">
        <v>460</v>
      </c>
      <c r="Y199" s="110" t="s">
        <v>458</v>
      </c>
      <c r="Z199" s="113" t="s">
        <v>414</v>
      </c>
      <c r="AB199" s="113">
        <v>1</v>
      </c>
      <c r="AJ199" s="86" t="s">
        <v>161</v>
      </c>
      <c r="AK199" s="86" t="s">
        <v>162</v>
      </c>
    </row>
    <row r="200" spans="1:37">
      <c r="D200" s="158" t="s">
        <v>183</v>
      </c>
      <c r="E200" s="159"/>
      <c r="F200" s="160"/>
      <c r="G200" s="161"/>
      <c r="H200" s="161"/>
      <c r="I200" s="161"/>
      <c r="J200" s="161"/>
      <c r="K200" s="162"/>
      <c r="L200" s="162"/>
      <c r="M200" s="159"/>
      <c r="N200" s="159"/>
      <c r="O200" s="160"/>
      <c r="P200" s="160"/>
      <c r="Q200" s="159"/>
      <c r="R200" s="159"/>
      <c r="S200" s="159"/>
      <c r="T200" s="163"/>
      <c r="U200" s="163"/>
      <c r="V200" s="163" t="s">
        <v>0</v>
      </c>
      <c r="W200" s="164"/>
      <c r="X200" s="160"/>
    </row>
    <row r="201" spans="1:37">
      <c r="D201" s="158" t="s">
        <v>461</v>
      </c>
      <c r="E201" s="159"/>
      <c r="F201" s="160"/>
      <c r="G201" s="161"/>
      <c r="H201" s="161"/>
      <c r="I201" s="161"/>
      <c r="J201" s="161"/>
      <c r="K201" s="162"/>
      <c r="L201" s="162"/>
      <c r="M201" s="159"/>
      <c r="N201" s="159"/>
      <c r="O201" s="160"/>
      <c r="P201" s="160"/>
      <c r="Q201" s="159"/>
      <c r="R201" s="159"/>
      <c r="S201" s="159"/>
      <c r="T201" s="163"/>
      <c r="U201" s="163"/>
      <c r="V201" s="163" t="s">
        <v>0</v>
      </c>
      <c r="W201" s="164"/>
      <c r="X201" s="160"/>
    </row>
    <row r="202" spans="1:37" ht="25.5">
      <c r="A202" s="108">
        <v>61</v>
      </c>
      <c r="B202" s="109" t="s">
        <v>410</v>
      </c>
      <c r="C202" s="110" t="s">
        <v>462</v>
      </c>
      <c r="D202" s="111" t="s">
        <v>463</v>
      </c>
      <c r="E202" s="112">
        <v>66.069999999999993</v>
      </c>
      <c r="F202" s="113" t="s">
        <v>167</v>
      </c>
      <c r="L202" s="115">
        <f>E202*K202</f>
        <v>0</v>
      </c>
      <c r="M202" s="112">
        <v>6.5000000000000002E-2</v>
      </c>
      <c r="N202" s="112">
        <f>E202*M202</f>
        <v>4.2945500000000001</v>
      </c>
      <c r="O202" s="113">
        <v>20</v>
      </c>
      <c r="P202" s="113" t="s">
        <v>158</v>
      </c>
      <c r="V202" s="116" t="s">
        <v>108</v>
      </c>
      <c r="W202" s="117">
        <v>23.652999999999999</v>
      </c>
      <c r="X202" s="110" t="s">
        <v>464</v>
      </c>
      <c r="Y202" s="110" t="s">
        <v>462</v>
      </c>
      <c r="Z202" s="113" t="s">
        <v>414</v>
      </c>
      <c r="AB202" s="113">
        <v>6</v>
      </c>
      <c r="AJ202" s="86" t="s">
        <v>161</v>
      </c>
      <c r="AK202" s="86" t="s">
        <v>162</v>
      </c>
    </row>
    <row r="203" spans="1:37">
      <c r="D203" s="158" t="s">
        <v>298</v>
      </c>
      <c r="E203" s="159"/>
      <c r="F203" s="160"/>
      <c r="G203" s="161"/>
      <c r="H203" s="161"/>
      <c r="I203" s="161"/>
      <c r="J203" s="161"/>
      <c r="K203" s="162"/>
      <c r="L203" s="162"/>
      <c r="M203" s="159"/>
      <c r="N203" s="159"/>
      <c r="O203" s="160"/>
      <c r="P203" s="160"/>
      <c r="Q203" s="159"/>
      <c r="R203" s="159"/>
      <c r="S203" s="159"/>
      <c r="T203" s="163"/>
      <c r="U203" s="163"/>
      <c r="V203" s="163" t="s">
        <v>0</v>
      </c>
      <c r="W203" s="164"/>
      <c r="X203" s="160"/>
    </row>
    <row r="204" spans="1:37">
      <c r="D204" s="158" t="s">
        <v>465</v>
      </c>
      <c r="E204" s="159"/>
      <c r="F204" s="160"/>
      <c r="G204" s="161"/>
      <c r="H204" s="161"/>
      <c r="I204" s="161"/>
      <c r="J204" s="161"/>
      <c r="K204" s="162"/>
      <c r="L204" s="162"/>
      <c r="M204" s="159"/>
      <c r="N204" s="159"/>
      <c r="O204" s="160"/>
      <c r="P204" s="160"/>
      <c r="Q204" s="159"/>
      <c r="R204" s="159"/>
      <c r="S204" s="159"/>
      <c r="T204" s="163"/>
      <c r="U204" s="163"/>
      <c r="V204" s="163" t="s">
        <v>0</v>
      </c>
      <c r="W204" s="164"/>
      <c r="X204" s="160"/>
    </row>
    <row r="205" spans="1:37">
      <c r="D205" s="158" t="s">
        <v>433</v>
      </c>
      <c r="E205" s="159"/>
      <c r="F205" s="160"/>
      <c r="G205" s="161"/>
      <c r="H205" s="161"/>
      <c r="I205" s="161"/>
      <c r="J205" s="161"/>
      <c r="K205" s="162"/>
      <c r="L205" s="162"/>
      <c r="M205" s="159"/>
      <c r="N205" s="159"/>
      <c r="O205" s="160"/>
      <c r="P205" s="160"/>
      <c r="Q205" s="159"/>
      <c r="R205" s="159"/>
      <c r="S205" s="159"/>
      <c r="T205" s="163"/>
      <c r="U205" s="163"/>
      <c r="V205" s="163" t="s">
        <v>0</v>
      </c>
      <c r="W205" s="164"/>
      <c r="X205" s="160"/>
    </row>
    <row r="206" spans="1:37">
      <c r="D206" s="158" t="s">
        <v>466</v>
      </c>
      <c r="E206" s="159"/>
      <c r="F206" s="160"/>
      <c r="G206" s="161"/>
      <c r="H206" s="161"/>
      <c r="I206" s="161"/>
      <c r="J206" s="161"/>
      <c r="K206" s="162"/>
      <c r="L206" s="162"/>
      <c r="M206" s="159"/>
      <c r="N206" s="159"/>
      <c r="O206" s="160"/>
      <c r="P206" s="160"/>
      <c r="Q206" s="159"/>
      <c r="R206" s="159"/>
      <c r="S206" s="159"/>
      <c r="T206" s="163"/>
      <c r="U206" s="163"/>
      <c r="V206" s="163" t="s">
        <v>0</v>
      </c>
      <c r="W206" s="164"/>
      <c r="X206" s="160"/>
    </row>
    <row r="207" spans="1:37">
      <c r="A207" s="108">
        <v>62</v>
      </c>
      <c r="B207" s="109" t="s">
        <v>410</v>
      </c>
      <c r="C207" s="110" t="s">
        <v>467</v>
      </c>
      <c r="D207" s="111" t="s">
        <v>468</v>
      </c>
      <c r="E207" s="112">
        <v>9</v>
      </c>
      <c r="F207" s="113" t="s">
        <v>187</v>
      </c>
      <c r="L207" s="115">
        <f>E207*K207</f>
        <v>0</v>
      </c>
      <c r="N207" s="112">
        <f>E207*M207</f>
        <v>0</v>
      </c>
      <c r="O207" s="113">
        <v>20</v>
      </c>
      <c r="P207" s="113" t="s">
        <v>158</v>
      </c>
      <c r="V207" s="116" t="s">
        <v>108</v>
      </c>
      <c r="W207" s="117">
        <v>0.36</v>
      </c>
      <c r="X207" s="110" t="s">
        <v>469</v>
      </c>
      <c r="Y207" s="110" t="s">
        <v>467</v>
      </c>
      <c r="Z207" s="113" t="s">
        <v>414</v>
      </c>
      <c r="AB207" s="113">
        <v>1</v>
      </c>
      <c r="AJ207" s="86" t="s">
        <v>161</v>
      </c>
      <c r="AK207" s="86" t="s">
        <v>162</v>
      </c>
    </row>
    <row r="208" spans="1:37">
      <c r="D208" s="158" t="s">
        <v>470</v>
      </c>
      <c r="E208" s="159"/>
      <c r="F208" s="160"/>
      <c r="G208" s="161"/>
      <c r="H208" s="161"/>
      <c r="I208" s="161"/>
      <c r="J208" s="161"/>
      <c r="K208" s="162"/>
      <c r="L208" s="162"/>
      <c r="M208" s="159"/>
      <c r="N208" s="159"/>
      <c r="O208" s="160"/>
      <c r="P208" s="160"/>
      <c r="Q208" s="159"/>
      <c r="R208" s="159"/>
      <c r="S208" s="159"/>
      <c r="T208" s="163"/>
      <c r="U208" s="163"/>
      <c r="V208" s="163" t="s">
        <v>0</v>
      </c>
      <c r="W208" s="164"/>
      <c r="X208" s="160"/>
    </row>
    <row r="209" spans="1:37">
      <c r="A209" s="108">
        <v>63</v>
      </c>
      <c r="B209" s="109" t="s">
        <v>410</v>
      </c>
      <c r="C209" s="110" t="s">
        <v>471</v>
      </c>
      <c r="D209" s="111" t="s">
        <v>472</v>
      </c>
      <c r="E209" s="112">
        <v>2</v>
      </c>
      <c r="F209" s="113" t="s">
        <v>187</v>
      </c>
      <c r="L209" s="115">
        <f>E209*K209</f>
        <v>0</v>
      </c>
      <c r="N209" s="112">
        <f>E209*M209</f>
        <v>0</v>
      </c>
      <c r="O209" s="113">
        <v>20</v>
      </c>
      <c r="P209" s="113" t="s">
        <v>158</v>
      </c>
      <c r="V209" s="116" t="s">
        <v>108</v>
      </c>
      <c r="W209" s="117">
        <v>0.106</v>
      </c>
      <c r="X209" s="110" t="s">
        <v>473</v>
      </c>
      <c r="Y209" s="110" t="s">
        <v>471</v>
      </c>
      <c r="Z209" s="113" t="s">
        <v>414</v>
      </c>
      <c r="AB209" s="113">
        <v>1</v>
      </c>
      <c r="AJ209" s="86" t="s">
        <v>161</v>
      </c>
      <c r="AK209" s="86" t="s">
        <v>162</v>
      </c>
    </row>
    <row r="210" spans="1:37">
      <c r="D210" s="158" t="s">
        <v>474</v>
      </c>
      <c r="E210" s="159"/>
      <c r="F210" s="160"/>
      <c r="G210" s="161"/>
      <c r="H210" s="161"/>
      <c r="I210" s="161"/>
      <c r="J210" s="161"/>
      <c r="K210" s="162"/>
      <c r="L210" s="162"/>
      <c r="M210" s="159"/>
      <c r="N210" s="159"/>
      <c r="O210" s="160"/>
      <c r="P210" s="160"/>
      <c r="Q210" s="159"/>
      <c r="R210" s="159"/>
      <c r="S210" s="159"/>
      <c r="T210" s="163"/>
      <c r="U210" s="163"/>
      <c r="V210" s="163" t="s">
        <v>0</v>
      </c>
      <c r="W210" s="164"/>
      <c r="X210" s="160"/>
    </row>
    <row r="211" spans="1:37">
      <c r="A211" s="108">
        <v>64</v>
      </c>
      <c r="B211" s="109" t="s">
        <v>410</v>
      </c>
      <c r="C211" s="110" t="s">
        <v>475</v>
      </c>
      <c r="D211" s="111" t="s">
        <v>476</v>
      </c>
      <c r="E211" s="112">
        <v>2.79</v>
      </c>
      <c r="F211" s="113" t="s">
        <v>167</v>
      </c>
      <c r="K211" s="115">
        <v>7.1000000000000002E-4</v>
      </c>
      <c r="L211" s="115">
        <f>E211*K211</f>
        <v>1.9809000000000003E-3</v>
      </c>
      <c r="M211" s="112">
        <v>3.4000000000000002E-2</v>
      </c>
      <c r="N211" s="112">
        <f>E211*M211</f>
        <v>9.4860000000000014E-2</v>
      </c>
      <c r="O211" s="113">
        <v>20</v>
      </c>
      <c r="P211" s="113" t="s">
        <v>158</v>
      </c>
      <c r="V211" s="116" t="s">
        <v>108</v>
      </c>
      <c r="W211" s="117">
        <v>0.82</v>
      </c>
      <c r="X211" s="110" t="s">
        <v>477</v>
      </c>
      <c r="Y211" s="110" t="s">
        <v>475</v>
      </c>
      <c r="Z211" s="113" t="s">
        <v>414</v>
      </c>
      <c r="AB211" s="113">
        <v>6</v>
      </c>
      <c r="AJ211" s="86" t="s">
        <v>161</v>
      </c>
      <c r="AK211" s="86" t="s">
        <v>162</v>
      </c>
    </row>
    <row r="212" spans="1:37">
      <c r="D212" s="158" t="s">
        <v>478</v>
      </c>
      <c r="E212" s="159"/>
      <c r="F212" s="160"/>
      <c r="G212" s="161"/>
      <c r="H212" s="161"/>
      <c r="I212" s="161"/>
      <c r="J212" s="161"/>
      <c r="K212" s="162"/>
      <c r="L212" s="162"/>
      <c r="M212" s="159"/>
      <c r="N212" s="159"/>
      <c r="O212" s="160"/>
      <c r="P212" s="160"/>
      <c r="Q212" s="159"/>
      <c r="R212" s="159"/>
      <c r="S212" s="159"/>
      <c r="T212" s="163"/>
      <c r="U212" s="163"/>
      <c r="V212" s="163" t="s">
        <v>0</v>
      </c>
      <c r="W212" s="164"/>
      <c r="X212" s="160"/>
    </row>
    <row r="213" spans="1:37">
      <c r="D213" s="158" t="s">
        <v>479</v>
      </c>
      <c r="E213" s="159"/>
      <c r="F213" s="160"/>
      <c r="G213" s="161"/>
      <c r="H213" s="161"/>
      <c r="I213" s="161"/>
      <c r="J213" s="161"/>
      <c r="K213" s="162"/>
      <c r="L213" s="162"/>
      <c r="M213" s="159"/>
      <c r="N213" s="159"/>
      <c r="O213" s="160"/>
      <c r="P213" s="160"/>
      <c r="Q213" s="159"/>
      <c r="R213" s="159"/>
      <c r="S213" s="159"/>
      <c r="T213" s="163"/>
      <c r="U213" s="163"/>
      <c r="V213" s="163" t="s">
        <v>0</v>
      </c>
      <c r="W213" s="164"/>
      <c r="X213" s="160"/>
    </row>
    <row r="214" spans="1:37">
      <c r="A214" s="108">
        <v>65</v>
      </c>
      <c r="B214" s="109" t="s">
        <v>410</v>
      </c>
      <c r="C214" s="110" t="s">
        <v>480</v>
      </c>
      <c r="D214" s="111" t="s">
        <v>481</v>
      </c>
      <c r="E214" s="112">
        <v>1.17</v>
      </c>
      <c r="F214" s="113" t="s">
        <v>167</v>
      </c>
      <c r="K214" s="115">
        <v>1.41E-3</v>
      </c>
      <c r="L214" s="115">
        <f>E214*K214</f>
        <v>1.6496999999999998E-3</v>
      </c>
      <c r="M214" s="112">
        <v>6.0999999999999999E-2</v>
      </c>
      <c r="N214" s="112">
        <f>E214*M214</f>
        <v>7.1369999999999989E-2</v>
      </c>
      <c r="O214" s="113">
        <v>20</v>
      </c>
      <c r="P214" s="113" t="s">
        <v>158</v>
      </c>
      <c r="V214" s="116" t="s">
        <v>108</v>
      </c>
      <c r="W214" s="117">
        <v>0.98</v>
      </c>
      <c r="X214" s="110" t="s">
        <v>482</v>
      </c>
      <c r="Y214" s="110" t="s">
        <v>480</v>
      </c>
      <c r="Z214" s="113" t="s">
        <v>414</v>
      </c>
      <c r="AB214" s="113">
        <v>6</v>
      </c>
      <c r="AJ214" s="86" t="s">
        <v>161</v>
      </c>
      <c r="AK214" s="86" t="s">
        <v>162</v>
      </c>
    </row>
    <row r="215" spans="1:37">
      <c r="D215" s="158" t="s">
        <v>183</v>
      </c>
      <c r="E215" s="159"/>
      <c r="F215" s="160"/>
      <c r="G215" s="161"/>
      <c r="H215" s="161"/>
      <c r="I215" s="161"/>
      <c r="J215" s="161"/>
      <c r="K215" s="162"/>
      <c r="L215" s="162"/>
      <c r="M215" s="159"/>
      <c r="N215" s="159"/>
      <c r="O215" s="160"/>
      <c r="P215" s="160"/>
      <c r="Q215" s="159"/>
      <c r="R215" s="159"/>
      <c r="S215" s="159"/>
      <c r="T215" s="163"/>
      <c r="U215" s="163"/>
      <c r="V215" s="163" t="s">
        <v>0</v>
      </c>
      <c r="W215" s="164"/>
      <c r="X215" s="160"/>
    </row>
    <row r="216" spans="1:37">
      <c r="D216" s="158" t="s">
        <v>483</v>
      </c>
      <c r="E216" s="159"/>
      <c r="F216" s="160"/>
      <c r="G216" s="161"/>
      <c r="H216" s="161"/>
      <c r="I216" s="161"/>
      <c r="J216" s="161"/>
      <c r="K216" s="162"/>
      <c r="L216" s="162"/>
      <c r="M216" s="159"/>
      <c r="N216" s="159"/>
      <c r="O216" s="160"/>
      <c r="P216" s="160"/>
      <c r="Q216" s="159"/>
      <c r="R216" s="159"/>
      <c r="S216" s="159"/>
      <c r="T216" s="163"/>
      <c r="U216" s="163"/>
      <c r="V216" s="163" t="s">
        <v>0</v>
      </c>
      <c r="W216" s="164"/>
      <c r="X216" s="160"/>
    </row>
    <row r="217" spans="1:37">
      <c r="A217" s="108">
        <v>66</v>
      </c>
      <c r="B217" s="109" t="s">
        <v>410</v>
      </c>
      <c r="C217" s="110" t="s">
        <v>484</v>
      </c>
      <c r="D217" s="111" t="s">
        <v>485</v>
      </c>
      <c r="E217" s="112">
        <v>3.78</v>
      </c>
      <c r="F217" s="113" t="s">
        <v>167</v>
      </c>
      <c r="K217" s="115">
        <v>7.1000000000000002E-4</v>
      </c>
      <c r="L217" s="115">
        <f>E217*K217</f>
        <v>2.6838000000000001E-3</v>
      </c>
      <c r="M217" s="112">
        <v>5.2999999999999999E-2</v>
      </c>
      <c r="N217" s="112">
        <f>E217*M217</f>
        <v>0.20033999999999999</v>
      </c>
      <c r="O217" s="113">
        <v>20</v>
      </c>
      <c r="P217" s="113" t="s">
        <v>158</v>
      </c>
      <c r="V217" s="116" t="s">
        <v>108</v>
      </c>
      <c r="W217" s="117">
        <v>2.2149999999999999</v>
      </c>
      <c r="X217" s="110" t="s">
        <v>486</v>
      </c>
      <c r="Y217" s="110" t="s">
        <v>484</v>
      </c>
      <c r="Z217" s="113" t="s">
        <v>414</v>
      </c>
      <c r="AB217" s="113">
        <v>1</v>
      </c>
      <c r="AJ217" s="86" t="s">
        <v>161</v>
      </c>
      <c r="AK217" s="86" t="s">
        <v>162</v>
      </c>
    </row>
    <row r="218" spans="1:37">
      <c r="D218" s="158" t="s">
        <v>298</v>
      </c>
      <c r="E218" s="159"/>
      <c r="F218" s="160"/>
      <c r="G218" s="161"/>
      <c r="H218" s="161"/>
      <c r="I218" s="161"/>
      <c r="J218" s="161"/>
      <c r="K218" s="162"/>
      <c r="L218" s="162"/>
      <c r="M218" s="159"/>
      <c r="N218" s="159"/>
      <c r="O218" s="160"/>
      <c r="P218" s="160"/>
      <c r="Q218" s="159"/>
      <c r="R218" s="159"/>
      <c r="S218" s="159"/>
      <c r="T218" s="163"/>
      <c r="U218" s="163"/>
      <c r="V218" s="163" t="s">
        <v>0</v>
      </c>
      <c r="W218" s="164"/>
      <c r="X218" s="160"/>
    </row>
    <row r="219" spans="1:37">
      <c r="D219" s="158" t="s">
        <v>487</v>
      </c>
      <c r="E219" s="159"/>
      <c r="F219" s="160"/>
      <c r="G219" s="161"/>
      <c r="H219" s="161"/>
      <c r="I219" s="161"/>
      <c r="J219" s="161"/>
      <c r="K219" s="162"/>
      <c r="L219" s="162"/>
      <c r="M219" s="159"/>
      <c r="N219" s="159"/>
      <c r="O219" s="160"/>
      <c r="P219" s="160"/>
      <c r="Q219" s="159"/>
      <c r="R219" s="159"/>
      <c r="S219" s="159"/>
      <c r="T219" s="163"/>
      <c r="U219" s="163"/>
      <c r="V219" s="163" t="s">
        <v>0</v>
      </c>
      <c r="W219" s="164"/>
      <c r="X219" s="160"/>
    </row>
    <row r="220" spans="1:37">
      <c r="A220" s="108">
        <v>67</v>
      </c>
      <c r="B220" s="109" t="s">
        <v>410</v>
      </c>
      <c r="C220" s="110" t="s">
        <v>488</v>
      </c>
      <c r="D220" s="111" t="s">
        <v>489</v>
      </c>
      <c r="E220" s="112">
        <v>15.366</v>
      </c>
      <c r="F220" s="113" t="s">
        <v>167</v>
      </c>
      <c r="K220" s="115">
        <v>1.1999999999999999E-3</v>
      </c>
      <c r="L220" s="115">
        <f>E220*K220</f>
        <v>1.8439199999999999E-2</v>
      </c>
      <c r="M220" s="112">
        <v>7.5999999999999998E-2</v>
      </c>
      <c r="N220" s="112">
        <f>E220*M220</f>
        <v>1.167816</v>
      </c>
      <c r="O220" s="113">
        <v>20</v>
      </c>
      <c r="P220" s="113" t="s">
        <v>158</v>
      </c>
      <c r="V220" s="116" t="s">
        <v>108</v>
      </c>
      <c r="W220" s="117">
        <v>12.846</v>
      </c>
      <c r="X220" s="110" t="s">
        <v>490</v>
      </c>
      <c r="Y220" s="110" t="s">
        <v>488</v>
      </c>
      <c r="Z220" s="113" t="s">
        <v>414</v>
      </c>
      <c r="AB220" s="113">
        <v>1</v>
      </c>
      <c r="AJ220" s="86" t="s">
        <v>161</v>
      </c>
      <c r="AK220" s="86" t="s">
        <v>162</v>
      </c>
    </row>
    <row r="221" spans="1:37">
      <c r="D221" s="158" t="s">
        <v>298</v>
      </c>
      <c r="E221" s="159"/>
      <c r="F221" s="160"/>
      <c r="G221" s="161"/>
      <c r="H221" s="161"/>
      <c r="I221" s="161"/>
      <c r="J221" s="161"/>
      <c r="K221" s="162"/>
      <c r="L221" s="162"/>
      <c r="M221" s="159"/>
      <c r="N221" s="159"/>
      <c r="O221" s="160"/>
      <c r="P221" s="160"/>
      <c r="Q221" s="159"/>
      <c r="R221" s="159"/>
      <c r="S221" s="159"/>
      <c r="T221" s="163"/>
      <c r="U221" s="163"/>
      <c r="V221" s="163" t="s">
        <v>0</v>
      </c>
      <c r="W221" s="164"/>
      <c r="X221" s="160"/>
    </row>
    <row r="222" spans="1:37">
      <c r="D222" s="158" t="s">
        <v>491</v>
      </c>
      <c r="E222" s="159"/>
      <c r="F222" s="160"/>
      <c r="G222" s="161"/>
      <c r="H222" s="161"/>
      <c r="I222" s="161"/>
      <c r="J222" s="161"/>
      <c r="K222" s="162"/>
      <c r="L222" s="162"/>
      <c r="M222" s="159"/>
      <c r="N222" s="159"/>
      <c r="O222" s="160"/>
      <c r="P222" s="160"/>
      <c r="Q222" s="159"/>
      <c r="R222" s="159"/>
      <c r="S222" s="159"/>
      <c r="T222" s="163"/>
      <c r="U222" s="163"/>
      <c r="V222" s="163" t="s">
        <v>0</v>
      </c>
      <c r="W222" s="164"/>
      <c r="X222" s="160"/>
    </row>
    <row r="223" spans="1:37">
      <c r="D223" s="158" t="s">
        <v>230</v>
      </c>
      <c r="E223" s="159"/>
      <c r="F223" s="160"/>
      <c r="G223" s="161"/>
      <c r="H223" s="161"/>
      <c r="I223" s="161"/>
      <c r="J223" s="161"/>
      <c r="K223" s="162"/>
      <c r="L223" s="162"/>
      <c r="M223" s="159"/>
      <c r="N223" s="159"/>
      <c r="O223" s="160"/>
      <c r="P223" s="160"/>
      <c r="Q223" s="159"/>
      <c r="R223" s="159"/>
      <c r="S223" s="159"/>
      <c r="T223" s="163"/>
      <c r="U223" s="163"/>
      <c r="V223" s="163" t="s">
        <v>0</v>
      </c>
      <c r="W223" s="164"/>
      <c r="X223" s="160"/>
    </row>
    <row r="224" spans="1:37">
      <c r="D224" s="158" t="s">
        <v>492</v>
      </c>
      <c r="E224" s="159"/>
      <c r="F224" s="160"/>
      <c r="G224" s="161"/>
      <c r="H224" s="161"/>
      <c r="I224" s="161"/>
      <c r="J224" s="161"/>
      <c r="K224" s="162"/>
      <c r="L224" s="162"/>
      <c r="M224" s="159"/>
      <c r="N224" s="159"/>
      <c r="O224" s="160"/>
      <c r="P224" s="160"/>
      <c r="Q224" s="159"/>
      <c r="R224" s="159"/>
      <c r="S224" s="159"/>
      <c r="T224" s="163"/>
      <c r="U224" s="163"/>
      <c r="V224" s="163" t="s">
        <v>0</v>
      </c>
      <c r="W224" s="164"/>
      <c r="X224" s="160"/>
    </row>
    <row r="225" spans="1:37">
      <c r="D225" s="158" t="s">
        <v>493</v>
      </c>
      <c r="E225" s="159"/>
      <c r="F225" s="160"/>
      <c r="G225" s="161"/>
      <c r="H225" s="161"/>
      <c r="I225" s="161"/>
      <c r="J225" s="161"/>
      <c r="K225" s="162"/>
      <c r="L225" s="162"/>
      <c r="M225" s="159"/>
      <c r="N225" s="159"/>
      <c r="O225" s="160"/>
      <c r="P225" s="160"/>
      <c r="Q225" s="159"/>
      <c r="R225" s="159"/>
      <c r="S225" s="159"/>
      <c r="T225" s="163"/>
      <c r="U225" s="163"/>
      <c r="V225" s="163" t="s">
        <v>0</v>
      </c>
      <c r="W225" s="164"/>
      <c r="X225" s="160"/>
    </row>
    <row r="226" spans="1:37" ht="25.5">
      <c r="A226" s="108">
        <v>68</v>
      </c>
      <c r="B226" s="109" t="s">
        <v>410</v>
      </c>
      <c r="C226" s="110" t="s">
        <v>494</v>
      </c>
      <c r="D226" s="111" t="s">
        <v>495</v>
      </c>
      <c r="E226" s="112">
        <v>30</v>
      </c>
      <c r="F226" s="113" t="s">
        <v>187</v>
      </c>
      <c r="L226" s="115">
        <f>E226*K226</f>
        <v>0</v>
      </c>
      <c r="M226" s="112">
        <v>1E-3</v>
      </c>
      <c r="N226" s="112">
        <f>E226*M226</f>
        <v>0.03</v>
      </c>
      <c r="O226" s="113">
        <v>20</v>
      </c>
      <c r="P226" s="113" t="s">
        <v>158</v>
      </c>
      <c r="V226" s="116" t="s">
        <v>108</v>
      </c>
      <c r="W226" s="117">
        <v>2.64</v>
      </c>
      <c r="X226" s="110" t="s">
        <v>496</v>
      </c>
      <c r="Y226" s="110" t="s">
        <v>494</v>
      </c>
      <c r="Z226" s="113" t="s">
        <v>414</v>
      </c>
      <c r="AB226" s="113">
        <v>1</v>
      </c>
      <c r="AJ226" s="86" t="s">
        <v>161</v>
      </c>
      <c r="AK226" s="86" t="s">
        <v>162</v>
      </c>
    </row>
    <row r="227" spans="1:37">
      <c r="D227" s="158" t="s">
        <v>298</v>
      </c>
      <c r="E227" s="159"/>
      <c r="F227" s="160"/>
      <c r="G227" s="161"/>
      <c r="H227" s="161"/>
      <c r="I227" s="161"/>
      <c r="J227" s="161"/>
      <c r="K227" s="162"/>
      <c r="L227" s="162"/>
      <c r="M227" s="159"/>
      <c r="N227" s="159"/>
      <c r="O227" s="160"/>
      <c r="P227" s="160"/>
      <c r="Q227" s="159"/>
      <c r="R227" s="159"/>
      <c r="S227" s="159"/>
      <c r="T227" s="163"/>
      <c r="U227" s="163"/>
      <c r="V227" s="163" t="s">
        <v>0</v>
      </c>
      <c r="W227" s="164"/>
      <c r="X227" s="160"/>
    </row>
    <row r="228" spans="1:37">
      <c r="D228" s="158" t="s">
        <v>497</v>
      </c>
      <c r="E228" s="159"/>
      <c r="F228" s="160"/>
      <c r="G228" s="161"/>
      <c r="H228" s="161"/>
      <c r="I228" s="161"/>
      <c r="J228" s="161"/>
      <c r="K228" s="162"/>
      <c r="L228" s="162"/>
      <c r="M228" s="159"/>
      <c r="N228" s="159"/>
      <c r="O228" s="160"/>
      <c r="P228" s="160"/>
      <c r="Q228" s="159"/>
      <c r="R228" s="159"/>
      <c r="S228" s="159"/>
      <c r="T228" s="163"/>
      <c r="U228" s="163"/>
      <c r="V228" s="163" t="s">
        <v>0</v>
      </c>
      <c r="W228" s="164"/>
      <c r="X228" s="160"/>
    </row>
    <row r="229" spans="1:37">
      <c r="D229" s="158" t="s">
        <v>498</v>
      </c>
      <c r="E229" s="159"/>
      <c r="F229" s="160"/>
      <c r="G229" s="161"/>
      <c r="H229" s="161"/>
      <c r="I229" s="161"/>
      <c r="J229" s="161"/>
      <c r="K229" s="162"/>
      <c r="L229" s="162"/>
      <c r="M229" s="159"/>
      <c r="N229" s="159"/>
      <c r="O229" s="160"/>
      <c r="P229" s="160"/>
      <c r="Q229" s="159"/>
      <c r="R229" s="159"/>
      <c r="S229" s="159"/>
      <c r="T229" s="163"/>
      <c r="U229" s="163"/>
      <c r="V229" s="163" t="s">
        <v>0</v>
      </c>
      <c r="W229" s="164"/>
      <c r="X229" s="160"/>
    </row>
    <row r="230" spans="1:37" ht="25.5">
      <c r="A230" s="108">
        <v>69</v>
      </c>
      <c r="B230" s="109" t="s">
        <v>410</v>
      </c>
      <c r="C230" s="110" t="s">
        <v>499</v>
      </c>
      <c r="D230" s="111" t="s">
        <v>500</v>
      </c>
      <c r="E230" s="112">
        <v>2</v>
      </c>
      <c r="F230" s="113" t="s">
        <v>187</v>
      </c>
      <c r="L230" s="115">
        <f>E230*K230</f>
        <v>0</v>
      </c>
      <c r="M230" s="112">
        <v>4.0000000000000001E-3</v>
      </c>
      <c r="N230" s="112">
        <f>E230*M230</f>
        <v>8.0000000000000002E-3</v>
      </c>
      <c r="O230" s="113">
        <v>20</v>
      </c>
      <c r="P230" s="113" t="s">
        <v>158</v>
      </c>
      <c r="V230" s="116" t="s">
        <v>108</v>
      </c>
      <c r="W230" s="117">
        <v>0.442</v>
      </c>
      <c r="X230" s="110" t="s">
        <v>501</v>
      </c>
      <c r="Y230" s="110" t="s">
        <v>499</v>
      </c>
      <c r="Z230" s="113" t="s">
        <v>414</v>
      </c>
      <c r="AB230" s="113">
        <v>1</v>
      </c>
      <c r="AJ230" s="86" t="s">
        <v>161</v>
      </c>
      <c r="AK230" s="86" t="s">
        <v>162</v>
      </c>
    </row>
    <row r="231" spans="1:37">
      <c r="D231" s="158" t="s">
        <v>502</v>
      </c>
      <c r="E231" s="159"/>
      <c r="F231" s="160"/>
      <c r="G231" s="161"/>
      <c r="H231" s="161"/>
      <c r="I231" s="161"/>
      <c r="J231" s="161"/>
      <c r="K231" s="162"/>
      <c r="L231" s="162"/>
      <c r="M231" s="159"/>
      <c r="N231" s="159"/>
      <c r="O231" s="160"/>
      <c r="P231" s="160"/>
      <c r="Q231" s="159"/>
      <c r="R231" s="159"/>
      <c r="S231" s="159"/>
      <c r="T231" s="163"/>
      <c r="U231" s="163"/>
      <c r="V231" s="163" t="s">
        <v>0</v>
      </c>
      <c r="W231" s="164"/>
      <c r="X231" s="160"/>
    </row>
    <row r="232" spans="1:37">
      <c r="D232" s="158" t="s">
        <v>474</v>
      </c>
      <c r="E232" s="159"/>
      <c r="F232" s="160"/>
      <c r="G232" s="161"/>
      <c r="H232" s="161"/>
      <c r="I232" s="161"/>
      <c r="J232" s="161"/>
      <c r="K232" s="162"/>
      <c r="L232" s="162"/>
      <c r="M232" s="159"/>
      <c r="N232" s="159"/>
      <c r="O232" s="160"/>
      <c r="P232" s="160"/>
      <c r="Q232" s="159"/>
      <c r="R232" s="159"/>
      <c r="S232" s="159"/>
      <c r="T232" s="163"/>
      <c r="U232" s="163"/>
      <c r="V232" s="163" t="s">
        <v>0</v>
      </c>
      <c r="W232" s="164"/>
      <c r="X232" s="160"/>
    </row>
    <row r="233" spans="1:37" ht="25.5">
      <c r="A233" s="108">
        <v>70</v>
      </c>
      <c r="B233" s="109" t="s">
        <v>410</v>
      </c>
      <c r="C233" s="110" t="s">
        <v>503</v>
      </c>
      <c r="D233" s="111" t="s">
        <v>504</v>
      </c>
      <c r="E233" s="112">
        <v>17</v>
      </c>
      <c r="F233" s="113" t="s">
        <v>187</v>
      </c>
      <c r="K233" s="115">
        <v>3.4000000000000002E-4</v>
      </c>
      <c r="L233" s="115">
        <f>E233*K233</f>
        <v>5.7800000000000004E-3</v>
      </c>
      <c r="M233" s="112">
        <v>2.5000000000000001E-2</v>
      </c>
      <c r="N233" s="112">
        <f>E233*M233</f>
        <v>0.42500000000000004</v>
      </c>
      <c r="O233" s="113">
        <v>20</v>
      </c>
      <c r="P233" s="113" t="s">
        <v>158</v>
      </c>
      <c r="V233" s="116" t="s">
        <v>108</v>
      </c>
      <c r="W233" s="117">
        <v>4.8109999999999999</v>
      </c>
      <c r="X233" s="110" t="s">
        <v>505</v>
      </c>
      <c r="Y233" s="110" t="s">
        <v>503</v>
      </c>
      <c r="Z233" s="113" t="s">
        <v>414</v>
      </c>
      <c r="AB233" s="113">
        <v>1</v>
      </c>
      <c r="AJ233" s="86" t="s">
        <v>161</v>
      </c>
      <c r="AK233" s="86" t="s">
        <v>162</v>
      </c>
    </row>
    <row r="234" spans="1:37">
      <c r="D234" s="158" t="s">
        <v>506</v>
      </c>
      <c r="E234" s="159"/>
      <c r="F234" s="160"/>
      <c r="G234" s="161"/>
      <c r="H234" s="161"/>
      <c r="I234" s="161"/>
      <c r="J234" s="161"/>
      <c r="K234" s="162"/>
      <c r="L234" s="162"/>
      <c r="M234" s="159"/>
      <c r="N234" s="159"/>
      <c r="O234" s="160"/>
      <c r="P234" s="160"/>
      <c r="Q234" s="159"/>
      <c r="R234" s="159"/>
      <c r="S234" s="159"/>
      <c r="T234" s="163"/>
      <c r="U234" s="163"/>
      <c r="V234" s="163" t="s">
        <v>0</v>
      </c>
      <c r="W234" s="164"/>
      <c r="X234" s="160"/>
    </row>
    <row r="235" spans="1:37">
      <c r="D235" s="158" t="s">
        <v>507</v>
      </c>
      <c r="E235" s="159"/>
      <c r="F235" s="160"/>
      <c r="G235" s="161"/>
      <c r="H235" s="161"/>
      <c r="I235" s="161"/>
      <c r="J235" s="161"/>
      <c r="K235" s="162"/>
      <c r="L235" s="162"/>
      <c r="M235" s="159"/>
      <c r="N235" s="159"/>
      <c r="O235" s="160"/>
      <c r="P235" s="160"/>
      <c r="Q235" s="159"/>
      <c r="R235" s="159"/>
      <c r="S235" s="159"/>
      <c r="T235" s="163"/>
      <c r="U235" s="163"/>
      <c r="V235" s="163" t="s">
        <v>0</v>
      </c>
      <c r="W235" s="164"/>
      <c r="X235" s="160"/>
    </row>
    <row r="236" spans="1:37">
      <c r="D236" s="158" t="s">
        <v>508</v>
      </c>
      <c r="E236" s="159"/>
      <c r="F236" s="160"/>
      <c r="G236" s="161"/>
      <c r="H236" s="161"/>
      <c r="I236" s="161"/>
      <c r="J236" s="161"/>
      <c r="K236" s="162"/>
      <c r="L236" s="162"/>
      <c r="M236" s="159"/>
      <c r="N236" s="159"/>
      <c r="O236" s="160"/>
      <c r="P236" s="160"/>
      <c r="Q236" s="159"/>
      <c r="R236" s="159"/>
      <c r="S236" s="159"/>
      <c r="T236" s="163"/>
      <c r="U236" s="163"/>
      <c r="V236" s="163" t="s">
        <v>0</v>
      </c>
      <c r="W236" s="164"/>
      <c r="X236" s="160"/>
    </row>
    <row r="237" spans="1:37">
      <c r="D237" s="158" t="s">
        <v>509</v>
      </c>
      <c r="E237" s="159"/>
      <c r="F237" s="160"/>
      <c r="G237" s="161"/>
      <c r="H237" s="161"/>
      <c r="I237" s="161"/>
      <c r="J237" s="161"/>
      <c r="K237" s="162"/>
      <c r="L237" s="162"/>
      <c r="M237" s="159"/>
      <c r="N237" s="159"/>
      <c r="O237" s="160"/>
      <c r="P237" s="160"/>
      <c r="Q237" s="159"/>
      <c r="R237" s="159"/>
      <c r="S237" s="159"/>
      <c r="T237" s="163"/>
      <c r="U237" s="163"/>
      <c r="V237" s="163" t="s">
        <v>0</v>
      </c>
      <c r="W237" s="164"/>
      <c r="X237" s="160"/>
    </row>
    <row r="238" spans="1:37" ht="25.5">
      <c r="A238" s="108">
        <v>71</v>
      </c>
      <c r="B238" s="109" t="s">
        <v>410</v>
      </c>
      <c r="C238" s="110" t="s">
        <v>510</v>
      </c>
      <c r="D238" s="111" t="s">
        <v>511</v>
      </c>
      <c r="E238" s="112">
        <v>4</v>
      </c>
      <c r="F238" s="113" t="s">
        <v>187</v>
      </c>
      <c r="K238" s="115">
        <v>3.4000000000000002E-4</v>
      </c>
      <c r="L238" s="115">
        <f>E238*K238</f>
        <v>1.3600000000000001E-3</v>
      </c>
      <c r="M238" s="112">
        <v>5.3999999999999999E-2</v>
      </c>
      <c r="N238" s="112">
        <f>E238*M238</f>
        <v>0.216</v>
      </c>
      <c r="O238" s="113">
        <v>20</v>
      </c>
      <c r="P238" s="113" t="s">
        <v>158</v>
      </c>
      <c r="V238" s="116" t="s">
        <v>108</v>
      </c>
      <c r="W238" s="117">
        <v>2.06</v>
      </c>
      <c r="X238" s="110" t="s">
        <v>512</v>
      </c>
      <c r="Y238" s="110" t="s">
        <v>510</v>
      </c>
      <c r="Z238" s="113" t="s">
        <v>414</v>
      </c>
      <c r="AB238" s="113">
        <v>6</v>
      </c>
      <c r="AJ238" s="86" t="s">
        <v>161</v>
      </c>
      <c r="AK238" s="86" t="s">
        <v>162</v>
      </c>
    </row>
    <row r="239" spans="1:37">
      <c r="D239" s="158" t="s">
        <v>513</v>
      </c>
      <c r="E239" s="159"/>
      <c r="F239" s="160"/>
      <c r="G239" s="161"/>
      <c r="H239" s="161"/>
      <c r="I239" s="161"/>
      <c r="J239" s="161"/>
      <c r="K239" s="162"/>
      <c r="L239" s="162"/>
      <c r="M239" s="159"/>
      <c r="N239" s="159"/>
      <c r="O239" s="160"/>
      <c r="P239" s="160"/>
      <c r="Q239" s="159"/>
      <c r="R239" s="159"/>
      <c r="S239" s="159"/>
      <c r="T239" s="163"/>
      <c r="U239" s="163"/>
      <c r="V239" s="163" t="s">
        <v>0</v>
      </c>
      <c r="W239" s="164"/>
      <c r="X239" s="160"/>
    </row>
    <row r="240" spans="1:37">
      <c r="D240" s="158" t="s">
        <v>514</v>
      </c>
      <c r="E240" s="159"/>
      <c r="F240" s="160"/>
      <c r="G240" s="161"/>
      <c r="H240" s="161"/>
      <c r="I240" s="161"/>
      <c r="J240" s="161"/>
      <c r="K240" s="162"/>
      <c r="L240" s="162"/>
      <c r="M240" s="159"/>
      <c r="N240" s="159"/>
      <c r="O240" s="160"/>
      <c r="P240" s="160"/>
      <c r="Q240" s="159"/>
      <c r="R240" s="159"/>
      <c r="S240" s="159"/>
      <c r="T240" s="163"/>
      <c r="U240" s="163"/>
      <c r="V240" s="163" t="s">
        <v>0</v>
      </c>
      <c r="W240" s="164"/>
      <c r="X240" s="160"/>
    </row>
    <row r="241" spans="1:37" ht="25.5">
      <c r="A241" s="108">
        <v>72</v>
      </c>
      <c r="B241" s="109" t="s">
        <v>410</v>
      </c>
      <c r="C241" s="110" t="s">
        <v>515</v>
      </c>
      <c r="D241" s="111" t="s">
        <v>516</v>
      </c>
      <c r="E241" s="112">
        <v>31</v>
      </c>
      <c r="F241" s="113" t="s">
        <v>187</v>
      </c>
      <c r="K241" s="115">
        <v>3.4000000000000002E-4</v>
      </c>
      <c r="L241" s="115">
        <f>E241*K241</f>
        <v>1.0540000000000001E-2</v>
      </c>
      <c r="M241" s="112">
        <v>6.9000000000000006E-2</v>
      </c>
      <c r="N241" s="112">
        <f>E241*M241</f>
        <v>2.1390000000000002</v>
      </c>
      <c r="O241" s="113">
        <v>20</v>
      </c>
      <c r="P241" s="113" t="s">
        <v>158</v>
      </c>
      <c r="V241" s="116" t="s">
        <v>108</v>
      </c>
      <c r="W241" s="117">
        <v>8.7729999999999997</v>
      </c>
      <c r="X241" s="110" t="s">
        <v>517</v>
      </c>
      <c r="Y241" s="110" t="s">
        <v>515</v>
      </c>
      <c r="Z241" s="113" t="s">
        <v>414</v>
      </c>
      <c r="AB241" s="113">
        <v>1</v>
      </c>
      <c r="AJ241" s="86" t="s">
        <v>161</v>
      </c>
      <c r="AK241" s="86" t="s">
        <v>162</v>
      </c>
    </row>
    <row r="242" spans="1:37">
      <c r="D242" s="158" t="s">
        <v>518</v>
      </c>
      <c r="E242" s="159"/>
      <c r="F242" s="160"/>
      <c r="G242" s="161"/>
      <c r="H242" s="161"/>
      <c r="I242" s="161"/>
      <c r="J242" s="161"/>
      <c r="K242" s="162"/>
      <c r="L242" s="162"/>
      <c r="M242" s="159"/>
      <c r="N242" s="159"/>
      <c r="O242" s="160"/>
      <c r="P242" s="160"/>
      <c r="Q242" s="159"/>
      <c r="R242" s="159"/>
      <c r="S242" s="159"/>
      <c r="T242" s="163"/>
      <c r="U242" s="163"/>
      <c r="V242" s="163" t="s">
        <v>0</v>
      </c>
      <c r="W242" s="164"/>
      <c r="X242" s="160"/>
    </row>
    <row r="243" spans="1:37">
      <c r="D243" s="158" t="s">
        <v>519</v>
      </c>
      <c r="E243" s="159"/>
      <c r="F243" s="160"/>
      <c r="G243" s="161"/>
      <c r="H243" s="161"/>
      <c r="I243" s="161"/>
      <c r="J243" s="161"/>
      <c r="K243" s="162"/>
      <c r="L243" s="162"/>
      <c r="M243" s="159"/>
      <c r="N243" s="159"/>
      <c r="O243" s="160"/>
      <c r="P243" s="160"/>
      <c r="Q243" s="159"/>
      <c r="R243" s="159"/>
      <c r="S243" s="159"/>
      <c r="T243" s="163"/>
      <c r="U243" s="163"/>
      <c r="V243" s="163" t="s">
        <v>0</v>
      </c>
      <c r="W243" s="164"/>
      <c r="X243" s="160"/>
    </row>
    <row r="244" spans="1:37">
      <c r="D244" s="158" t="s">
        <v>520</v>
      </c>
      <c r="E244" s="159"/>
      <c r="F244" s="160"/>
      <c r="G244" s="161"/>
      <c r="H244" s="161"/>
      <c r="I244" s="161"/>
      <c r="J244" s="161"/>
      <c r="K244" s="162"/>
      <c r="L244" s="162"/>
      <c r="M244" s="159"/>
      <c r="N244" s="159"/>
      <c r="O244" s="160"/>
      <c r="P244" s="160"/>
      <c r="Q244" s="159"/>
      <c r="R244" s="159"/>
      <c r="S244" s="159"/>
      <c r="T244" s="163"/>
      <c r="U244" s="163"/>
      <c r="V244" s="163" t="s">
        <v>0</v>
      </c>
      <c r="W244" s="164"/>
      <c r="X244" s="160"/>
    </row>
    <row r="245" spans="1:37">
      <c r="D245" s="158" t="s">
        <v>474</v>
      </c>
      <c r="E245" s="159"/>
      <c r="F245" s="160"/>
      <c r="G245" s="161"/>
      <c r="H245" s="161"/>
      <c r="I245" s="161"/>
      <c r="J245" s="161"/>
      <c r="K245" s="162"/>
      <c r="L245" s="162"/>
      <c r="M245" s="159"/>
      <c r="N245" s="159"/>
      <c r="O245" s="160"/>
      <c r="P245" s="160"/>
      <c r="Q245" s="159"/>
      <c r="R245" s="159"/>
      <c r="S245" s="159"/>
      <c r="T245" s="163"/>
      <c r="U245" s="163"/>
      <c r="V245" s="163" t="s">
        <v>0</v>
      </c>
      <c r="W245" s="164"/>
      <c r="X245" s="160"/>
    </row>
    <row r="246" spans="1:37">
      <c r="D246" s="158" t="s">
        <v>521</v>
      </c>
      <c r="E246" s="159"/>
      <c r="F246" s="160"/>
      <c r="G246" s="161"/>
      <c r="H246" s="161"/>
      <c r="I246" s="161"/>
      <c r="J246" s="161"/>
      <c r="K246" s="162"/>
      <c r="L246" s="162"/>
      <c r="M246" s="159"/>
      <c r="N246" s="159"/>
      <c r="O246" s="160"/>
      <c r="P246" s="160"/>
      <c r="Q246" s="159"/>
      <c r="R246" s="159"/>
      <c r="S246" s="159"/>
      <c r="T246" s="163"/>
      <c r="U246" s="163"/>
      <c r="V246" s="163" t="s">
        <v>0</v>
      </c>
      <c r="W246" s="164"/>
      <c r="X246" s="160"/>
    </row>
    <row r="247" spans="1:37">
      <c r="D247" s="158" t="s">
        <v>522</v>
      </c>
      <c r="E247" s="159"/>
      <c r="F247" s="160"/>
      <c r="G247" s="161"/>
      <c r="H247" s="161"/>
      <c r="I247" s="161"/>
      <c r="J247" s="161"/>
      <c r="K247" s="162"/>
      <c r="L247" s="162"/>
      <c r="M247" s="159"/>
      <c r="N247" s="159"/>
      <c r="O247" s="160"/>
      <c r="P247" s="160"/>
      <c r="Q247" s="159"/>
      <c r="R247" s="159"/>
      <c r="S247" s="159"/>
      <c r="T247" s="163"/>
      <c r="U247" s="163"/>
      <c r="V247" s="163" t="s">
        <v>0</v>
      </c>
      <c r="W247" s="164"/>
      <c r="X247" s="160"/>
    </row>
    <row r="248" spans="1:37">
      <c r="D248" s="158" t="s">
        <v>298</v>
      </c>
      <c r="E248" s="159"/>
      <c r="F248" s="160"/>
      <c r="G248" s="161"/>
      <c r="H248" s="161"/>
      <c r="I248" s="161"/>
      <c r="J248" s="161"/>
      <c r="K248" s="162"/>
      <c r="L248" s="162"/>
      <c r="M248" s="159"/>
      <c r="N248" s="159"/>
      <c r="O248" s="160"/>
      <c r="P248" s="160"/>
      <c r="Q248" s="159"/>
      <c r="R248" s="159"/>
      <c r="S248" s="159"/>
      <c r="T248" s="163"/>
      <c r="U248" s="163"/>
      <c r="V248" s="163" t="s">
        <v>0</v>
      </c>
      <c r="W248" s="164"/>
      <c r="X248" s="160"/>
    </row>
    <row r="249" spans="1:37">
      <c r="D249" s="158" t="s">
        <v>523</v>
      </c>
      <c r="E249" s="159"/>
      <c r="F249" s="160"/>
      <c r="G249" s="161"/>
      <c r="H249" s="161"/>
      <c r="I249" s="161"/>
      <c r="J249" s="161"/>
      <c r="K249" s="162"/>
      <c r="L249" s="162"/>
      <c r="M249" s="159"/>
      <c r="N249" s="159"/>
      <c r="O249" s="160"/>
      <c r="P249" s="160"/>
      <c r="Q249" s="159"/>
      <c r="R249" s="159"/>
      <c r="S249" s="159"/>
      <c r="T249" s="163"/>
      <c r="U249" s="163"/>
      <c r="V249" s="163" t="s">
        <v>0</v>
      </c>
      <c r="W249" s="164"/>
      <c r="X249" s="160"/>
    </row>
    <row r="250" spans="1:37">
      <c r="D250" s="158" t="s">
        <v>524</v>
      </c>
      <c r="E250" s="159"/>
      <c r="F250" s="160"/>
      <c r="G250" s="161"/>
      <c r="H250" s="161"/>
      <c r="I250" s="161"/>
      <c r="J250" s="161"/>
      <c r="K250" s="162"/>
      <c r="L250" s="162"/>
      <c r="M250" s="159"/>
      <c r="N250" s="159"/>
      <c r="O250" s="160"/>
      <c r="P250" s="160"/>
      <c r="Q250" s="159"/>
      <c r="R250" s="159"/>
      <c r="S250" s="159"/>
      <c r="T250" s="163"/>
      <c r="U250" s="163"/>
      <c r="V250" s="163" t="s">
        <v>0</v>
      </c>
      <c r="W250" s="164"/>
      <c r="X250" s="160"/>
    </row>
    <row r="251" spans="1:37" ht="25.5">
      <c r="A251" s="108">
        <v>73</v>
      </c>
      <c r="B251" s="109" t="s">
        <v>410</v>
      </c>
      <c r="C251" s="110" t="s">
        <v>525</v>
      </c>
      <c r="D251" s="111" t="s">
        <v>526</v>
      </c>
      <c r="E251" s="112">
        <v>1</v>
      </c>
      <c r="F251" s="113" t="s">
        <v>187</v>
      </c>
      <c r="K251" s="115">
        <v>3.4000000000000002E-4</v>
      </c>
      <c r="L251" s="115">
        <f>E251*K251</f>
        <v>3.4000000000000002E-4</v>
      </c>
      <c r="M251" s="112">
        <v>0.13800000000000001</v>
      </c>
      <c r="N251" s="112">
        <f>E251*M251</f>
        <v>0.13800000000000001</v>
      </c>
      <c r="O251" s="113">
        <v>20</v>
      </c>
      <c r="P251" s="113" t="s">
        <v>158</v>
      </c>
      <c r="V251" s="116" t="s">
        <v>108</v>
      </c>
      <c r="W251" s="117">
        <v>1.111</v>
      </c>
      <c r="X251" s="110" t="s">
        <v>527</v>
      </c>
      <c r="Y251" s="110" t="s">
        <v>525</v>
      </c>
      <c r="Z251" s="113" t="s">
        <v>414</v>
      </c>
      <c r="AB251" s="113">
        <v>6</v>
      </c>
      <c r="AJ251" s="86" t="s">
        <v>161</v>
      </c>
      <c r="AK251" s="86" t="s">
        <v>162</v>
      </c>
    </row>
    <row r="252" spans="1:37">
      <c r="D252" s="158" t="s">
        <v>528</v>
      </c>
      <c r="E252" s="159"/>
      <c r="F252" s="160"/>
      <c r="G252" s="161"/>
      <c r="H252" s="161"/>
      <c r="I252" s="161"/>
      <c r="J252" s="161"/>
      <c r="K252" s="162"/>
      <c r="L252" s="162"/>
      <c r="M252" s="159"/>
      <c r="N252" s="159"/>
      <c r="O252" s="160"/>
      <c r="P252" s="160"/>
      <c r="Q252" s="159"/>
      <c r="R252" s="159"/>
      <c r="S252" s="159"/>
      <c r="T252" s="163"/>
      <c r="U252" s="163"/>
      <c r="V252" s="163" t="s">
        <v>0</v>
      </c>
      <c r="W252" s="164"/>
      <c r="X252" s="160"/>
    </row>
    <row r="253" spans="1:37">
      <c r="D253" s="158" t="s">
        <v>529</v>
      </c>
      <c r="E253" s="159"/>
      <c r="F253" s="160"/>
      <c r="G253" s="161"/>
      <c r="H253" s="161"/>
      <c r="I253" s="161"/>
      <c r="J253" s="161"/>
      <c r="K253" s="162"/>
      <c r="L253" s="162"/>
      <c r="M253" s="159"/>
      <c r="N253" s="159"/>
      <c r="O253" s="160"/>
      <c r="P253" s="160"/>
      <c r="Q253" s="159"/>
      <c r="R253" s="159"/>
      <c r="S253" s="159"/>
      <c r="T253" s="163"/>
      <c r="U253" s="163"/>
      <c r="V253" s="163" t="s">
        <v>0</v>
      </c>
      <c r="W253" s="164"/>
      <c r="X253" s="160"/>
    </row>
    <row r="254" spans="1:37" ht="25.5">
      <c r="A254" s="108">
        <v>74</v>
      </c>
      <c r="B254" s="109" t="s">
        <v>410</v>
      </c>
      <c r="C254" s="110" t="s">
        <v>530</v>
      </c>
      <c r="D254" s="111" t="s">
        <v>531</v>
      </c>
      <c r="E254" s="112">
        <v>0.68400000000000005</v>
      </c>
      <c r="F254" s="113" t="s">
        <v>167</v>
      </c>
      <c r="K254" s="115">
        <v>1.6900000000000001E-3</v>
      </c>
      <c r="L254" s="115">
        <f>E254*K254</f>
        <v>1.1559600000000001E-3</v>
      </c>
      <c r="M254" s="112">
        <v>0.187</v>
      </c>
      <c r="N254" s="112">
        <f>E254*M254</f>
        <v>0.12790800000000002</v>
      </c>
      <c r="O254" s="113">
        <v>20</v>
      </c>
      <c r="P254" s="113" t="s">
        <v>158</v>
      </c>
      <c r="V254" s="116" t="s">
        <v>108</v>
      </c>
      <c r="W254" s="117">
        <v>0.3</v>
      </c>
      <c r="X254" s="110" t="s">
        <v>532</v>
      </c>
      <c r="Y254" s="110" t="s">
        <v>530</v>
      </c>
      <c r="Z254" s="113" t="s">
        <v>414</v>
      </c>
      <c r="AB254" s="113">
        <v>6</v>
      </c>
      <c r="AJ254" s="86" t="s">
        <v>161</v>
      </c>
      <c r="AK254" s="86" t="s">
        <v>162</v>
      </c>
    </row>
    <row r="255" spans="1:37">
      <c r="D255" s="158" t="s">
        <v>183</v>
      </c>
      <c r="E255" s="159"/>
      <c r="F255" s="160"/>
      <c r="G255" s="161"/>
      <c r="H255" s="161"/>
      <c r="I255" s="161"/>
      <c r="J255" s="161"/>
      <c r="K255" s="162"/>
      <c r="L255" s="162"/>
      <c r="M255" s="159"/>
      <c r="N255" s="159"/>
      <c r="O255" s="160"/>
      <c r="P255" s="160"/>
      <c r="Q255" s="159"/>
      <c r="R255" s="159"/>
      <c r="S255" s="159"/>
      <c r="T255" s="163"/>
      <c r="U255" s="163"/>
      <c r="V255" s="163" t="s">
        <v>0</v>
      </c>
      <c r="W255" s="164"/>
      <c r="X255" s="160"/>
    </row>
    <row r="256" spans="1:37">
      <c r="D256" s="158" t="s">
        <v>533</v>
      </c>
      <c r="E256" s="159"/>
      <c r="F256" s="160"/>
      <c r="G256" s="161"/>
      <c r="H256" s="161"/>
      <c r="I256" s="161"/>
      <c r="J256" s="161"/>
      <c r="K256" s="162"/>
      <c r="L256" s="162"/>
      <c r="M256" s="159"/>
      <c r="N256" s="159"/>
      <c r="O256" s="160"/>
      <c r="P256" s="160"/>
      <c r="Q256" s="159"/>
      <c r="R256" s="159"/>
      <c r="S256" s="159"/>
      <c r="T256" s="163"/>
      <c r="U256" s="163"/>
      <c r="V256" s="163" t="s">
        <v>0</v>
      </c>
      <c r="W256" s="164"/>
      <c r="X256" s="160"/>
    </row>
    <row r="257" spans="1:37" ht="25.5">
      <c r="A257" s="108">
        <v>75</v>
      </c>
      <c r="B257" s="109" t="s">
        <v>410</v>
      </c>
      <c r="C257" s="110" t="s">
        <v>534</v>
      </c>
      <c r="D257" s="111" t="s">
        <v>535</v>
      </c>
      <c r="E257" s="112">
        <v>4</v>
      </c>
      <c r="F257" s="113" t="s">
        <v>167</v>
      </c>
      <c r="K257" s="115">
        <v>1.6900000000000001E-3</v>
      </c>
      <c r="L257" s="115">
        <f>E257*K257</f>
        <v>6.7600000000000004E-3</v>
      </c>
      <c r="M257" s="112">
        <v>0.27</v>
      </c>
      <c r="N257" s="112">
        <f>E257*M257</f>
        <v>1.08</v>
      </c>
      <c r="O257" s="113">
        <v>20</v>
      </c>
      <c r="P257" s="113" t="s">
        <v>158</v>
      </c>
      <c r="V257" s="116" t="s">
        <v>108</v>
      </c>
      <c r="W257" s="117">
        <v>2.548</v>
      </c>
      <c r="X257" s="110" t="s">
        <v>536</v>
      </c>
      <c r="Y257" s="110" t="s">
        <v>534</v>
      </c>
      <c r="Z257" s="113" t="s">
        <v>414</v>
      </c>
      <c r="AB257" s="113">
        <v>1</v>
      </c>
      <c r="AJ257" s="86" t="s">
        <v>161</v>
      </c>
      <c r="AK257" s="86" t="s">
        <v>162</v>
      </c>
    </row>
    <row r="258" spans="1:37">
      <c r="D258" s="158" t="s">
        <v>506</v>
      </c>
      <c r="E258" s="159"/>
      <c r="F258" s="160"/>
      <c r="G258" s="161"/>
      <c r="H258" s="161"/>
      <c r="I258" s="161"/>
      <c r="J258" s="161"/>
      <c r="K258" s="162"/>
      <c r="L258" s="162"/>
      <c r="M258" s="159"/>
      <c r="N258" s="159"/>
      <c r="O258" s="160"/>
      <c r="P258" s="160"/>
      <c r="Q258" s="159"/>
      <c r="R258" s="159"/>
      <c r="S258" s="159"/>
      <c r="T258" s="163"/>
      <c r="U258" s="163"/>
      <c r="V258" s="163" t="s">
        <v>0</v>
      </c>
      <c r="W258" s="164"/>
      <c r="X258" s="160"/>
    </row>
    <row r="259" spans="1:37">
      <c r="D259" s="158" t="s">
        <v>474</v>
      </c>
      <c r="E259" s="159"/>
      <c r="F259" s="160"/>
      <c r="G259" s="161"/>
      <c r="H259" s="161"/>
      <c r="I259" s="161"/>
      <c r="J259" s="161"/>
      <c r="K259" s="162"/>
      <c r="L259" s="162"/>
      <c r="M259" s="159"/>
      <c r="N259" s="159"/>
      <c r="O259" s="160"/>
      <c r="P259" s="160"/>
      <c r="Q259" s="159"/>
      <c r="R259" s="159"/>
      <c r="S259" s="159"/>
      <c r="T259" s="163"/>
      <c r="U259" s="163"/>
      <c r="V259" s="163" t="s">
        <v>0</v>
      </c>
      <c r="W259" s="164"/>
      <c r="X259" s="160"/>
    </row>
    <row r="260" spans="1:37">
      <c r="D260" s="158" t="s">
        <v>537</v>
      </c>
      <c r="E260" s="159"/>
      <c r="F260" s="160"/>
      <c r="G260" s="161"/>
      <c r="H260" s="161"/>
      <c r="I260" s="161"/>
      <c r="J260" s="161"/>
      <c r="K260" s="162"/>
      <c r="L260" s="162"/>
      <c r="M260" s="159"/>
      <c r="N260" s="159"/>
      <c r="O260" s="160"/>
      <c r="P260" s="160"/>
      <c r="Q260" s="159"/>
      <c r="R260" s="159"/>
      <c r="S260" s="159"/>
      <c r="T260" s="163"/>
      <c r="U260" s="163"/>
      <c r="V260" s="163" t="s">
        <v>0</v>
      </c>
      <c r="W260" s="164"/>
      <c r="X260" s="160"/>
    </row>
    <row r="261" spans="1:37">
      <c r="D261" s="158" t="s">
        <v>538</v>
      </c>
      <c r="E261" s="159"/>
      <c r="F261" s="160"/>
      <c r="G261" s="161"/>
      <c r="H261" s="161"/>
      <c r="I261" s="161"/>
      <c r="J261" s="161"/>
      <c r="K261" s="162"/>
      <c r="L261" s="162"/>
      <c r="M261" s="159"/>
      <c r="N261" s="159"/>
      <c r="O261" s="160"/>
      <c r="P261" s="160"/>
      <c r="Q261" s="159"/>
      <c r="R261" s="159"/>
      <c r="S261" s="159"/>
      <c r="T261" s="163"/>
      <c r="U261" s="163"/>
      <c r="V261" s="163" t="s">
        <v>0</v>
      </c>
      <c r="W261" s="164"/>
      <c r="X261" s="160"/>
    </row>
    <row r="262" spans="1:37" ht="25.5">
      <c r="A262" s="108">
        <v>76</v>
      </c>
      <c r="B262" s="109" t="s">
        <v>410</v>
      </c>
      <c r="C262" s="110" t="s">
        <v>539</v>
      </c>
      <c r="D262" s="111" t="s">
        <v>540</v>
      </c>
      <c r="E262" s="112">
        <v>0.27300000000000002</v>
      </c>
      <c r="F262" s="113" t="s">
        <v>157</v>
      </c>
      <c r="K262" s="115">
        <v>1.8699999999999999E-3</v>
      </c>
      <c r="L262" s="115">
        <f>E262*K262</f>
        <v>5.1051000000000004E-4</v>
      </c>
      <c r="M262" s="112">
        <v>1.8</v>
      </c>
      <c r="N262" s="112">
        <f>E262*M262</f>
        <v>0.49140000000000006</v>
      </c>
      <c r="O262" s="113">
        <v>20</v>
      </c>
      <c r="P262" s="113" t="s">
        <v>158</v>
      </c>
      <c r="V262" s="116" t="s">
        <v>108</v>
      </c>
      <c r="W262" s="117">
        <v>1.7669999999999999</v>
      </c>
      <c r="X262" s="110" t="s">
        <v>541</v>
      </c>
      <c r="Y262" s="110" t="s">
        <v>539</v>
      </c>
      <c r="Z262" s="113" t="s">
        <v>414</v>
      </c>
      <c r="AB262" s="113">
        <v>6</v>
      </c>
      <c r="AJ262" s="86" t="s">
        <v>161</v>
      </c>
      <c r="AK262" s="86" t="s">
        <v>162</v>
      </c>
    </row>
    <row r="263" spans="1:37">
      <c r="D263" s="158" t="s">
        <v>183</v>
      </c>
      <c r="E263" s="159"/>
      <c r="F263" s="160"/>
      <c r="G263" s="161"/>
      <c r="H263" s="161"/>
      <c r="I263" s="161"/>
      <c r="J263" s="161"/>
      <c r="K263" s="162"/>
      <c r="L263" s="162"/>
      <c r="M263" s="159"/>
      <c r="N263" s="159"/>
      <c r="O263" s="160"/>
      <c r="P263" s="160"/>
      <c r="Q263" s="159"/>
      <c r="R263" s="159"/>
      <c r="S263" s="159"/>
      <c r="T263" s="163"/>
      <c r="U263" s="163"/>
      <c r="V263" s="163" t="s">
        <v>0</v>
      </c>
      <c r="W263" s="164"/>
      <c r="X263" s="160"/>
    </row>
    <row r="264" spans="1:37">
      <c r="D264" s="158" t="s">
        <v>542</v>
      </c>
      <c r="E264" s="159"/>
      <c r="F264" s="160"/>
      <c r="G264" s="161"/>
      <c r="H264" s="161"/>
      <c r="I264" s="161"/>
      <c r="J264" s="161"/>
      <c r="K264" s="162"/>
      <c r="L264" s="162"/>
      <c r="M264" s="159"/>
      <c r="N264" s="159"/>
      <c r="O264" s="160"/>
      <c r="P264" s="160"/>
      <c r="Q264" s="159"/>
      <c r="R264" s="159"/>
      <c r="S264" s="159"/>
      <c r="T264" s="163"/>
      <c r="U264" s="163"/>
      <c r="V264" s="163" t="s">
        <v>0</v>
      </c>
      <c r="W264" s="164"/>
      <c r="X264" s="160"/>
    </row>
    <row r="265" spans="1:37">
      <c r="D265" s="158" t="s">
        <v>543</v>
      </c>
      <c r="E265" s="159"/>
      <c r="F265" s="160"/>
      <c r="G265" s="161"/>
      <c r="H265" s="161"/>
      <c r="I265" s="161"/>
      <c r="J265" s="161"/>
      <c r="K265" s="162"/>
      <c r="L265" s="162"/>
      <c r="M265" s="159"/>
      <c r="N265" s="159"/>
      <c r="O265" s="160"/>
      <c r="P265" s="160"/>
      <c r="Q265" s="159"/>
      <c r="R265" s="159"/>
      <c r="S265" s="159"/>
      <c r="T265" s="163"/>
      <c r="U265" s="163"/>
      <c r="V265" s="163" t="s">
        <v>0</v>
      </c>
      <c r="W265" s="164"/>
      <c r="X265" s="160"/>
    </row>
    <row r="266" spans="1:37">
      <c r="D266" s="158" t="s">
        <v>544</v>
      </c>
      <c r="E266" s="159"/>
      <c r="F266" s="160"/>
      <c r="G266" s="161"/>
      <c r="H266" s="161"/>
      <c r="I266" s="161"/>
      <c r="J266" s="161"/>
      <c r="K266" s="162"/>
      <c r="L266" s="162"/>
      <c r="M266" s="159"/>
      <c r="N266" s="159"/>
      <c r="O266" s="160"/>
      <c r="P266" s="160"/>
      <c r="Q266" s="159"/>
      <c r="R266" s="159"/>
      <c r="S266" s="159"/>
      <c r="T266" s="163"/>
      <c r="U266" s="163"/>
      <c r="V266" s="163" t="s">
        <v>0</v>
      </c>
      <c r="W266" s="164"/>
      <c r="X266" s="160"/>
    </row>
    <row r="267" spans="1:37" ht="25.5">
      <c r="A267" s="108">
        <v>77</v>
      </c>
      <c r="B267" s="109" t="s">
        <v>410</v>
      </c>
      <c r="C267" s="110" t="s">
        <v>545</v>
      </c>
      <c r="D267" s="111" t="s">
        <v>546</v>
      </c>
      <c r="E267" s="112">
        <v>2.02</v>
      </c>
      <c r="F267" s="113" t="s">
        <v>167</v>
      </c>
      <c r="K267" s="115">
        <v>5.5000000000000003E-4</v>
      </c>
      <c r="L267" s="115">
        <f>E267*K267</f>
        <v>1.111E-3</v>
      </c>
      <c r="M267" s="112">
        <v>0.27</v>
      </c>
      <c r="N267" s="112">
        <f>E267*M267</f>
        <v>0.5454</v>
      </c>
      <c r="O267" s="113">
        <v>20</v>
      </c>
      <c r="P267" s="113" t="s">
        <v>158</v>
      </c>
      <c r="V267" s="116" t="s">
        <v>108</v>
      </c>
      <c r="W267" s="117">
        <v>1.099</v>
      </c>
      <c r="X267" s="110" t="s">
        <v>547</v>
      </c>
      <c r="Y267" s="110" t="s">
        <v>545</v>
      </c>
      <c r="Z267" s="113" t="s">
        <v>414</v>
      </c>
      <c r="AB267" s="113">
        <v>6</v>
      </c>
      <c r="AJ267" s="86" t="s">
        <v>161</v>
      </c>
      <c r="AK267" s="86" t="s">
        <v>162</v>
      </c>
    </row>
    <row r="268" spans="1:37">
      <c r="D268" s="158" t="s">
        <v>183</v>
      </c>
      <c r="E268" s="159"/>
      <c r="F268" s="160"/>
      <c r="G268" s="161"/>
      <c r="H268" s="161"/>
      <c r="I268" s="161"/>
      <c r="J268" s="161"/>
      <c r="K268" s="162"/>
      <c r="L268" s="162"/>
      <c r="M268" s="159"/>
      <c r="N268" s="159"/>
      <c r="O268" s="160"/>
      <c r="P268" s="160"/>
      <c r="Q268" s="159"/>
      <c r="R268" s="159"/>
      <c r="S268" s="159"/>
      <c r="T268" s="163"/>
      <c r="U268" s="163"/>
      <c r="V268" s="163" t="s">
        <v>0</v>
      </c>
      <c r="W268" s="164"/>
      <c r="X268" s="160"/>
    </row>
    <row r="269" spans="1:37">
      <c r="D269" s="158" t="s">
        <v>548</v>
      </c>
      <c r="E269" s="159"/>
      <c r="F269" s="160"/>
      <c r="G269" s="161"/>
      <c r="H269" s="161"/>
      <c r="I269" s="161"/>
      <c r="J269" s="161"/>
      <c r="K269" s="162"/>
      <c r="L269" s="162"/>
      <c r="M269" s="159"/>
      <c r="N269" s="159"/>
      <c r="O269" s="160"/>
      <c r="P269" s="160"/>
      <c r="Q269" s="159"/>
      <c r="R269" s="159"/>
      <c r="S269" s="159"/>
      <c r="T269" s="163"/>
      <c r="U269" s="163"/>
      <c r="V269" s="163" t="s">
        <v>0</v>
      </c>
      <c r="W269" s="164"/>
      <c r="X269" s="160"/>
    </row>
    <row r="270" spans="1:37">
      <c r="A270" s="108">
        <v>78</v>
      </c>
      <c r="B270" s="109" t="s">
        <v>410</v>
      </c>
      <c r="C270" s="110" t="s">
        <v>549</v>
      </c>
      <c r="D270" s="111" t="s">
        <v>550</v>
      </c>
      <c r="E270" s="112">
        <v>1</v>
      </c>
      <c r="F270" s="113" t="s">
        <v>187</v>
      </c>
      <c r="K270" s="115">
        <v>5.0000000000000001E-4</v>
      </c>
      <c r="L270" s="115">
        <f>E270*K270</f>
        <v>5.0000000000000001E-4</v>
      </c>
      <c r="M270" s="112">
        <v>1.4999999999999999E-2</v>
      </c>
      <c r="N270" s="112">
        <f>E270*M270</f>
        <v>1.4999999999999999E-2</v>
      </c>
      <c r="O270" s="113">
        <v>20</v>
      </c>
      <c r="P270" s="113" t="s">
        <v>158</v>
      </c>
      <c r="V270" s="116" t="s">
        <v>108</v>
      </c>
      <c r="W270" s="117">
        <v>0.71699999999999997</v>
      </c>
      <c r="X270" s="110" t="s">
        <v>551</v>
      </c>
      <c r="Y270" s="110" t="s">
        <v>549</v>
      </c>
      <c r="Z270" s="113" t="s">
        <v>414</v>
      </c>
      <c r="AB270" s="113">
        <v>1</v>
      </c>
      <c r="AJ270" s="86" t="s">
        <v>161</v>
      </c>
      <c r="AK270" s="86" t="s">
        <v>162</v>
      </c>
    </row>
    <row r="271" spans="1:37">
      <c r="D271" s="158" t="s">
        <v>298</v>
      </c>
      <c r="E271" s="159"/>
      <c r="F271" s="160"/>
      <c r="G271" s="161"/>
      <c r="H271" s="161"/>
      <c r="I271" s="161"/>
      <c r="J271" s="161"/>
      <c r="K271" s="162"/>
      <c r="L271" s="162"/>
      <c r="M271" s="159"/>
      <c r="N271" s="159"/>
      <c r="O271" s="160"/>
      <c r="P271" s="160"/>
      <c r="Q271" s="159"/>
      <c r="R271" s="159"/>
      <c r="S271" s="159"/>
      <c r="T271" s="163"/>
      <c r="U271" s="163"/>
      <c r="V271" s="163" t="s">
        <v>0</v>
      </c>
      <c r="W271" s="164"/>
      <c r="X271" s="160"/>
    </row>
    <row r="272" spans="1:37">
      <c r="D272" s="158" t="s">
        <v>529</v>
      </c>
      <c r="E272" s="159"/>
      <c r="F272" s="160"/>
      <c r="G272" s="161"/>
      <c r="H272" s="161"/>
      <c r="I272" s="161"/>
      <c r="J272" s="161"/>
      <c r="K272" s="162"/>
      <c r="L272" s="162"/>
      <c r="M272" s="159"/>
      <c r="N272" s="159"/>
      <c r="O272" s="160"/>
      <c r="P272" s="160"/>
      <c r="Q272" s="159"/>
      <c r="R272" s="159"/>
      <c r="S272" s="159"/>
      <c r="T272" s="163"/>
      <c r="U272" s="163"/>
      <c r="V272" s="163" t="s">
        <v>0</v>
      </c>
      <c r="W272" s="164"/>
      <c r="X272" s="160"/>
    </row>
    <row r="273" spans="1:37" ht="25.5">
      <c r="A273" s="108">
        <v>79</v>
      </c>
      <c r="B273" s="109" t="s">
        <v>410</v>
      </c>
      <c r="C273" s="110" t="s">
        <v>552</v>
      </c>
      <c r="D273" s="111" t="s">
        <v>553</v>
      </c>
      <c r="E273" s="112">
        <v>10</v>
      </c>
      <c r="F273" s="113" t="s">
        <v>245</v>
      </c>
      <c r="K273" s="115">
        <v>5.0000000000000001E-4</v>
      </c>
      <c r="L273" s="115">
        <f>E273*K273</f>
        <v>5.0000000000000001E-3</v>
      </c>
      <c r="M273" s="112">
        <v>2E-3</v>
      </c>
      <c r="N273" s="112">
        <f>E273*M273</f>
        <v>0.02</v>
      </c>
      <c r="O273" s="113">
        <v>20</v>
      </c>
      <c r="P273" s="113" t="s">
        <v>158</v>
      </c>
      <c r="V273" s="116" t="s">
        <v>108</v>
      </c>
      <c r="W273" s="117">
        <v>2.2599999999999998</v>
      </c>
      <c r="X273" s="110" t="s">
        <v>554</v>
      </c>
      <c r="Y273" s="110" t="s">
        <v>552</v>
      </c>
      <c r="Z273" s="113" t="s">
        <v>414</v>
      </c>
      <c r="AB273" s="113">
        <v>1</v>
      </c>
      <c r="AJ273" s="86" t="s">
        <v>161</v>
      </c>
      <c r="AK273" s="86" t="s">
        <v>162</v>
      </c>
    </row>
    <row r="274" spans="1:37">
      <c r="D274" s="158" t="s">
        <v>555</v>
      </c>
      <c r="E274" s="159"/>
      <c r="F274" s="160"/>
      <c r="G274" s="161"/>
      <c r="H274" s="161"/>
      <c r="I274" s="161"/>
      <c r="J274" s="161"/>
      <c r="K274" s="162"/>
      <c r="L274" s="162"/>
      <c r="M274" s="159"/>
      <c r="N274" s="159"/>
      <c r="O274" s="160"/>
      <c r="P274" s="160"/>
      <c r="Q274" s="159"/>
      <c r="R274" s="159"/>
      <c r="S274" s="159"/>
      <c r="T274" s="163"/>
      <c r="U274" s="163"/>
      <c r="V274" s="163" t="s">
        <v>0</v>
      </c>
      <c r="W274" s="164"/>
      <c r="X274" s="160"/>
    </row>
    <row r="275" spans="1:37">
      <c r="D275" s="158" t="s">
        <v>519</v>
      </c>
      <c r="E275" s="159"/>
      <c r="F275" s="160"/>
      <c r="G275" s="161"/>
      <c r="H275" s="161"/>
      <c r="I275" s="161"/>
      <c r="J275" s="161"/>
      <c r="K275" s="162"/>
      <c r="L275" s="162"/>
      <c r="M275" s="159"/>
      <c r="N275" s="159"/>
      <c r="O275" s="160"/>
      <c r="P275" s="160"/>
      <c r="Q275" s="159"/>
      <c r="R275" s="159"/>
      <c r="S275" s="159"/>
      <c r="T275" s="163"/>
      <c r="U275" s="163"/>
      <c r="V275" s="163" t="s">
        <v>0</v>
      </c>
      <c r="W275" s="164"/>
      <c r="X275" s="160"/>
    </row>
    <row r="276" spans="1:37" ht="25.5">
      <c r="A276" s="108">
        <v>80</v>
      </c>
      <c r="B276" s="109" t="s">
        <v>410</v>
      </c>
      <c r="C276" s="110" t="s">
        <v>556</v>
      </c>
      <c r="D276" s="111" t="s">
        <v>557</v>
      </c>
      <c r="E276" s="112">
        <v>540</v>
      </c>
      <c r="F276" s="113" t="s">
        <v>245</v>
      </c>
      <c r="K276" s="115">
        <v>5.0000000000000001E-4</v>
      </c>
      <c r="L276" s="115">
        <f>E276*K276</f>
        <v>0.27</v>
      </c>
      <c r="M276" s="112">
        <v>6.0000000000000001E-3</v>
      </c>
      <c r="N276" s="112">
        <f>E276*M276</f>
        <v>3.24</v>
      </c>
      <c r="O276" s="113">
        <v>20</v>
      </c>
      <c r="P276" s="113" t="s">
        <v>158</v>
      </c>
      <c r="V276" s="116" t="s">
        <v>108</v>
      </c>
      <c r="W276" s="117">
        <v>195.48</v>
      </c>
      <c r="X276" s="110" t="s">
        <v>558</v>
      </c>
      <c r="Y276" s="110" t="s">
        <v>556</v>
      </c>
      <c r="Z276" s="113" t="s">
        <v>414</v>
      </c>
      <c r="AB276" s="113">
        <v>1</v>
      </c>
      <c r="AJ276" s="86" t="s">
        <v>161</v>
      </c>
      <c r="AK276" s="86" t="s">
        <v>162</v>
      </c>
    </row>
    <row r="277" spans="1:37">
      <c r="D277" s="158" t="s">
        <v>559</v>
      </c>
      <c r="E277" s="159"/>
      <c r="F277" s="160"/>
      <c r="G277" s="161"/>
      <c r="H277" s="161"/>
      <c r="I277" s="161"/>
      <c r="J277" s="161"/>
      <c r="K277" s="162"/>
      <c r="L277" s="162"/>
      <c r="M277" s="159"/>
      <c r="N277" s="159"/>
      <c r="O277" s="160"/>
      <c r="P277" s="160"/>
      <c r="Q277" s="159"/>
      <c r="R277" s="159"/>
      <c r="S277" s="159"/>
      <c r="T277" s="163"/>
      <c r="U277" s="163"/>
      <c r="V277" s="163" t="s">
        <v>0</v>
      </c>
      <c r="W277" s="164"/>
      <c r="X277" s="160"/>
    </row>
    <row r="278" spans="1:37">
      <c r="D278" s="158" t="s">
        <v>560</v>
      </c>
      <c r="E278" s="159"/>
      <c r="F278" s="160"/>
      <c r="G278" s="161"/>
      <c r="H278" s="161"/>
      <c r="I278" s="161"/>
      <c r="J278" s="161"/>
      <c r="K278" s="162"/>
      <c r="L278" s="162"/>
      <c r="M278" s="159"/>
      <c r="N278" s="159"/>
      <c r="O278" s="160"/>
      <c r="P278" s="160"/>
      <c r="Q278" s="159"/>
      <c r="R278" s="159"/>
      <c r="S278" s="159"/>
      <c r="T278" s="163"/>
      <c r="U278" s="163"/>
      <c r="V278" s="163" t="s">
        <v>0</v>
      </c>
      <c r="W278" s="164"/>
      <c r="X278" s="160"/>
    </row>
    <row r="279" spans="1:37" ht="25.5">
      <c r="A279" s="108">
        <v>81</v>
      </c>
      <c r="B279" s="109" t="s">
        <v>410</v>
      </c>
      <c r="C279" s="110" t="s">
        <v>561</v>
      </c>
      <c r="D279" s="111" t="s">
        <v>562</v>
      </c>
      <c r="E279" s="112">
        <v>150</v>
      </c>
      <c r="F279" s="113" t="s">
        <v>563</v>
      </c>
      <c r="K279" s="115">
        <v>1.0000000000000001E-5</v>
      </c>
      <c r="L279" s="115">
        <f>E279*K279</f>
        <v>1.5E-3</v>
      </c>
      <c r="N279" s="112">
        <f>E279*M279</f>
        <v>0</v>
      </c>
      <c r="O279" s="113">
        <v>20</v>
      </c>
      <c r="P279" s="113" t="s">
        <v>158</v>
      </c>
      <c r="V279" s="116" t="s">
        <v>108</v>
      </c>
      <c r="W279" s="117">
        <v>13.05</v>
      </c>
      <c r="X279" s="110" t="s">
        <v>564</v>
      </c>
      <c r="Y279" s="110" t="s">
        <v>561</v>
      </c>
      <c r="Z279" s="113" t="s">
        <v>252</v>
      </c>
      <c r="AB279" s="113">
        <v>6</v>
      </c>
      <c r="AJ279" s="86" t="s">
        <v>161</v>
      </c>
      <c r="AK279" s="86" t="s">
        <v>162</v>
      </c>
    </row>
    <row r="280" spans="1:37">
      <c r="D280" s="158" t="s">
        <v>565</v>
      </c>
      <c r="E280" s="159"/>
      <c r="F280" s="160"/>
      <c r="G280" s="161"/>
      <c r="H280" s="161"/>
      <c r="I280" s="161"/>
      <c r="J280" s="161"/>
      <c r="K280" s="162"/>
      <c r="L280" s="162"/>
      <c r="M280" s="159"/>
      <c r="N280" s="159"/>
      <c r="O280" s="160"/>
      <c r="P280" s="160"/>
      <c r="Q280" s="159"/>
      <c r="R280" s="159"/>
      <c r="S280" s="159"/>
      <c r="T280" s="163"/>
      <c r="U280" s="163"/>
      <c r="V280" s="163" t="s">
        <v>0</v>
      </c>
      <c r="W280" s="164"/>
      <c r="X280" s="160"/>
    </row>
    <row r="281" spans="1:37">
      <c r="D281" s="158" t="s">
        <v>566</v>
      </c>
      <c r="E281" s="159"/>
      <c r="F281" s="160"/>
      <c r="G281" s="161"/>
      <c r="H281" s="161"/>
      <c r="I281" s="161"/>
      <c r="J281" s="161"/>
      <c r="K281" s="162"/>
      <c r="L281" s="162"/>
      <c r="M281" s="159"/>
      <c r="N281" s="159"/>
      <c r="O281" s="160"/>
      <c r="P281" s="160"/>
      <c r="Q281" s="159"/>
      <c r="R281" s="159"/>
      <c r="S281" s="159"/>
      <c r="T281" s="163"/>
      <c r="U281" s="163"/>
      <c r="V281" s="163" t="s">
        <v>0</v>
      </c>
      <c r="W281" s="164"/>
      <c r="X281" s="160"/>
    </row>
    <row r="282" spans="1:37" ht="25.5">
      <c r="A282" s="108">
        <v>82</v>
      </c>
      <c r="B282" s="109" t="s">
        <v>410</v>
      </c>
      <c r="C282" s="110" t="s">
        <v>567</v>
      </c>
      <c r="D282" s="111" t="s">
        <v>568</v>
      </c>
      <c r="E282" s="112">
        <v>120</v>
      </c>
      <c r="F282" s="113" t="s">
        <v>563</v>
      </c>
      <c r="K282" s="115">
        <v>3.0000000000000001E-5</v>
      </c>
      <c r="L282" s="115">
        <f>E282*K282</f>
        <v>3.5999999999999999E-3</v>
      </c>
      <c r="N282" s="112">
        <f>E282*M282</f>
        <v>0</v>
      </c>
      <c r="O282" s="113">
        <v>20</v>
      </c>
      <c r="P282" s="113" t="s">
        <v>158</v>
      </c>
      <c r="V282" s="116" t="s">
        <v>108</v>
      </c>
      <c r="W282" s="117">
        <v>15.96</v>
      </c>
      <c r="X282" s="110" t="s">
        <v>569</v>
      </c>
      <c r="Y282" s="110" t="s">
        <v>567</v>
      </c>
      <c r="Z282" s="113" t="s">
        <v>252</v>
      </c>
      <c r="AB282" s="113">
        <v>6</v>
      </c>
      <c r="AJ282" s="86" t="s">
        <v>161</v>
      </c>
      <c r="AK282" s="86" t="s">
        <v>162</v>
      </c>
    </row>
    <row r="283" spans="1:37">
      <c r="D283" s="158" t="s">
        <v>570</v>
      </c>
      <c r="E283" s="159"/>
      <c r="F283" s="160"/>
      <c r="G283" s="161"/>
      <c r="H283" s="161"/>
      <c r="I283" s="161"/>
      <c r="J283" s="161"/>
      <c r="K283" s="162"/>
      <c r="L283" s="162"/>
      <c r="M283" s="159"/>
      <c r="N283" s="159"/>
      <c r="O283" s="160"/>
      <c r="P283" s="160"/>
      <c r="Q283" s="159"/>
      <c r="R283" s="159"/>
      <c r="S283" s="159"/>
      <c r="T283" s="163"/>
      <c r="U283" s="163"/>
      <c r="V283" s="163" t="s">
        <v>0</v>
      </c>
      <c r="W283" s="164"/>
      <c r="X283" s="160"/>
    </row>
    <row r="284" spans="1:37" ht="25.5">
      <c r="A284" s="108">
        <v>83</v>
      </c>
      <c r="B284" s="109" t="s">
        <v>410</v>
      </c>
      <c r="C284" s="110" t="s">
        <v>571</v>
      </c>
      <c r="D284" s="111" t="s">
        <v>572</v>
      </c>
      <c r="E284" s="112">
        <v>334.45</v>
      </c>
      <c r="F284" s="113" t="s">
        <v>167</v>
      </c>
      <c r="L284" s="115">
        <f>E284*K284</f>
        <v>0</v>
      </c>
      <c r="M284" s="112">
        <v>6.8000000000000005E-2</v>
      </c>
      <c r="N284" s="112">
        <f>E284*M284</f>
        <v>22.742599999999999</v>
      </c>
      <c r="O284" s="113">
        <v>20</v>
      </c>
      <c r="P284" s="113" t="s">
        <v>158</v>
      </c>
      <c r="V284" s="116" t="s">
        <v>108</v>
      </c>
      <c r="W284" s="117">
        <v>130.43600000000001</v>
      </c>
      <c r="X284" s="110" t="s">
        <v>573</v>
      </c>
      <c r="Y284" s="110" t="s">
        <v>571</v>
      </c>
      <c r="Z284" s="113" t="s">
        <v>414</v>
      </c>
      <c r="AB284" s="113">
        <v>6</v>
      </c>
      <c r="AJ284" s="86" t="s">
        <v>161</v>
      </c>
      <c r="AK284" s="86" t="s">
        <v>162</v>
      </c>
    </row>
    <row r="285" spans="1:37">
      <c r="D285" s="158" t="s">
        <v>298</v>
      </c>
      <c r="E285" s="159"/>
      <c r="F285" s="160"/>
      <c r="G285" s="161"/>
      <c r="H285" s="161"/>
      <c r="I285" s="161"/>
      <c r="J285" s="161"/>
      <c r="K285" s="162"/>
      <c r="L285" s="162"/>
      <c r="M285" s="159"/>
      <c r="N285" s="159"/>
      <c r="O285" s="160"/>
      <c r="P285" s="160"/>
      <c r="Q285" s="159"/>
      <c r="R285" s="159"/>
      <c r="S285" s="159"/>
      <c r="T285" s="163"/>
      <c r="U285" s="163"/>
      <c r="V285" s="163" t="s">
        <v>0</v>
      </c>
      <c r="W285" s="164"/>
      <c r="X285" s="160"/>
    </row>
    <row r="286" spans="1:37">
      <c r="D286" s="158" t="s">
        <v>574</v>
      </c>
      <c r="E286" s="159"/>
      <c r="F286" s="160"/>
      <c r="G286" s="161"/>
      <c r="H286" s="161"/>
      <c r="I286" s="161"/>
      <c r="J286" s="161"/>
      <c r="K286" s="162"/>
      <c r="L286" s="162"/>
      <c r="M286" s="159"/>
      <c r="N286" s="159"/>
      <c r="O286" s="160"/>
      <c r="P286" s="160"/>
      <c r="Q286" s="159"/>
      <c r="R286" s="159"/>
      <c r="S286" s="159"/>
      <c r="T286" s="163"/>
      <c r="U286" s="163"/>
      <c r="V286" s="163" t="s">
        <v>0</v>
      </c>
      <c r="W286" s="164"/>
      <c r="X286" s="160"/>
    </row>
    <row r="287" spans="1:37">
      <c r="D287" s="158" t="s">
        <v>433</v>
      </c>
      <c r="E287" s="159"/>
      <c r="F287" s="160"/>
      <c r="G287" s="161"/>
      <c r="H287" s="161"/>
      <c r="I287" s="161"/>
      <c r="J287" s="161"/>
      <c r="K287" s="162"/>
      <c r="L287" s="162"/>
      <c r="M287" s="159"/>
      <c r="N287" s="159"/>
      <c r="O287" s="160"/>
      <c r="P287" s="160"/>
      <c r="Q287" s="159"/>
      <c r="R287" s="159"/>
      <c r="S287" s="159"/>
      <c r="T287" s="163"/>
      <c r="U287" s="163"/>
      <c r="V287" s="163" t="s">
        <v>0</v>
      </c>
      <c r="W287" s="164"/>
      <c r="X287" s="160"/>
    </row>
    <row r="288" spans="1:37">
      <c r="D288" s="158" t="s">
        <v>575</v>
      </c>
      <c r="E288" s="159"/>
      <c r="F288" s="160"/>
      <c r="G288" s="161"/>
      <c r="H288" s="161"/>
      <c r="I288" s="161"/>
      <c r="J288" s="161"/>
      <c r="K288" s="162"/>
      <c r="L288" s="162"/>
      <c r="M288" s="159"/>
      <c r="N288" s="159"/>
      <c r="O288" s="160"/>
      <c r="P288" s="160"/>
      <c r="Q288" s="159"/>
      <c r="R288" s="159"/>
      <c r="S288" s="159"/>
      <c r="T288" s="163"/>
      <c r="U288" s="163"/>
      <c r="V288" s="163" t="s">
        <v>0</v>
      </c>
      <c r="W288" s="164"/>
      <c r="X288" s="160"/>
    </row>
    <row r="289" spans="1:37">
      <c r="A289" s="108">
        <v>84</v>
      </c>
      <c r="B289" s="109" t="s">
        <v>410</v>
      </c>
      <c r="C289" s="110" t="s">
        <v>576</v>
      </c>
      <c r="D289" s="111" t="s">
        <v>577</v>
      </c>
      <c r="E289" s="112">
        <v>150.39500000000001</v>
      </c>
      <c r="F289" s="113" t="s">
        <v>274</v>
      </c>
      <c r="L289" s="115">
        <f t="shared" ref="L289:L296" si="0">E289*K289</f>
        <v>0</v>
      </c>
      <c r="N289" s="112">
        <f t="shared" ref="N289:N296" si="1">E289*M289</f>
        <v>0</v>
      </c>
      <c r="O289" s="113">
        <v>20</v>
      </c>
      <c r="P289" s="113" t="s">
        <v>158</v>
      </c>
      <c r="V289" s="116" t="s">
        <v>108</v>
      </c>
      <c r="W289" s="117">
        <v>193.709</v>
      </c>
      <c r="X289" s="110" t="s">
        <v>578</v>
      </c>
      <c r="Y289" s="110" t="s">
        <v>576</v>
      </c>
      <c r="Z289" s="113" t="s">
        <v>414</v>
      </c>
      <c r="AB289" s="113">
        <v>1</v>
      </c>
      <c r="AJ289" s="86" t="s">
        <v>161</v>
      </c>
      <c r="AK289" s="86" t="s">
        <v>162</v>
      </c>
    </row>
    <row r="290" spans="1:37" ht="25.5">
      <c r="A290" s="108">
        <v>85</v>
      </c>
      <c r="B290" s="109" t="s">
        <v>410</v>
      </c>
      <c r="C290" s="110" t="s">
        <v>579</v>
      </c>
      <c r="D290" s="111" t="s">
        <v>580</v>
      </c>
      <c r="E290" s="112">
        <v>150.39500000000001</v>
      </c>
      <c r="F290" s="113" t="s">
        <v>274</v>
      </c>
      <c r="L290" s="115">
        <f t="shared" si="0"/>
        <v>0</v>
      </c>
      <c r="N290" s="112">
        <f t="shared" si="1"/>
        <v>0</v>
      </c>
      <c r="O290" s="113">
        <v>20</v>
      </c>
      <c r="P290" s="113" t="s">
        <v>158</v>
      </c>
      <c r="V290" s="116" t="s">
        <v>108</v>
      </c>
      <c r="W290" s="117">
        <v>117.458</v>
      </c>
      <c r="X290" s="110" t="s">
        <v>581</v>
      </c>
      <c r="Y290" s="110" t="s">
        <v>579</v>
      </c>
      <c r="Z290" s="113" t="s">
        <v>414</v>
      </c>
      <c r="AB290" s="113">
        <v>1</v>
      </c>
      <c r="AJ290" s="86" t="s">
        <v>161</v>
      </c>
      <c r="AK290" s="86" t="s">
        <v>162</v>
      </c>
    </row>
    <row r="291" spans="1:37">
      <c r="A291" s="108">
        <v>86</v>
      </c>
      <c r="B291" s="109" t="s">
        <v>410</v>
      </c>
      <c r="C291" s="110" t="s">
        <v>582</v>
      </c>
      <c r="D291" s="111" t="s">
        <v>583</v>
      </c>
      <c r="E291" s="112">
        <v>150.39500000000001</v>
      </c>
      <c r="F291" s="113" t="s">
        <v>274</v>
      </c>
      <c r="L291" s="115">
        <f t="shared" si="0"/>
        <v>0</v>
      </c>
      <c r="N291" s="112">
        <f t="shared" si="1"/>
        <v>0</v>
      </c>
      <c r="O291" s="113">
        <v>20</v>
      </c>
      <c r="P291" s="113" t="s">
        <v>158</v>
      </c>
      <c r="V291" s="116" t="s">
        <v>108</v>
      </c>
      <c r="W291" s="117">
        <v>81.364000000000004</v>
      </c>
      <c r="X291" s="110" t="s">
        <v>584</v>
      </c>
      <c r="Y291" s="110" t="s">
        <v>582</v>
      </c>
      <c r="Z291" s="113" t="s">
        <v>414</v>
      </c>
      <c r="AB291" s="113">
        <v>1</v>
      </c>
      <c r="AJ291" s="86" t="s">
        <v>161</v>
      </c>
      <c r="AK291" s="86" t="s">
        <v>162</v>
      </c>
    </row>
    <row r="292" spans="1:37" ht="25.5">
      <c r="A292" s="108">
        <v>87</v>
      </c>
      <c r="B292" s="109" t="s">
        <v>410</v>
      </c>
      <c r="C292" s="110" t="s">
        <v>585</v>
      </c>
      <c r="D292" s="111" t="s">
        <v>586</v>
      </c>
      <c r="E292" s="112">
        <v>2857.5050000000001</v>
      </c>
      <c r="F292" s="113" t="s">
        <v>274</v>
      </c>
      <c r="L292" s="115">
        <f t="shared" si="0"/>
        <v>0</v>
      </c>
      <c r="N292" s="112">
        <f t="shared" si="1"/>
        <v>0</v>
      </c>
      <c r="O292" s="113">
        <v>20</v>
      </c>
      <c r="P292" s="113" t="s">
        <v>158</v>
      </c>
      <c r="V292" s="116" t="s">
        <v>108</v>
      </c>
      <c r="X292" s="110" t="s">
        <v>587</v>
      </c>
      <c r="Y292" s="110" t="s">
        <v>585</v>
      </c>
      <c r="Z292" s="113" t="s">
        <v>414</v>
      </c>
      <c r="AB292" s="113">
        <v>1</v>
      </c>
      <c r="AJ292" s="86" t="s">
        <v>161</v>
      </c>
      <c r="AK292" s="86" t="s">
        <v>162</v>
      </c>
    </row>
    <row r="293" spans="1:37" ht="25.5">
      <c r="A293" s="108">
        <v>88</v>
      </c>
      <c r="B293" s="109" t="s">
        <v>410</v>
      </c>
      <c r="C293" s="110" t="s">
        <v>588</v>
      </c>
      <c r="D293" s="111" t="s">
        <v>589</v>
      </c>
      <c r="E293" s="112">
        <v>150.39500000000001</v>
      </c>
      <c r="F293" s="113" t="s">
        <v>274</v>
      </c>
      <c r="L293" s="115">
        <f t="shared" si="0"/>
        <v>0</v>
      </c>
      <c r="N293" s="112">
        <f t="shared" si="1"/>
        <v>0</v>
      </c>
      <c r="O293" s="113">
        <v>20</v>
      </c>
      <c r="P293" s="113" t="s">
        <v>158</v>
      </c>
      <c r="V293" s="116" t="s">
        <v>108</v>
      </c>
      <c r="W293" s="117">
        <v>169.495</v>
      </c>
      <c r="X293" s="110" t="s">
        <v>590</v>
      </c>
      <c r="Y293" s="110" t="s">
        <v>588</v>
      </c>
      <c r="Z293" s="113" t="s">
        <v>414</v>
      </c>
      <c r="AB293" s="113">
        <v>1</v>
      </c>
      <c r="AJ293" s="86" t="s">
        <v>161</v>
      </c>
      <c r="AK293" s="86" t="s">
        <v>162</v>
      </c>
    </row>
    <row r="294" spans="1:37" ht="25.5">
      <c r="A294" s="108">
        <v>89</v>
      </c>
      <c r="B294" s="109" t="s">
        <v>410</v>
      </c>
      <c r="C294" s="110" t="s">
        <v>591</v>
      </c>
      <c r="D294" s="111" t="s">
        <v>592</v>
      </c>
      <c r="E294" s="112">
        <v>1503.95</v>
      </c>
      <c r="F294" s="113" t="s">
        <v>274</v>
      </c>
      <c r="L294" s="115">
        <f t="shared" si="0"/>
        <v>0</v>
      </c>
      <c r="N294" s="112">
        <f t="shared" si="1"/>
        <v>0</v>
      </c>
      <c r="O294" s="113">
        <v>20</v>
      </c>
      <c r="P294" s="113" t="s">
        <v>158</v>
      </c>
      <c r="V294" s="116" t="s">
        <v>108</v>
      </c>
      <c r="W294" s="117">
        <v>189.49799999999999</v>
      </c>
      <c r="X294" s="110" t="s">
        <v>593</v>
      </c>
      <c r="Y294" s="110" t="s">
        <v>591</v>
      </c>
      <c r="Z294" s="113" t="s">
        <v>414</v>
      </c>
      <c r="AB294" s="113">
        <v>1</v>
      </c>
      <c r="AJ294" s="86" t="s">
        <v>161</v>
      </c>
      <c r="AK294" s="86" t="s">
        <v>162</v>
      </c>
    </row>
    <row r="295" spans="1:37" ht="25.5">
      <c r="A295" s="108">
        <v>90</v>
      </c>
      <c r="B295" s="109" t="s">
        <v>410</v>
      </c>
      <c r="C295" s="110" t="s">
        <v>594</v>
      </c>
      <c r="D295" s="111" t="s">
        <v>595</v>
      </c>
      <c r="E295" s="112">
        <v>150.39500000000001</v>
      </c>
      <c r="F295" s="113" t="s">
        <v>274</v>
      </c>
      <c r="L295" s="115">
        <f t="shared" si="0"/>
        <v>0</v>
      </c>
      <c r="N295" s="112">
        <f t="shared" si="1"/>
        <v>0</v>
      </c>
      <c r="O295" s="113">
        <v>20</v>
      </c>
      <c r="P295" s="113" t="s">
        <v>158</v>
      </c>
      <c r="V295" s="116" t="s">
        <v>108</v>
      </c>
      <c r="X295" s="110" t="s">
        <v>596</v>
      </c>
      <c r="Y295" s="110" t="s">
        <v>594</v>
      </c>
      <c r="Z295" s="113" t="s">
        <v>414</v>
      </c>
      <c r="AB295" s="113">
        <v>1</v>
      </c>
      <c r="AJ295" s="86" t="s">
        <v>161</v>
      </c>
      <c r="AK295" s="86" t="s">
        <v>162</v>
      </c>
    </row>
    <row r="296" spans="1:37">
      <c r="A296" s="108">
        <v>91</v>
      </c>
      <c r="B296" s="109" t="s">
        <v>292</v>
      </c>
      <c r="C296" s="110" t="s">
        <v>597</v>
      </c>
      <c r="D296" s="111" t="s">
        <v>598</v>
      </c>
      <c r="E296" s="112">
        <v>115.545</v>
      </c>
      <c r="F296" s="113" t="s">
        <v>274</v>
      </c>
      <c r="L296" s="115">
        <f t="shared" si="0"/>
        <v>0</v>
      </c>
      <c r="N296" s="112">
        <f t="shared" si="1"/>
        <v>0</v>
      </c>
      <c r="O296" s="113">
        <v>20</v>
      </c>
      <c r="P296" s="113" t="s">
        <v>158</v>
      </c>
      <c r="V296" s="116" t="s">
        <v>108</v>
      </c>
      <c r="W296" s="117">
        <v>286.78300000000002</v>
      </c>
      <c r="X296" s="110" t="s">
        <v>599</v>
      </c>
      <c r="Y296" s="110" t="s">
        <v>597</v>
      </c>
      <c r="Z296" s="113" t="s">
        <v>296</v>
      </c>
      <c r="AB296" s="113">
        <v>1</v>
      </c>
      <c r="AJ296" s="86" t="s">
        <v>161</v>
      </c>
      <c r="AK296" s="86" t="s">
        <v>162</v>
      </c>
    </row>
    <row r="297" spans="1:37">
      <c r="D297" s="165" t="s">
        <v>600</v>
      </c>
      <c r="E297" s="166">
        <f>J297</f>
        <v>0</v>
      </c>
      <c r="H297" s="166"/>
      <c r="I297" s="166"/>
      <c r="J297" s="166"/>
      <c r="L297" s="167">
        <f>SUM(L139:L296)</f>
        <v>1.1323235700000001</v>
      </c>
      <c r="N297" s="168">
        <f>SUM(N139:N296)</f>
        <v>151.34461299999998</v>
      </c>
      <c r="W297" s="117">
        <f>SUM(W139:W296)</f>
        <v>1949.7180000000003</v>
      </c>
    </row>
    <row r="299" spans="1:37">
      <c r="D299" s="165" t="s">
        <v>601</v>
      </c>
      <c r="E299" s="168">
        <f>J299</f>
        <v>0</v>
      </c>
      <c r="H299" s="166"/>
      <c r="I299" s="166"/>
      <c r="J299" s="166"/>
      <c r="L299" s="167">
        <f>+L17+L22+L70+L85+L92+L137+L297</f>
        <v>115.32589733999998</v>
      </c>
      <c r="N299" s="168">
        <f>+N17+N22+N70+N85+N92+N137+N297</f>
        <v>151.34461299999998</v>
      </c>
      <c r="W299" s="117">
        <f>+W17+W22+W70+W85+W92+W137+W297</f>
        <v>2801.5350000000003</v>
      </c>
    </row>
    <row r="301" spans="1:37">
      <c r="B301" s="157" t="s">
        <v>602</v>
      </c>
    </row>
    <row r="302" spans="1:37">
      <c r="B302" s="110" t="s">
        <v>603</v>
      </c>
    </row>
    <row r="303" spans="1:37">
      <c r="A303" s="108">
        <v>92</v>
      </c>
      <c r="B303" s="109" t="s">
        <v>604</v>
      </c>
      <c r="C303" s="110" t="s">
        <v>605</v>
      </c>
      <c r="D303" s="111" t="s">
        <v>606</v>
      </c>
      <c r="E303" s="112">
        <v>30.68</v>
      </c>
      <c r="F303" s="113" t="s">
        <v>167</v>
      </c>
      <c r="K303" s="115">
        <v>1.6000000000000001E-3</v>
      </c>
      <c r="L303" s="115">
        <f>E303*K303</f>
        <v>4.9088E-2</v>
      </c>
      <c r="N303" s="112">
        <f>E303*M303</f>
        <v>0</v>
      </c>
      <c r="O303" s="113">
        <v>20</v>
      </c>
      <c r="P303" s="113" t="s">
        <v>158</v>
      </c>
      <c r="V303" s="116" t="s">
        <v>607</v>
      </c>
      <c r="W303" s="117">
        <v>5.86</v>
      </c>
      <c r="X303" s="110" t="s">
        <v>608</v>
      </c>
      <c r="Y303" s="110" t="s">
        <v>605</v>
      </c>
      <c r="Z303" s="113" t="s">
        <v>252</v>
      </c>
      <c r="AB303" s="113">
        <v>1</v>
      </c>
      <c r="AJ303" s="86" t="s">
        <v>609</v>
      </c>
      <c r="AK303" s="86" t="s">
        <v>162</v>
      </c>
    </row>
    <row r="304" spans="1:37">
      <c r="D304" s="158" t="s">
        <v>610</v>
      </c>
      <c r="E304" s="159"/>
      <c r="F304" s="160"/>
      <c r="G304" s="161"/>
      <c r="H304" s="161"/>
      <c r="I304" s="161"/>
      <c r="J304" s="161"/>
      <c r="K304" s="162"/>
      <c r="L304" s="162"/>
      <c r="M304" s="159"/>
      <c r="N304" s="159"/>
      <c r="O304" s="160"/>
      <c r="P304" s="160"/>
      <c r="Q304" s="159"/>
      <c r="R304" s="159"/>
      <c r="S304" s="159"/>
      <c r="T304" s="163"/>
      <c r="U304" s="163"/>
      <c r="V304" s="163" t="s">
        <v>0</v>
      </c>
      <c r="W304" s="164"/>
      <c r="X304" s="160"/>
    </row>
    <row r="305" spans="1:37">
      <c r="A305" s="108">
        <v>93</v>
      </c>
      <c r="B305" s="109" t="s">
        <v>604</v>
      </c>
      <c r="C305" s="110" t="s">
        <v>611</v>
      </c>
      <c r="D305" s="111" t="s">
        <v>612</v>
      </c>
      <c r="E305" s="112">
        <v>60</v>
      </c>
      <c r="F305" s="113" t="s">
        <v>167</v>
      </c>
      <c r="K305" s="115">
        <v>1.4599999999999999E-3</v>
      </c>
      <c r="L305" s="115">
        <f>E305*K305</f>
        <v>8.7599999999999997E-2</v>
      </c>
      <c r="N305" s="112">
        <f>E305*M305</f>
        <v>0</v>
      </c>
      <c r="O305" s="113">
        <v>20</v>
      </c>
      <c r="P305" s="113" t="s">
        <v>158</v>
      </c>
      <c r="V305" s="116" t="s">
        <v>607</v>
      </c>
      <c r="W305" s="117">
        <v>11.94</v>
      </c>
      <c r="X305" s="110" t="s">
        <v>613</v>
      </c>
      <c r="Y305" s="110" t="s">
        <v>611</v>
      </c>
      <c r="Z305" s="113" t="s">
        <v>614</v>
      </c>
      <c r="AB305" s="113">
        <v>1</v>
      </c>
      <c r="AJ305" s="86" t="s">
        <v>609</v>
      </c>
      <c r="AK305" s="86" t="s">
        <v>162</v>
      </c>
    </row>
    <row r="306" spans="1:37" ht="25.5">
      <c r="A306" s="108">
        <v>94</v>
      </c>
      <c r="B306" s="109" t="s">
        <v>604</v>
      </c>
      <c r="C306" s="110" t="s">
        <v>615</v>
      </c>
      <c r="D306" s="111" t="s">
        <v>616</v>
      </c>
      <c r="E306" s="112">
        <v>15.035</v>
      </c>
      <c r="F306" s="113" t="s">
        <v>58</v>
      </c>
      <c r="L306" s="115">
        <f>E306*K306</f>
        <v>0</v>
      </c>
      <c r="N306" s="112">
        <f>E306*M306</f>
        <v>0</v>
      </c>
      <c r="O306" s="113">
        <v>20</v>
      </c>
      <c r="P306" s="113" t="s">
        <v>158</v>
      </c>
      <c r="V306" s="116" t="s">
        <v>607</v>
      </c>
      <c r="X306" s="110" t="s">
        <v>617</v>
      </c>
      <c r="Y306" s="110" t="s">
        <v>615</v>
      </c>
      <c r="Z306" s="113" t="s">
        <v>614</v>
      </c>
      <c r="AB306" s="113">
        <v>1</v>
      </c>
      <c r="AJ306" s="86" t="s">
        <v>609</v>
      </c>
      <c r="AK306" s="86" t="s">
        <v>162</v>
      </c>
    </row>
    <row r="307" spans="1:37">
      <c r="D307" s="165" t="s">
        <v>618</v>
      </c>
      <c r="E307" s="166">
        <f>J307</f>
        <v>0</v>
      </c>
      <c r="H307" s="166"/>
      <c r="I307" s="166"/>
      <c r="J307" s="166"/>
      <c r="L307" s="167">
        <f>SUM(L301:L306)</f>
        <v>0.136688</v>
      </c>
      <c r="N307" s="168">
        <f>SUM(N301:N306)</f>
        <v>0</v>
      </c>
      <c r="W307" s="117">
        <f>SUM(W301:W306)</f>
        <v>17.8</v>
      </c>
    </row>
    <row r="309" spans="1:37">
      <c r="B309" s="110" t="s">
        <v>619</v>
      </c>
    </row>
    <row r="310" spans="1:37" ht="25.5">
      <c r="A310" s="108">
        <v>95</v>
      </c>
      <c r="B310" s="109" t="s">
        <v>620</v>
      </c>
      <c r="C310" s="110" t="s">
        <v>621</v>
      </c>
      <c r="D310" s="174" t="s">
        <v>972</v>
      </c>
      <c r="E310" s="112">
        <v>25</v>
      </c>
      <c r="F310" s="113" t="s">
        <v>167</v>
      </c>
      <c r="K310" s="115">
        <v>5.9999999999999995E-4</v>
      </c>
      <c r="L310" s="115">
        <f>E310*K310</f>
        <v>1.4999999999999999E-2</v>
      </c>
      <c r="N310" s="112">
        <f>E310*M310</f>
        <v>0</v>
      </c>
      <c r="O310" s="113">
        <v>20</v>
      </c>
      <c r="P310" s="113" t="s">
        <v>158</v>
      </c>
      <c r="V310" s="116" t="s">
        <v>607</v>
      </c>
      <c r="W310" s="117">
        <v>5.7750000000000004</v>
      </c>
      <c r="X310" s="110" t="s">
        <v>622</v>
      </c>
      <c r="Y310" s="110" t="s">
        <v>621</v>
      </c>
      <c r="Z310" s="113" t="s">
        <v>623</v>
      </c>
      <c r="AB310" s="113">
        <v>1</v>
      </c>
      <c r="AJ310" s="86" t="s">
        <v>609</v>
      </c>
      <c r="AK310" s="86" t="s">
        <v>162</v>
      </c>
    </row>
    <row r="311" spans="1:37">
      <c r="A311" s="108">
        <v>96</v>
      </c>
      <c r="B311" s="109" t="s">
        <v>620</v>
      </c>
      <c r="C311" s="110" t="s">
        <v>624</v>
      </c>
      <c r="D311" s="111" t="s">
        <v>625</v>
      </c>
      <c r="E311" s="171">
        <v>273.19</v>
      </c>
      <c r="F311" s="172" t="s">
        <v>167</v>
      </c>
      <c r="K311" s="115">
        <v>3.0000000000000001E-5</v>
      </c>
      <c r="L311" s="115">
        <f>E311*K311</f>
        <v>8.1957000000000002E-3</v>
      </c>
      <c r="N311" s="112">
        <f>E311*M311</f>
        <v>0</v>
      </c>
      <c r="O311" s="113">
        <v>20</v>
      </c>
      <c r="P311" s="113" t="s">
        <v>158</v>
      </c>
      <c r="V311" s="116" t="s">
        <v>607</v>
      </c>
      <c r="W311" s="117">
        <v>16.390999999999998</v>
      </c>
      <c r="X311" s="110" t="s">
        <v>626</v>
      </c>
      <c r="Y311" s="110" t="s">
        <v>624</v>
      </c>
      <c r="Z311" s="113" t="s">
        <v>623</v>
      </c>
      <c r="AB311" s="113">
        <v>1</v>
      </c>
      <c r="AJ311" s="86" t="s">
        <v>609</v>
      </c>
      <c r="AK311" s="86" t="s">
        <v>162</v>
      </c>
    </row>
    <row r="312" spans="1:37">
      <c r="A312" s="108">
        <v>97</v>
      </c>
      <c r="B312" s="109" t="s">
        <v>285</v>
      </c>
      <c r="C312" s="110" t="s">
        <v>627</v>
      </c>
      <c r="D312" s="111" t="s">
        <v>628</v>
      </c>
      <c r="E312" s="112">
        <v>232.74299999999999</v>
      </c>
      <c r="F312" s="113" t="s">
        <v>167</v>
      </c>
      <c r="K312" s="115">
        <v>7.0000000000000001E-3</v>
      </c>
      <c r="L312" s="115">
        <f>E312*K312</f>
        <v>1.6292009999999999</v>
      </c>
      <c r="N312" s="112">
        <f>E312*M312</f>
        <v>0</v>
      </c>
      <c r="O312" s="113">
        <v>20</v>
      </c>
      <c r="P312" s="113" t="s">
        <v>158</v>
      </c>
      <c r="V312" s="116" t="s">
        <v>101</v>
      </c>
      <c r="X312" s="110" t="s">
        <v>627</v>
      </c>
      <c r="Y312" s="110" t="s">
        <v>627</v>
      </c>
      <c r="Z312" s="113" t="s">
        <v>629</v>
      </c>
      <c r="AA312" s="110" t="s">
        <v>158</v>
      </c>
      <c r="AB312" s="113">
        <v>2</v>
      </c>
      <c r="AJ312" s="86" t="s">
        <v>630</v>
      </c>
      <c r="AK312" s="86" t="s">
        <v>162</v>
      </c>
    </row>
    <row r="313" spans="1:37">
      <c r="D313" s="158" t="s">
        <v>631</v>
      </c>
      <c r="E313" s="159"/>
      <c r="F313" s="160"/>
      <c r="G313" s="161"/>
      <c r="H313" s="161"/>
      <c r="I313" s="161"/>
      <c r="J313" s="161"/>
      <c r="K313" s="162"/>
      <c r="L313" s="162"/>
      <c r="M313" s="159"/>
      <c r="N313" s="159"/>
      <c r="O313" s="160"/>
      <c r="P313" s="160"/>
      <c r="Q313" s="159"/>
      <c r="R313" s="159"/>
      <c r="S313" s="159"/>
      <c r="T313" s="163"/>
      <c r="U313" s="163"/>
      <c r="V313" s="163" t="s">
        <v>0</v>
      </c>
      <c r="W313" s="164"/>
      <c r="X313" s="160"/>
    </row>
    <row r="314" spans="1:37">
      <c r="A314" s="108">
        <v>98</v>
      </c>
      <c r="B314" s="109" t="s">
        <v>285</v>
      </c>
      <c r="C314" s="110" t="s">
        <v>632</v>
      </c>
      <c r="D314" s="111" t="s">
        <v>633</v>
      </c>
      <c r="E314" s="112">
        <v>16.149000000000001</v>
      </c>
      <c r="F314" s="113" t="s">
        <v>167</v>
      </c>
      <c r="K314" s="115">
        <v>7.0000000000000001E-3</v>
      </c>
      <c r="L314" s="115">
        <f>E314*K314</f>
        <v>0.113043</v>
      </c>
      <c r="N314" s="112">
        <f>E314*M314</f>
        <v>0</v>
      </c>
      <c r="O314" s="113">
        <v>20</v>
      </c>
      <c r="P314" s="113" t="s">
        <v>158</v>
      </c>
      <c r="V314" s="116" t="s">
        <v>101</v>
      </c>
      <c r="X314" s="110" t="s">
        <v>632</v>
      </c>
      <c r="Y314" s="110" t="s">
        <v>632</v>
      </c>
      <c r="Z314" s="113" t="s">
        <v>629</v>
      </c>
      <c r="AA314" s="110" t="s">
        <v>158</v>
      </c>
      <c r="AB314" s="113">
        <v>8</v>
      </c>
      <c r="AJ314" s="86" t="s">
        <v>630</v>
      </c>
      <c r="AK314" s="86" t="s">
        <v>162</v>
      </c>
    </row>
    <row r="315" spans="1:37">
      <c r="D315" s="158" t="s">
        <v>634</v>
      </c>
      <c r="E315" s="159"/>
      <c r="F315" s="160"/>
      <c r="G315" s="161"/>
      <c r="H315" s="161"/>
      <c r="I315" s="161"/>
      <c r="J315" s="161"/>
      <c r="K315" s="162"/>
      <c r="L315" s="162"/>
      <c r="M315" s="159"/>
      <c r="N315" s="159"/>
      <c r="O315" s="160"/>
      <c r="P315" s="160"/>
      <c r="Q315" s="159"/>
      <c r="R315" s="159"/>
      <c r="S315" s="159"/>
      <c r="T315" s="163"/>
      <c r="U315" s="163"/>
      <c r="V315" s="163" t="s">
        <v>0</v>
      </c>
      <c r="W315" s="164"/>
      <c r="X315" s="160"/>
    </row>
    <row r="316" spans="1:37">
      <c r="A316" s="108">
        <v>99</v>
      </c>
      <c r="B316" s="109" t="s">
        <v>285</v>
      </c>
      <c r="C316" s="110" t="s">
        <v>635</v>
      </c>
      <c r="D316" s="111" t="s">
        <v>636</v>
      </c>
      <c r="E316" s="112">
        <v>24.297000000000001</v>
      </c>
      <c r="F316" s="113" t="s">
        <v>167</v>
      </c>
      <c r="K316" s="115">
        <v>7.0000000000000001E-3</v>
      </c>
      <c r="L316" s="115">
        <f>E316*K316</f>
        <v>0.17007900000000001</v>
      </c>
      <c r="N316" s="112">
        <f>E316*M316</f>
        <v>0</v>
      </c>
      <c r="O316" s="113">
        <v>20</v>
      </c>
      <c r="P316" s="113" t="s">
        <v>158</v>
      </c>
      <c r="V316" s="116" t="s">
        <v>101</v>
      </c>
      <c r="X316" s="110" t="s">
        <v>635</v>
      </c>
      <c r="Y316" s="110" t="s">
        <v>635</v>
      </c>
      <c r="Z316" s="113" t="s">
        <v>629</v>
      </c>
      <c r="AA316" s="110" t="s">
        <v>158</v>
      </c>
      <c r="AB316" s="113">
        <v>2</v>
      </c>
      <c r="AJ316" s="86" t="s">
        <v>630</v>
      </c>
      <c r="AK316" s="86" t="s">
        <v>162</v>
      </c>
    </row>
    <row r="317" spans="1:37">
      <c r="D317" s="158" t="s">
        <v>637</v>
      </c>
      <c r="E317" s="159"/>
      <c r="F317" s="160"/>
      <c r="G317" s="161"/>
      <c r="H317" s="161"/>
      <c r="I317" s="161"/>
      <c r="J317" s="161"/>
      <c r="K317" s="162"/>
      <c r="L317" s="162"/>
      <c r="M317" s="159"/>
      <c r="N317" s="159"/>
      <c r="O317" s="160"/>
      <c r="P317" s="160"/>
      <c r="Q317" s="159"/>
      <c r="R317" s="159"/>
      <c r="S317" s="159"/>
      <c r="T317" s="163"/>
      <c r="U317" s="163"/>
      <c r="V317" s="163" t="s">
        <v>0</v>
      </c>
      <c r="W317" s="164"/>
      <c r="X317" s="160"/>
    </row>
    <row r="318" spans="1:37" ht="25.5">
      <c r="A318" s="108">
        <v>100</v>
      </c>
      <c r="B318" s="109" t="s">
        <v>620</v>
      </c>
      <c r="C318" s="110" t="s">
        <v>638</v>
      </c>
      <c r="D318" s="111" t="s">
        <v>639</v>
      </c>
      <c r="E318" s="171">
        <v>81</v>
      </c>
      <c r="F318" s="172" t="s">
        <v>167</v>
      </c>
      <c r="K318" s="115">
        <v>3.8000000000000002E-4</v>
      </c>
      <c r="L318" s="115">
        <f>E318*K318</f>
        <v>3.0780000000000002E-2</v>
      </c>
      <c r="N318" s="112">
        <f>E318*M318</f>
        <v>0</v>
      </c>
      <c r="O318" s="113">
        <v>20</v>
      </c>
      <c r="P318" s="113" t="s">
        <v>158</v>
      </c>
      <c r="V318" s="116" t="s">
        <v>607</v>
      </c>
      <c r="W318" s="117">
        <v>18.873000000000001</v>
      </c>
      <c r="X318" s="110" t="s">
        <v>640</v>
      </c>
      <c r="Y318" s="110" t="s">
        <v>638</v>
      </c>
      <c r="Z318" s="113" t="s">
        <v>623</v>
      </c>
      <c r="AB318" s="113">
        <v>6</v>
      </c>
      <c r="AJ318" s="86" t="s">
        <v>609</v>
      </c>
      <c r="AK318" s="86" t="s">
        <v>162</v>
      </c>
    </row>
    <row r="319" spans="1:37">
      <c r="D319" s="173" t="s">
        <v>641</v>
      </c>
      <c r="E319" s="159"/>
      <c r="F319" s="160"/>
      <c r="G319" s="161"/>
      <c r="H319" s="161"/>
      <c r="I319" s="161"/>
      <c r="J319" s="161"/>
      <c r="K319" s="162"/>
      <c r="L319" s="162"/>
      <c r="M319" s="159"/>
      <c r="N319" s="159"/>
      <c r="O319" s="160"/>
      <c r="P319" s="160"/>
      <c r="Q319" s="159"/>
      <c r="R319" s="159"/>
      <c r="S319" s="159"/>
      <c r="T319" s="163"/>
      <c r="U319" s="163"/>
      <c r="V319" s="163" t="s">
        <v>0</v>
      </c>
      <c r="W319" s="164"/>
      <c r="X319" s="160"/>
    </row>
    <row r="320" spans="1:37">
      <c r="D320" s="158" t="s">
        <v>642</v>
      </c>
      <c r="E320" s="159"/>
      <c r="F320" s="160"/>
      <c r="G320" s="161"/>
      <c r="H320" s="161"/>
      <c r="I320" s="161"/>
      <c r="J320" s="161"/>
      <c r="K320" s="162"/>
      <c r="L320" s="162"/>
      <c r="M320" s="159"/>
      <c r="N320" s="159"/>
      <c r="O320" s="160"/>
      <c r="P320" s="160"/>
      <c r="Q320" s="159"/>
      <c r="R320" s="159"/>
      <c r="S320" s="159"/>
      <c r="T320" s="163"/>
      <c r="U320" s="163"/>
      <c r="V320" s="163" t="s">
        <v>0</v>
      </c>
      <c r="W320" s="164"/>
      <c r="X320" s="160"/>
    </row>
    <row r="321" spans="1:37" ht="25.5">
      <c r="A321" s="108">
        <v>101</v>
      </c>
      <c r="B321" s="109" t="s">
        <v>285</v>
      </c>
      <c r="C321" s="110" t="s">
        <v>643</v>
      </c>
      <c r="D321" s="174" t="s">
        <v>644</v>
      </c>
      <c r="E321" s="112">
        <v>245</v>
      </c>
      <c r="F321" s="113" t="s">
        <v>167</v>
      </c>
      <c r="K321" s="115">
        <v>1.2E-2</v>
      </c>
      <c r="L321" s="115">
        <f>E321*K321</f>
        <v>2.94</v>
      </c>
      <c r="N321" s="112">
        <f>E321*M321</f>
        <v>0</v>
      </c>
      <c r="O321" s="113">
        <v>20</v>
      </c>
      <c r="P321" s="113" t="s">
        <v>158</v>
      </c>
      <c r="V321" s="116" t="s">
        <v>101</v>
      </c>
      <c r="X321" s="110" t="s">
        <v>643</v>
      </c>
      <c r="Y321" s="110" t="s">
        <v>643</v>
      </c>
      <c r="Z321" s="113" t="s">
        <v>645</v>
      </c>
      <c r="AA321" s="110" t="s">
        <v>158</v>
      </c>
      <c r="AB321" s="113">
        <v>2</v>
      </c>
      <c r="AJ321" s="86" t="s">
        <v>630</v>
      </c>
      <c r="AK321" s="86" t="s">
        <v>162</v>
      </c>
    </row>
    <row r="322" spans="1:37" ht="25.5">
      <c r="A322" s="108">
        <v>102</v>
      </c>
      <c r="B322" s="109" t="s">
        <v>285</v>
      </c>
      <c r="C322" s="110" t="s">
        <v>646</v>
      </c>
      <c r="D322" s="174" t="s">
        <v>647</v>
      </c>
      <c r="E322" s="112">
        <v>43</v>
      </c>
      <c r="F322" s="113" t="s">
        <v>167</v>
      </c>
      <c r="K322" s="115">
        <v>1.2E-2</v>
      </c>
      <c r="L322" s="115">
        <f>E322*K322</f>
        <v>0.51600000000000001</v>
      </c>
      <c r="N322" s="112">
        <f>E322*M322</f>
        <v>0</v>
      </c>
      <c r="O322" s="113">
        <v>20</v>
      </c>
      <c r="P322" s="113" t="s">
        <v>158</v>
      </c>
      <c r="V322" s="116" t="s">
        <v>101</v>
      </c>
      <c r="X322" s="110" t="s">
        <v>646</v>
      </c>
      <c r="Y322" s="110" t="s">
        <v>646</v>
      </c>
      <c r="Z322" s="113" t="s">
        <v>645</v>
      </c>
      <c r="AA322" s="110" t="s">
        <v>158</v>
      </c>
      <c r="AB322" s="113">
        <v>2</v>
      </c>
      <c r="AJ322" s="86" t="s">
        <v>630</v>
      </c>
      <c r="AK322" s="86" t="s">
        <v>162</v>
      </c>
    </row>
    <row r="323" spans="1:37" ht="25.5">
      <c r="A323" s="108">
        <v>103</v>
      </c>
      <c r="B323" s="109" t="s">
        <v>620</v>
      </c>
      <c r="C323" s="110" t="s">
        <v>648</v>
      </c>
      <c r="D323" s="111" t="s">
        <v>649</v>
      </c>
      <c r="E323" s="112">
        <v>4</v>
      </c>
      <c r="F323" s="113" t="s">
        <v>187</v>
      </c>
      <c r="K323" s="115">
        <v>1E-4</v>
      </c>
      <c r="L323" s="115">
        <f>E323*K323</f>
        <v>4.0000000000000002E-4</v>
      </c>
      <c r="N323" s="112">
        <f>E323*M323</f>
        <v>0</v>
      </c>
      <c r="O323" s="113">
        <v>20</v>
      </c>
      <c r="P323" s="113" t="s">
        <v>158</v>
      </c>
      <c r="V323" s="116" t="s">
        <v>607</v>
      </c>
      <c r="W323" s="117">
        <v>3.8</v>
      </c>
      <c r="X323" s="110" t="s">
        <v>650</v>
      </c>
      <c r="Y323" s="110" t="s">
        <v>648</v>
      </c>
      <c r="Z323" s="113" t="s">
        <v>252</v>
      </c>
      <c r="AB323" s="113">
        <v>6</v>
      </c>
      <c r="AJ323" s="86" t="s">
        <v>609</v>
      </c>
      <c r="AK323" s="86" t="s">
        <v>162</v>
      </c>
    </row>
    <row r="324" spans="1:37" ht="25.5">
      <c r="A324" s="108">
        <v>104</v>
      </c>
      <c r="B324" s="109" t="s">
        <v>620</v>
      </c>
      <c r="C324" s="110" t="s">
        <v>651</v>
      </c>
      <c r="D324" s="111" t="s">
        <v>652</v>
      </c>
      <c r="E324" s="112">
        <v>4</v>
      </c>
      <c r="F324" s="113" t="s">
        <v>187</v>
      </c>
      <c r="K324" s="115">
        <v>1E-4</v>
      </c>
      <c r="L324" s="115">
        <f>E324*K324</f>
        <v>4.0000000000000002E-4</v>
      </c>
      <c r="N324" s="112">
        <f>E324*M324</f>
        <v>0</v>
      </c>
      <c r="O324" s="113">
        <v>20</v>
      </c>
      <c r="P324" s="113" t="s">
        <v>158</v>
      </c>
      <c r="V324" s="116" t="s">
        <v>607</v>
      </c>
      <c r="W324" s="117">
        <v>6.8440000000000003</v>
      </c>
      <c r="X324" s="110" t="s">
        <v>653</v>
      </c>
      <c r="Y324" s="110" t="s">
        <v>651</v>
      </c>
      <c r="Z324" s="113" t="s">
        <v>252</v>
      </c>
      <c r="AB324" s="113">
        <v>6</v>
      </c>
      <c r="AJ324" s="86" t="s">
        <v>609</v>
      </c>
      <c r="AK324" s="86" t="s">
        <v>162</v>
      </c>
    </row>
    <row r="325" spans="1:37" ht="25.5">
      <c r="A325" s="108">
        <v>105</v>
      </c>
      <c r="B325" s="109" t="s">
        <v>620</v>
      </c>
      <c r="C325" s="110" t="s">
        <v>654</v>
      </c>
      <c r="D325" s="111" t="s">
        <v>655</v>
      </c>
      <c r="E325" s="112">
        <v>213.32400000000001</v>
      </c>
      <c r="F325" s="113" t="s">
        <v>58</v>
      </c>
      <c r="L325" s="115">
        <f>E325*K325</f>
        <v>0</v>
      </c>
      <c r="N325" s="112">
        <f>E325*M325</f>
        <v>0</v>
      </c>
      <c r="O325" s="113">
        <v>20</v>
      </c>
      <c r="P325" s="113" t="s">
        <v>158</v>
      </c>
      <c r="V325" s="116" t="s">
        <v>607</v>
      </c>
      <c r="X325" s="110" t="s">
        <v>656</v>
      </c>
      <c r="Y325" s="110" t="s">
        <v>654</v>
      </c>
      <c r="Z325" s="113" t="s">
        <v>623</v>
      </c>
      <c r="AB325" s="113">
        <v>1</v>
      </c>
      <c r="AJ325" s="86" t="s">
        <v>609</v>
      </c>
      <c r="AK325" s="86" t="s">
        <v>162</v>
      </c>
    </row>
    <row r="326" spans="1:37">
      <c r="D326" s="165" t="s">
        <v>657</v>
      </c>
      <c r="E326" s="166">
        <f>J326</f>
        <v>0</v>
      </c>
      <c r="H326" s="166"/>
      <c r="I326" s="166"/>
      <c r="J326" s="166"/>
      <c r="L326" s="167">
        <f>SUM(L309:L325)</f>
        <v>5.4230986999999997</v>
      </c>
      <c r="N326" s="168">
        <f>SUM(N309:N325)</f>
        <v>0</v>
      </c>
      <c r="W326" s="117">
        <f>SUM(W309:W325)</f>
        <v>51.683</v>
      </c>
    </row>
    <row r="328" spans="1:37">
      <c r="B328" s="110" t="s">
        <v>658</v>
      </c>
    </row>
    <row r="329" spans="1:37">
      <c r="A329" s="108">
        <v>106</v>
      </c>
      <c r="B329" s="109" t="s">
        <v>659</v>
      </c>
      <c r="C329" s="110" t="s">
        <v>660</v>
      </c>
      <c r="D329" s="111" t="s">
        <v>661</v>
      </c>
      <c r="E329" s="112">
        <v>1</v>
      </c>
      <c r="F329" s="113" t="s">
        <v>662</v>
      </c>
      <c r="L329" s="115">
        <f>E329*K329</f>
        <v>0</v>
      </c>
      <c r="N329" s="112">
        <f>E329*M329</f>
        <v>0</v>
      </c>
      <c r="O329" s="113">
        <v>20</v>
      </c>
      <c r="P329" s="113" t="s">
        <v>158</v>
      </c>
      <c r="V329" s="116" t="s">
        <v>607</v>
      </c>
      <c r="X329" s="110" t="s">
        <v>660</v>
      </c>
      <c r="Y329" s="110" t="s">
        <v>660</v>
      </c>
      <c r="Z329" s="113" t="s">
        <v>252</v>
      </c>
      <c r="AB329" s="113">
        <v>6</v>
      </c>
      <c r="AJ329" s="86" t="s">
        <v>609</v>
      </c>
      <c r="AK329" s="86" t="s">
        <v>162</v>
      </c>
    </row>
    <row r="330" spans="1:37">
      <c r="A330" s="108">
        <v>107</v>
      </c>
      <c r="B330" s="109" t="s">
        <v>659</v>
      </c>
      <c r="C330" s="110" t="s">
        <v>663</v>
      </c>
      <c r="D330" s="111" t="s">
        <v>664</v>
      </c>
      <c r="E330" s="112">
        <v>1</v>
      </c>
      <c r="F330" s="113" t="s">
        <v>662</v>
      </c>
      <c r="L330" s="115">
        <f>E330*K330</f>
        <v>0</v>
      </c>
      <c r="N330" s="112">
        <f>E330*M330</f>
        <v>0</v>
      </c>
      <c r="O330" s="113">
        <v>20</v>
      </c>
      <c r="P330" s="113" t="s">
        <v>158</v>
      </c>
      <c r="V330" s="116" t="s">
        <v>607</v>
      </c>
      <c r="X330" s="110" t="s">
        <v>663</v>
      </c>
      <c r="Y330" s="110" t="s">
        <v>663</v>
      </c>
      <c r="Z330" s="113" t="s">
        <v>252</v>
      </c>
      <c r="AB330" s="113">
        <v>6</v>
      </c>
      <c r="AJ330" s="86" t="s">
        <v>609</v>
      </c>
      <c r="AK330" s="86" t="s">
        <v>162</v>
      </c>
    </row>
    <row r="331" spans="1:37">
      <c r="D331" s="165" t="s">
        <v>665</v>
      </c>
      <c r="E331" s="166">
        <f>J331</f>
        <v>0</v>
      </c>
      <c r="H331" s="166"/>
      <c r="I331" s="166"/>
      <c r="J331" s="166"/>
      <c r="L331" s="167">
        <f>SUM(L328:L330)</f>
        <v>0</v>
      </c>
      <c r="N331" s="168">
        <f>SUM(N328:N330)</f>
        <v>0</v>
      </c>
      <c r="W331" s="117">
        <f>SUM(W328:W330)</f>
        <v>0</v>
      </c>
    </row>
    <row r="333" spans="1:37">
      <c r="B333" s="110" t="s">
        <v>666</v>
      </c>
    </row>
    <row r="334" spans="1:37">
      <c r="A334" s="108">
        <v>108</v>
      </c>
      <c r="B334" s="109" t="s">
        <v>667</v>
      </c>
      <c r="C334" s="110" t="s">
        <v>668</v>
      </c>
      <c r="D334" s="111" t="s">
        <v>669</v>
      </c>
      <c r="E334" s="112">
        <v>1</v>
      </c>
      <c r="F334" s="113" t="s">
        <v>662</v>
      </c>
      <c r="L334" s="115">
        <f>E334*K334</f>
        <v>0</v>
      </c>
      <c r="N334" s="112">
        <f>E334*M334</f>
        <v>0</v>
      </c>
      <c r="O334" s="113">
        <v>20</v>
      </c>
      <c r="P334" s="113" t="s">
        <v>158</v>
      </c>
      <c r="V334" s="116" t="s">
        <v>607</v>
      </c>
      <c r="X334" s="110" t="s">
        <v>668</v>
      </c>
      <c r="Y334" s="110" t="s">
        <v>668</v>
      </c>
      <c r="Z334" s="113" t="s">
        <v>252</v>
      </c>
      <c r="AB334" s="113">
        <v>6</v>
      </c>
      <c r="AJ334" s="86" t="s">
        <v>609</v>
      </c>
      <c r="AK334" s="86" t="s">
        <v>162</v>
      </c>
    </row>
    <row r="335" spans="1:37">
      <c r="D335" s="165" t="s">
        <v>670</v>
      </c>
      <c r="E335" s="166">
        <f>J335</f>
        <v>0</v>
      </c>
      <c r="H335" s="166"/>
      <c r="I335" s="166"/>
      <c r="J335" s="166"/>
      <c r="L335" s="167">
        <f>SUM(L333:L334)</f>
        <v>0</v>
      </c>
      <c r="N335" s="168">
        <f>SUM(N333:N334)</f>
        <v>0</v>
      </c>
      <c r="W335" s="117">
        <f>SUM(W333:W334)</f>
        <v>0</v>
      </c>
    </row>
    <row r="337" spans="1:37">
      <c r="B337" s="110" t="s">
        <v>671</v>
      </c>
    </row>
    <row r="338" spans="1:37">
      <c r="A338" s="108">
        <v>109</v>
      </c>
      <c r="B338" s="109" t="s">
        <v>672</v>
      </c>
      <c r="C338" s="110" t="s">
        <v>673</v>
      </c>
      <c r="D338" s="111" t="s">
        <v>674</v>
      </c>
      <c r="E338" s="112">
        <v>9.5</v>
      </c>
      <c r="F338" s="113" t="s">
        <v>167</v>
      </c>
      <c r="K338" s="115">
        <v>5.0000000000000002E-5</v>
      </c>
      <c r="L338" s="115">
        <f>E338*K338</f>
        <v>4.75E-4</v>
      </c>
      <c r="N338" s="112">
        <f>E338*M338</f>
        <v>0</v>
      </c>
      <c r="O338" s="113">
        <v>20</v>
      </c>
      <c r="P338" s="113" t="s">
        <v>158</v>
      </c>
      <c r="V338" s="116" t="s">
        <v>607</v>
      </c>
      <c r="W338" s="117">
        <v>5.8140000000000001</v>
      </c>
      <c r="X338" s="110" t="s">
        <v>673</v>
      </c>
      <c r="Y338" s="110" t="s">
        <v>673</v>
      </c>
      <c r="Z338" s="113" t="s">
        <v>675</v>
      </c>
      <c r="AB338" s="113">
        <v>1</v>
      </c>
      <c r="AJ338" s="86" t="s">
        <v>609</v>
      </c>
      <c r="AK338" s="86" t="s">
        <v>162</v>
      </c>
    </row>
    <row r="339" spans="1:37">
      <c r="D339" s="158" t="s">
        <v>676</v>
      </c>
      <c r="E339" s="159"/>
      <c r="F339" s="160"/>
      <c r="G339" s="161"/>
      <c r="H339" s="161"/>
      <c r="I339" s="161"/>
      <c r="J339" s="161"/>
      <c r="K339" s="162"/>
      <c r="L339" s="162"/>
      <c r="M339" s="159"/>
      <c r="N339" s="159"/>
      <c r="O339" s="160"/>
      <c r="P339" s="160"/>
      <c r="Q339" s="159"/>
      <c r="R339" s="159"/>
      <c r="S339" s="159"/>
      <c r="T339" s="163"/>
      <c r="U339" s="163"/>
      <c r="V339" s="163" t="s">
        <v>0</v>
      </c>
      <c r="W339" s="164"/>
      <c r="X339" s="160"/>
    </row>
    <row r="340" spans="1:37">
      <c r="D340" s="158" t="s">
        <v>677</v>
      </c>
      <c r="E340" s="159"/>
      <c r="F340" s="160"/>
      <c r="G340" s="161"/>
      <c r="H340" s="161"/>
      <c r="I340" s="161"/>
      <c r="J340" s="161"/>
      <c r="K340" s="162"/>
      <c r="L340" s="162"/>
      <c r="M340" s="159"/>
      <c r="N340" s="159"/>
      <c r="O340" s="160"/>
      <c r="P340" s="160"/>
      <c r="Q340" s="159"/>
      <c r="R340" s="159"/>
      <c r="S340" s="159"/>
      <c r="T340" s="163"/>
      <c r="U340" s="163"/>
      <c r="V340" s="163" t="s">
        <v>0</v>
      </c>
      <c r="W340" s="164"/>
      <c r="X340" s="160"/>
    </row>
    <row r="341" spans="1:37">
      <c r="A341" s="108">
        <v>110</v>
      </c>
      <c r="B341" s="109" t="s">
        <v>672</v>
      </c>
      <c r="C341" s="110" t="s">
        <v>678</v>
      </c>
      <c r="D341" s="111" t="s">
        <v>679</v>
      </c>
      <c r="E341" s="112">
        <v>81</v>
      </c>
      <c r="F341" s="113" t="s">
        <v>167</v>
      </c>
      <c r="K341" s="115">
        <v>5.0000000000000002E-5</v>
      </c>
      <c r="L341" s="115">
        <f>E341*K341</f>
        <v>4.0499999999999998E-3</v>
      </c>
      <c r="N341" s="112">
        <f>E341*M341</f>
        <v>0</v>
      </c>
      <c r="O341" s="113">
        <v>20</v>
      </c>
      <c r="P341" s="113" t="s">
        <v>158</v>
      </c>
      <c r="V341" s="116" t="s">
        <v>607</v>
      </c>
      <c r="W341" s="117">
        <v>49.572000000000003</v>
      </c>
      <c r="X341" s="110" t="s">
        <v>678</v>
      </c>
      <c r="Y341" s="110" t="s">
        <v>678</v>
      </c>
      <c r="Z341" s="113" t="s">
        <v>675</v>
      </c>
      <c r="AB341" s="113">
        <v>1</v>
      </c>
      <c r="AJ341" s="86" t="s">
        <v>609</v>
      </c>
      <c r="AK341" s="86" t="s">
        <v>162</v>
      </c>
    </row>
    <row r="342" spans="1:37">
      <c r="D342" s="158" t="s">
        <v>641</v>
      </c>
      <c r="E342" s="159"/>
      <c r="F342" s="160"/>
      <c r="G342" s="161"/>
      <c r="H342" s="161"/>
      <c r="I342" s="161"/>
      <c r="J342" s="161"/>
      <c r="K342" s="162"/>
      <c r="L342" s="162"/>
      <c r="M342" s="159"/>
      <c r="N342" s="159"/>
      <c r="O342" s="160"/>
      <c r="P342" s="160"/>
      <c r="Q342" s="159"/>
      <c r="R342" s="159"/>
      <c r="S342" s="159"/>
      <c r="T342" s="163"/>
      <c r="U342" s="163"/>
      <c r="V342" s="163" t="s">
        <v>0</v>
      </c>
      <c r="W342" s="164"/>
      <c r="X342" s="160"/>
    </row>
    <row r="343" spans="1:37">
      <c r="D343" s="158" t="s">
        <v>680</v>
      </c>
      <c r="E343" s="159"/>
      <c r="F343" s="160"/>
      <c r="G343" s="161"/>
      <c r="H343" s="161"/>
      <c r="I343" s="161"/>
      <c r="J343" s="161"/>
      <c r="K343" s="162"/>
      <c r="L343" s="162"/>
      <c r="M343" s="159"/>
      <c r="N343" s="159"/>
      <c r="O343" s="160"/>
      <c r="P343" s="160"/>
      <c r="Q343" s="159"/>
      <c r="R343" s="159"/>
      <c r="S343" s="159"/>
      <c r="T343" s="163"/>
      <c r="U343" s="163"/>
      <c r="V343" s="163" t="s">
        <v>0</v>
      </c>
      <c r="W343" s="164"/>
      <c r="X343" s="160"/>
    </row>
    <row r="344" spans="1:37" ht="25.5">
      <c r="A344" s="108">
        <v>111</v>
      </c>
      <c r="B344" s="109" t="s">
        <v>672</v>
      </c>
      <c r="C344" s="110" t="s">
        <v>681</v>
      </c>
      <c r="D344" s="111" t="s">
        <v>682</v>
      </c>
      <c r="E344" s="112">
        <v>45</v>
      </c>
      <c r="F344" s="113" t="s">
        <v>167</v>
      </c>
      <c r="K344" s="115">
        <v>5.0000000000000002E-5</v>
      </c>
      <c r="L344" s="115">
        <f>E344*K344</f>
        <v>2.2500000000000003E-3</v>
      </c>
      <c r="N344" s="112">
        <f>E344*M344</f>
        <v>0</v>
      </c>
      <c r="O344" s="113">
        <v>20</v>
      </c>
      <c r="P344" s="113" t="s">
        <v>158</v>
      </c>
      <c r="V344" s="116" t="s">
        <v>607</v>
      </c>
      <c r="W344" s="117">
        <v>27.54</v>
      </c>
      <c r="X344" s="110" t="s">
        <v>681</v>
      </c>
      <c r="Y344" s="110" t="s">
        <v>681</v>
      </c>
      <c r="Z344" s="113" t="s">
        <v>675</v>
      </c>
      <c r="AB344" s="113">
        <v>1</v>
      </c>
      <c r="AJ344" s="86" t="s">
        <v>609</v>
      </c>
      <c r="AK344" s="86" t="s">
        <v>162</v>
      </c>
    </row>
    <row r="345" spans="1:37" ht="25.5">
      <c r="A345" s="108">
        <v>112</v>
      </c>
      <c r="B345" s="109" t="s">
        <v>672</v>
      </c>
      <c r="C345" s="110" t="s">
        <v>683</v>
      </c>
      <c r="D345" s="111" t="s">
        <v>684</v>
      </c>
      <c r="E345" s="112">
        <v>9</v>
      </c>
      <c r="F345" s="113" t="s">
        <v>167</v>
      </c>
      <c r="K345" s="115">
        <v>5.0000000000000002E-5</v>
      </c>
      <c r="L345" s="115">
        <f>E345*K345</f>
        <v>4.5000000000000004E-4</v>
      </c>
      <c r="N345" s="112">
        <f>E345*M345</f>
        <v>0</v>
      </c>
      <c r="O345" s="113">
        <v>20</v>
      </c>
      <c r="P345" s="113" t="s">
        <v>158</v>
      </c>
      <c r="V345" s="116" t="s">
        <v>607</v>
      </c>
      <c r="W345" s="117">
        <v>5.508</v>
      </c>
      <c r="X345" s="110" t="s">
        <v>683</v>
      </c>
      <c r="Y345" s="110" t="s">
        <v>683</v>
      </c>
      <c r="Z345" s="113" t="s">
        <v>675</v>
      </c>
      <c r="AB345" s="113">
        <v>1</v>
      </c>
      <c r="AJ345" s="86" t="s">
        <v>609</v>
      </c>
      <c r="AK345" s="86" t="s">
        <v>162</v>
      </c>
    </row>
    <row r="346" spans="1:37">
      <c r="A346" s="108">
        <v>113</v>
      </c>
      <c r="B346" s="109" t="s">
        <v>672</v>
      </c>
      <c r="C346" s="110" t="s">
        <v>685</v>
      </c>
      <c r="D346" s="111" t="s">
        <v>686</v>
      </c>
      <c r="E346" s="112">
        <v>8.5</v>
      </c>
      <c r="F346" s="113" t="s">
        <v>167</v>
      </c>
      <c r="K346" s="115">
        <v>5.0000000000000002E-5</v>
      </c>
      <c r="L346" s="115">
        <f>E346*K346</f>
        <v>4.2500000000000003E-4</v>
      </c>
      <c r="N346" s="112">
        <f>E346*M346</f>
        <v>0</v>
      </c>
      <c r="O346" s="113">
        <v>20</v>
      </c>
      <c r="P346" s="113" t="s">
        <v>158</v>
      </c>
      <c r="V346" s="116" t="s">
        <v>607</v>
      </c>
      <c r="W346" s="117">
        <v>5.202</v>
      </c>
      <c r="X346" s="110" t="s">
        <v>687</v>
      </c>
      <c r="Y346" s="110" t="s">
        <v>685</v>
      </c>
      <c r="Z346" s="113" t="s">
        <v>675</v>
      </c>
      <c r="AB346" s="113">
        <v>1</v>
      </c>
      <c r="AJ346" s="86" t="s">
        <v>609</v>
      </c>
      <c r="AK346" s="86" t="s">
        <v>162</v>
      </c>
    </row>
    <row r="347" spans="1:37">
      <c r="A347" s="108">
        <v>114</v>
      </c>
      <c r="B347" s="109" t="s">
        <v>672</v>
      </c>
      <c r="C347" s="110" t="s">
        <v>688</v>
      </c>
      <c r="D347" s="111" t="s">
        <v>689</v>
      </c>
      <c r="E347" s="112">
        <v>30.5</v>
      </c>
      <c r="F347" s="113" t="s">
        <v>167</v>
      </c>
      <c r="K347" s="115">
        <v>5.0000000000000002E-5</v>
      </c>
      <c r="L347" s="115">
        <f>E347*K347</f>
        <v>1.5250000000000001E-3</v>
      </c>
      <c r="N347" s="112">
        <f>E347*M347</f>
        <v>0</v>
      </c>
      <c r="O347" s="113">
        <v>20</v>
      </c>
      <c r="P347" s="113" t="s">
        <v>158</v>
      </c>
      <c r="V347" s="116" t="s">
        <v>607</v>
      </c>
      <c r="W347" s="117">
        <v>18.666</v>
      </c>
      <c r="X347" s="110" t="s">
        <v>690</v>
      </c>
      <c r="Y347" s="110" t="s">
        <v>688</v>
      </c>
      <c r="Z347" s="113" t="s">
        <v>675</v>
      </c>
      <c r="AB347" s="113">
        <v>1</v>
      </c>
      <c r="AJ347" s="86" t="s">
        <v>609</v>
      </c>
      <c r="AK347" s="86" t="s">
        <v>162</v>
      </c>
    </row>
    <row r="348" spans="1:37" ht="25.5">
      <c r="A348" s="108">
        <v>115</v>
      </c>
      <c r="B348" s="109" t="s">
        <v>672</v>
      </c>
      <c r="C348" s="110" t="s">
        <v>691</v>
      </c>
      <c r="D348" s="174" t="s">
        <v>692</v>
      </c>
      <c r="E348" s="112">
        <v>81</v>
      </c>
      <c r="F348" s="113" t="s">
        <v>167</v>
      </c>
      <c r="K348" s="115">
        <v>5.0000000000000002E-5</v>
      </c>
      <c r="L348" s="115">
        <f>E348*K348</f>
        <v>4.0499999999999998E-3</v>
      </c>
      <c r="N348" s="112">
        <f>E348*M348</f>
        <v>0</v>
      </c>
      <c r="O348" s="113">
        <v>20</v>
      </c>
      <c r="P348" s="113" t="s">
        <v>158</v>
      </c>
      <c r="V348" s="116" t="s">
        <v>607</v>
      </c>
      <c r="W348" s="117">
        <v>49.572000000000003</v>
      </c>
      <c r="X348" s="110" t="s">
        <v>691</v>
      </c>
      <c r="Y348" s="110" t="s">
        <v>691</v>
      </c>
      <c r="Z348" s="113" t="s">
        <v>675</v>
      </c>
      <c r="AB348" s="113">
        <v>1</v>
      </c>
      <c r="AJ348" s="86" t="s">
        <v>609</v>
      </c>
      <c r="AK348" s="86" t="s">
        <v>162</v>
      </c>
    </row>
    <row r="349" spans="1:37">
      <c r="D349" s="158" t="s">
        <v>641</v>
      </c>
      <c r="E349" s="159"/>
      <c r="F349" s="160"/>
      <c r="G349" s="161"/>
      <c r="H349" s="161"/>
      <c r="I349" s="161"/>
      <c r="J349" s="161"/>
      <c r="K349" s="162"/>
      <c r="L349" s="162"/>
      <c r="M349" s="159"/>
      <c r="N349" s="159"/>
      <c r="O349" s="160"/>
      <c r="P349" s="160"/>
      <c r="Q349" s="159"/>
      <c r="R349" s="159"/>
      <c r="S349" s="159"/>
      <c r="T349" s="163"/>
      <c r="U349" s="163"/>
      <c r="V349" s="163" t="s">
        <v>0</v>
      </c>
      <c r="W349" s="164"/>
      <c r="X349" s="160"/>
    </row>
    <row r="350" spans="1:37">
      <c r="D350" s="158" t="s">
        <v>680</v>
      </c>
      <c r="E350" s="159"/>
      <c r="F350" s="160"/>
      <c r="G350" s="161"/>
      <c r="H350" s="161"/>
      <c r="I350" s="161"/>
      <c r="J350" s="161"/>
      <c r="K350" s="162"/>
      <c r="L350" s="162"/>
      <c r="M350" s="159"/>
      <c r="N350" s="159"/>
      <c r="O350" s="160"/>
      <c r="P350" s="160"/>
      <c r="Q350" s="159"/>
      <c r="R350" s="159"/>
      <c r="S350" s="159"/>
      <c r="T350" s="163"/>
      <c r="U350" s="163"/>
      <c r="V350" s="163" t="s">
        <v>0</v>
      </c>
      <c r="W350" s="164"/>
      <c r="X350" s="160"/>
    </row>
    <row r="351" spans="1:37" ht="25.5">
      <c r="A351" s="108">
        <v>116</v>
      </c>
      <c r="B351" s="109" t="s">
        <v>672</v>
      </c>
      <c r="C351" s="110" t="s">
        <v>693</v>
      </c>
      <c r="D351" s="111" t="s">
        <v>694</v>
      </c>
      <c r="E351" s="112">
        <v>15</v>
      </c>
      <c r="F351" s="113" t="s">
        <v>167</v>
      </c>
      <c r="K351" s="115">
        <v>5.0000000000000002E-5</v>
      </c>
      <c r="L351" s="115">
        <f>E351*K351</f>
        <v>7.5000000000000002E-4</v>
      </c>
      <c r="N351" s="112">
        <f>E351*M351</f>
        <v>0</v>
      </c>
      <c r="O351" s="113">
        <v>20</v>
      </c>
      <c r="P351" s="113" t="s">
        <v>158</v>
      </c>
      <c r="V351" s="116" t="s">
        <v>607</v>
      </c>
      <c r="W351" s="117">
        <v>9.18</v>
      </c>
      <c r="X351" s="110" t="s">
        <v>695</v>
      </c>
      <c r="Y351" s="110" t="s">
        <v>693</v>
      </c>
      <c r="Z351" s="113" t="s">
        <v>675</v>
      </c>
      <c r="AB351" s="113">
        <v>1</v>
      </c>
      <c r="AJ351" s="86" t="s">
        <v>609</v>
      </c>
      <c r="AK351" s="86" t="s">
        <v>162</v>
      </c>
    </row>
    <row r="352" spans="1:37">
      <c r="A352" s="108">
        <v>117</v>
      </c>
      <c r="B352" s="109" t="s">
        <v>672</v>
      </c>
      <c r="C352" s="110" t="s">
        <v>696</v>
      </c>
      <c r="D352" s="111" t="s">
        <v>697</v>
      </c>
      <c r="E352" s="112">
        <v>8.64</v>
      </c>
      <c r="F352" s="113" t="s">
        <v>167</v>
      </c>
      <c r="L352" s="115">
        <f>E352*K352</f>
        <v>0</v>
      </c>
      <c r="M352" s="112">
        <v>0.01</v>
      </c>
      <c r="N352" s="112">
        <f>E352*M352</f>
        <v>8.6400000000000005E-2</v>
      </c>
      <c r="O352" s="113">
        <v>20</v>
      </c>
      <c r="P352" s="113" t="s">
        <v>158</v>
      </c>
      <c r="V352" s="116" t="s">
        <v>607</v>
      </c>
      <c r="W352" s="117">
        <v>3.8359999999999999</v>
      </c>
      <c r="X352" s="110" t="s">
        <v>698</v>
      </c>
      <c r="Y352" s="110" t="s">
        <v>696</v>
      </c>
      <c r="Z352" s="113" t="s">
        <v>675</v>
      </c>
      <c r="AB352" s="113">
        <v>6</v>
      </c>
      <c r="AJ352" s="86" t="s">
        <v>609</v>
      </c>
      <c r="AK352" s="86" t="s">
        <v>162</v>
      </c>
    </row>
    <row r="353" spans="1:37">
      <c r="D353" s="158" t="s">
        <v>183</v>
      </c>
      <c r="E353" s="159"/>
      <c r="F353" s="160"/>
      <c r="G353" s="161"/>
      <c r="H353" s="161"/>
      <c r="I353" s="161"/>
      <c r="J353" s="161"/>
      <c r="K353" s="162"/>
      <c r="L353" s="162"/>
      <c r="M353" s="159"/>
      <c r="N353" s="159"/>
      <c r="O353" s="160"/>
      <c r="P353" s="160"/>
      <c r="Q353" s="159"/>
      <c r="R353" s="159"/>
      <c r="S353" s="159"/>
      <c r="T353" s="163"/>
      <c r="U353" s="163"/>
      <c r="V353" s="163" t="s">
        <v>0</v>
      </c>
      <c r="W353" s="164"/>
      <c r="X353" s="160"/>
    </row>
    <row r="354" spans="1:37">
      <c r="D354" s="158" t="s">
        <v>699</v>
      </c>
      <c r="E354" s="159"/>
      <c r="F354" s="160"/>
      <c r="G354" s="161"/>
      <c r="H354" s="161"/>
      <c r="I354" s="161"/>
      <c r="J354" s="161"/>
      <c r="K354" s="162"/>
      <c r="L354" s="162"/>
      <c r="M354" s="159"/>
      <c r="N354" s="159"/>
      <c r="O354" s="160"/>
      <c r="P354" s="160"/>
      <c r="Q354" s="159"/>
      <c r="R354" s="159"/>
      <c r="S354" s="159"/>
      <c r="T354" s="163"/>
      <c r="U354" s="163"/>
      <c r="V354" s="163" t="s">
        <v>0</v>
      </c>
      <c r="W354" s="164"/>
      <c r="X354" s="160"/>
    </row>
    <row r="355" spans="1:37">
      <c r="A355" s="108">
        <v>118</v>
      </c>
      <c r="B355" s="109" t="s">
        <v>672</v>
      </c>
      <c r="C355" s="110" t="s">
        <v>700</v>
      </c>
      <c r="D355" s="111" t="s">
        <v>701</v>
      </c>
      <c r="E355" s="112">
        <v>8.64</v>
      </c>
      <c r="F355" s="113" t="s">
        <v>167</v>
      </c>
      <c r="L355" s="115">
        <f>E355*K355</f>
        <v>0</v>
      </c>
      <c r="M355" s="112">
        <v>8.0000000000000002E-3</v>
      </c>
      <c r="N355" s="112">
        <f>E355*M355</f>
        <v>6.9120000000000001E-2</v>
      </c>
      <c r="O355" s="113">
        <v>20</v>
      </c>
      <c r="P355" s="113" t="s">
        <v>158</v>
      </c>
      <c r="V355" s="116" t="s">
        <v>607</v>
      </c>
      <c r="W355" s="117">
        <v>0.68300000000000005</v>
      </c>
      <c r="X355" s="110" t="s">
        <v>702</v>
      </c>
      <c r="Y355" s="110" t="s">
        <v>700</v>
      </c>
      <c r="Z355" s="113" t="s">
        <v>675</v>
      </c>
      <c r="AB355" s="113">
        <v>6</v>
      </c>
      <c r="AJ355" s="86" t="s">
        <v>609</v>
      </c>
      <c r="AK355" s="86" t="s">
        <v>162</v>
      </c>
    </row>
    <row r="356" spans="1:37">
      <c r="A356" s="108">
        <v>119</v>
      </c>
      <c r="B356" s="109" t="s">
        <v>672</v>
      </c>
      <c r="C356" s="110" t="s">
        <v>703</v>
      </c>
      <c r="D356" s="111" t="s">
        <v>704</v>
      </c>
      <c r="E356" s="112">
        <v>30.83</v>
      </c>
      <c r="F356" s="113" t="s">
        <v>167</v>
      </c>
      <c r="L356" s="115">
        <f>E356*K356</f>
        <v>0</v>
      </c>
      <c r="M356" s="112">
        <v>0.01</v>
      </c>
      <c r="N356" s="112">
        <f>E356*M356</f>
        <v>0.30829999999999996</v>
      </c>
      <c r="O356" s="113">
        <v>20</v>
      </c>
      <c r="P356" s="113" t="s">
        <v>158</v>
      </c>
      <c r="V356" s="116" t="s">
        <v>607</v>
      </c>
      <c r="W356" s="117">
        <v>16.277999999999999</v>
      </c>
      <c r="X356" s="110" t="s">
        <v>705</v>
      </c>
      <c r="Y356" s="110" t="s">
        <v>703</v>
      </c>
      <c r="Z356" s="113" t="s">
        <v>675</v>
      </c>
      <c r="AB356" s="113">
        <v>6</v>
      </c>
      <c r="AJ356" s="86" t="s">
        <v>609</v>
      </c>
      <c r="AK356" s="86" t="s">
        <v>162</v>
      </c>
    </row>
    <row r="357" spans="1:37">
      <c r="D357" s="158" t="s">
        <v>183</v>
      </c>
      <c r="E357" s="159"/>
      <c r="F357" s="160"/>
      <c r="G357" s="161"/>
      <c r="H357" s="161"/>
      <c r="I357" s="161"/>
      <c r="J357" s="161"/>
      <c r="K357" s="162"/>
      <c r="L357" s="162"/>
      <c r="M357" s="159"/>
      <c r="N357" s="159"/>
      <c r="O357" s="160"/>
      <c r="P357" s="160"/>
      <c r="Q357" s="159"/>
      <c r="R357" s="159"/>
      <c r="S357" s="159"/>
      <c r="T357" s="163"/>
      <c r="U357" s="163"/>
      <c r="V357" s="163" t="s">
        <v>0</v>
      </c>
      <c r="W357" s="164"/>
      <c r="X357" s="160"/>
    </row>
    <row r="358" spans="1:37">
      <c r="D358" s="158" t="s">
        <v>706</v>
      </c>
      <c r="E358" s="159"/>
      <c r="F358" s="160"/>
      <c r="G358" s="161"/>
      <c r="H358" s="161"/>
      <c r="I358" s="161"/>
      <c r="J358" s="161"/>
      <c r="K358" s="162"/>
      <c r="L358" s="162"/>
      <c r="M358" s="159"/>
      <c r="N358" s="159"/>
      <c r="O358" s="160"/>
      <c r="P358" s="160"/>
      <c r="Q358" s="159"/>
      <c r="R358" s="159"/>
      <c r="S358" s="159"/>
      <c r="T358" s="163"/>
      <c r="U358" s="163"/>
      <c r="V358" s="163" t="s">
        <v>0</v>
      </c>
      <c r="W358" s="164"/>
      <c r="X358" s="160"/>
    </row>
    <row r="359" spans="1:37">
      <c r="D359" s="158" t="s">
        <v>707</v>
      </c>
      <c r="E359" s="159"/>
      <c r="F359" s="160"/>
      <c r="G359" s="161"/>
      <c r="H359" s="161"/>
      <c r="I359" s="161"/>
      <c r="J359" s="161"/>
      <c r="K359" s="162"/>
      <c r="L359" s="162"/>
      <c r="M359" s="159"/>
      <c r="N359" s="159"/>
      <c r="O359" s="160"/>
      <c r="P359" s="160"/>
      <c r="Q359" s="159"/>
      <c r="R359" s="159"/>
      <c r="S359" s="159"/>
      <c r="T359" s="163"/>
      <c r="U359" s="163"/>
      <c r="V359" s="163" t="s">
        <v>0</v>
      </c>
      <c r="W359" s="164"/>
      <c r="X359" s="160"/>
    </row>
    <row r="360" spans="1:37">
      <c r="D360" s="158" t="s">
        <v>708</v>
      </c>
      <c r="E360" s="159"/>
      <c r="F360" s="160"/>
      <c r="G360" s="161"/>
      <c r="H360" s="161"/>
      <c r="I360" s="161"/>
      <c r="J360" s="161"/>
      <c r="K360" s="162"/>
      <c r="L360" s="162"/>
      <c r="M360" s="159"/>
      <c r="N360" s="159"/>
      <c r="O360" s="160"/>
      <c r="P360" s="160"/>
      <c r="Q360" s="159"/>
      <c r="R360" s="159"/>
      <c r="S360" s="159"/>
      <c r="T360" s="163"/>
      <c r="U360" s="163"/>
      <c r="V360" s="163" t="s">
        <v>0</v>
      </c>
      <c r="W360" s="164"/>
      <c r="X360" s="160"/>
    </row>
    <row r="361" spans="1:37">
      <c r="A361" s="108">
        <v>120</v>
      </c>
      <c r="B361" s="109" t="s">
        <v>672</v>
      </c>
      <c r="C361" s="110" t="s">
        <v>709</v>
      </c>
      <c r="D361" s="111" t="s">
        <v>710</v>
      </c>
      <c r="E361" s="112">
        <v>1</v>
      </c>
      <c r="F361" s="113" t="s">
        <v>187</v>
      </c>
      <c r="L361" s="115">
        <f t="shared" ref="L361:L375" si="2">E361*K361</f>
        <v>0</v>
      </c>
      <c r="N361" s="112">
        <f t="shared" ref="N361:N375" si="3">E361*M361</f>
        <v>0</v>
      </c>
      <c r="O361" s="113">
        <v>20</v>
      </c>
      <c r="P361" s="113" t="s">
        <v>158</v>
      </c>
      <c r="V361" s="116" t="s">
        <v>607</v>
      </c>
      <c r="W361" s="117">
        <v>0.96699999999999997</v>
      </c>
      <c r="X361" s="110" t="s">
        <v>711</v>
      </c>
      <c r="Y361" s="110" t="s">
        <v>709</v>
      </c>
      <c r="Z361" s="113" t="s">
        <v>359</v>
      </c>
      <c r="AB361" s="113">
        <v>1</v>
      </c>
      <c r="AJ361" s="86" t="s">
        <v>609</v>
      </c>
      <c r="AK361" s="86" t="s">
        <v>162</v>
      </c>
    </row>
    <row r="362" spans="1:37" ht="25.5">
      <c r="A362" s="108">
        <v>121</v>
      </c>
      <c r="B362" s="109" t="s">
        <v>672</v>
      </c>
      <c r="C362" s="110" t="s">
        <v>712</v>
      </c>
      <c r="D362" s="111" t="s">
        <v>713</v>
      </c>
      <c r="E362" s="112">
        <v>4</v>
      </c>
      <c r="F362" s="113" t="s">
        <v>187</v>
      </c>
      <c r="L362" s="115">
        <f t="shared" si="2"/>
        <v>0</v>
      </c>
      <c r="N362" s="112">
        <f t="shared" si="3"/>
        <v>0</v>
      </c>
      <c r="O362" s="113">
        <v>20</v>
      </c>
      <c r="P362" s="113" t="s">
        <v>158</v>
      </c>
      <c r="V362" s="116" t="s">
        <v>607</v>
      </c>
      <c r="W362" s="117">
        <v>3.1760000000000002</v>
      </c>
      <c r="X362" s="110" t="s">
        <v>714</v>
      </c>
      <c r="Y362" s="110" t="s">
        <v>712</v>
      </c>
      <c r="Z362" s="113" t="s">
        <v>359</v>
      </c>
      <c r="AB362" s="113">
        <v>1</v>
      </c>
      <c r="AJ362" s="86" t="s">
        <v>609</v>
      </c>
      <c r="AK362" s="86" t="s">
        <v>162</v>
      </c>
    </row>
    <row r="363" spans="1:37" ht="25.5">
      <c r="A363" s="108">
        <v>122</v>
      </c>
      <c r="B363" s="109" t="s">
        <v>672</v>
      </c>
      <c r="C363" s="110" t="s">
        <v>715</v>
      </c>
      <c r="D363" s="111" t="s">
        <v>716</v>
      </c>
      <c r="E363" s="112">
        <v>1</v>
      </c>
      <c r="F363" s="113" t="s">
        <v>187</v>
      </c>
      <c r="L363" s="115">
        <f t="shared" si="2"/>
        <v>0</v>
      </c>
      <c r="N363" s="112">
        <f t="shared" si="3"/>
        <v>0</v>
      </c>
      <c r="O363" s="113">
        <v>20</v>
      </c>
      <c r="P363" s="113" t="s">
        <v>158</v>
      </c>
      <c r="V363" s="116" t="s">
        <v>607</v>
      </c>
      <c r="W363" s="117">
        <v>0.83199999999999996</v>
      </c>
      <c r="X363" s="110" t="s">
        <v>717</v>
      </c>
      <c r="Y363" s="110" t="s">
        <v>715</v>
      </c>
      <c r="Z363" s="113" t="s">
        <v>359</v>
      </c>
      <c r="AB363" s="113">
        <v>1</v>
      </c>
      <c r="AJ363" s="86" t="s">
        <v>609</v>
      </c>
      <c r="AK363" s="86" t="s">
        <v>162</v>
      </c>
    </row>
    <row r="364" spans="1:37" ht="25.5">
      <c r="A364" s="108">
        <v>123</v>
      </c>
      <c r="B364" s="109" t="s">
        <v>672</v>
      </c>
      <c r="C364" s="110" t="s">
        <v>718</v>
      </c>
      <c r="D364" s="111" t="s">
        <v>719</v>
      </c>
      <c r="E364" s="112">
        <v>1</v>
      </c>
      <c r="F364" s="113" t="s">
        <v>187</v>
      </c>
      <c r="L364" s="115">
        <f t="shared" si="2"/>
        <v>0</v>
      </c>
      <c r="N364" s="112">
        <f t="shared" si="3"/>
        <v>0</v>
      </c>
      <c r="O364" s="113">
        <v>20</v>
      </c>
      <c r="P364" s="113" t="s">
        <v>158</v>
      </c>
      <c r="V364" s="116" t="s">
        <v>607</v>
      </c>
      <c r="W364" s="117">
        <v>1.4390000000000001</v>
      </c>
      <c r="X364" s="110" t="s">
        <v>720</v>
      </c>
      <c r="Y364" s="110" t="s">
        <v>718</v>
      </c>
      <c r="Z364" s="113" t="s">
        <v>359</v>
      </c>
      <c r="AB364" s="113">
        <v>1</v>
      </c>
      <c r="AJ364" s="86" t="s">
        <v>609</v>
      </c>
      <c r="AK364" s="86" t="s">
        <v>162</v>
      </c>
    </row>
    <row r="365" spans="1:37">
      <c r="A365" s="108">
        <v>124</v>
      </c>
      <c r="B365" s="109" t="s">
        <v>285</v>
      </c>
      <c r="C365" s="110" t="s">
        <v>721</v>
      </c>
      <c r="D365" s="111" t="s">
        <v>722</v>
      </c>
      <c r="E365" s="112">
        <v>7</v>
      </c>
      <c r="F365" s="113" t="s">
        <v>187</v>
      </c>
      <c r="K365" s="115">
        <v>1.2E-2</v>
      </c>
      <c r="L365" s="115">
        <f t="shared" si="2"/>
        <v>8.4000000000000005E-2</v>
      </c>
      <c r="N365" s="112">
        <f t="shared" si="3"/>
        <v>0</v>
      </c>
      <c r="O365" s="113">
        <v>20</v>
      </c>
      <c r="P365" s="113" t="s">
        <v>158</v>
      </c>
      <c r="V365" s="116" t="s">
        <v>101</v>
      </c>
      <c r="X365" s="110" t="s">
        <v>721</v>
      </c>
      <c r="Y365" s="110" t="s">
        <v>721</v>
      </c>
      <c r="Z365" s="113" t="s">
        <v>723</v>
      </c>
      <c r="AA365" s="110" t="s">
        <v>158</v>
      </c>
      <c r="AB365" s="113">
        <v>2</v>
      </c>
      <c r="AJ365" s="86" t="s">
        <v>630</v>
      </c>
      <c r="AK365" s="86" t="s">
        <v>162</v>
      </c>
    </row>
    <row r="366" spans="1:37">
      <c r="A366" s="108">
        <v>125</v>
      </c>
      <c r="B366" s="109" t="s">
        <v>285</v>
      </c>
      <c r="C366" s="110" t="s">
        <v>724</v>
      </c>
      <c r="D366" s="111" t="s">
        <v>725</v>
      </c>
      <c r="E366" s="112">
        <v>2</v>
      </c>
      <c r="F366" s="113" t="s">
        <v>187</v>
      </c>
      <c r="K366" s="115">
        <v>1.6E-2</v>
      </c>
      <c r="L366" s="115">
        <f t="shared" si="2"/>
        <v>3.2000000000000001E-2</v>
      </c>
      <c r="N366" s="112">
        <f t="shared" si="3"/>
        <v>0</v>
      </c>
      <c r="O366" s="113">
        <v>20</v>
      </c>
      <c r="P366" s="113" t="s">
        <v>158</v>
      </c>
      <c r="V366" s="116" t="s">
        <v>101</v>
      </c>
      <c r="X366" s="110" t="s">
        <v>724</v>
      </c>
      <c r="Y366" s="110" t="s">
        <v>724</v>
      </c>
      <c r="Z366" s="113" t="s">
        <v>726</v>
      </c>
      <c r="AA366" s="110" t="s">
        <v>158</v>
      </c>
      <c r="AB366" s="113">
        <v>2</v>
      </c>
      <c r="AJ366" s="86" t="s">
        <v>630</v>
      </c>
      <c r="AK366" s="86" t="s">
        <v>162</v>
      </c>
    </row>
    <row r="367" spans="1:37">
      <c r="A367" s="108">
        <v>126</v>
      </c>
      <c r="B367" s="109" t="s">
        <v>285</v>
      </c>
      <c r="C367" s="110" t="s">
        <v>727</v>
      </c>
      <c r="D367" s="111" t="s">
        <v>728</v>
      </c>
      <c r="E367" s="112">
        <v>3</v>
      </c>
      <c r="F367" s="113" t="s">
        <v>187</v>
      </c>
      <c r="K367" s="115">
        <v>1.6E-2</v>
      </c>
      <c r="L367" s="115">
        <f t="shared" si="2"/>
        <v>4.8000000000000001E-2</v>
      </c>
      <c r="N367" s="112">
        <f t="shared" si="3"/>
        <v>0</v>
      </c>
      <c r="O367" s="113">
        <v>20</v>
      </c>
      <c r="P367" s="113" t="s">
        <v>158</v>
      </c>
      <c r="V367" s="116" t="s">
        <v>101</v>
      </c>
      <c r="X367" s="110" t="s">
        <v>727</v>
      </c>
      <c r="Y367" s="110" t="s">
        <v>727</v>
      </c>
      <c r="Z367" s="113" t="s">
        <v>726</v>
      </c>
      <c r="AA367" s="110" t="s">
        <v>158</v>
      </c>
      <c r="AB367" s="113">
        <v>2</v>
      </c>
      <c r="AJ367" s="86" t="s">
        <v>630</v>
      </c>
      <c r="AK367" s="86" t="s">
        <v>162</v>
      </c>
    </row>
    <row r="368" spans="1:37">
      <c r="A368" s="108">
        <v>127</v>
      </c>
      <c r="B368" s="109" t="s">
        <v>285</v>
      </c>
      <c r="C368" s="110" t="s">
        <v>729</v>
      </c>
      <c r="D368" s="111" t="s">
        <v>730</v>
      </c>
      <c r="E368" s="112">
        <v>4</v>
      </c>
      <c r="F368" s="113" t="s">
        <v>187</v>
      </c>
      <c r="K368" s="115">
        <v>0.02</v>
      </c>
      <c r="L368" s="115">
        <f t="shared" si="2"/>
        <v>0.08</v>
      </c>
      <c r="N368" s="112">
        <f t="shared" si="3"/>
        <v>0</v>
      </c>
      <c r="O368" s="113">
        <v>20</v>
      </c>
      <c r="P368" s="113" t="s">
        <v>158</v>
      </c>
      <c r="V368" s="116" t="s">
        <v>101</v>
      </c>
      <c r="X368" s="110" t="s">
        <v>729</v>
      </c>
      <c r="Y368" s="110" t="s">
        <v>729</v>
      </c>
      <c r="Z368" s="113" t="s">
        <v>726</v>
      </c>
      <c r="AA368" s="110" t="s">
        <v>158</v>
      </c>
      <c r="AB368" s="113">
        <v>2</v>
      </c>
      <c r="AJ368" s="86" t="s">
        <v>630</v>
      </c>
      <c r="AK368" s="86" t="s">
        <v>162</v>
      </c>
    </row>
    <row r="369" spans="1:37">
      <c r="A369" s="108">
        <v>128</v>
      </c>
      <c r="B369" s="109" t="s">
        <v>285</v>
      </c>
      <c r="C369" s="110" t="s">
        <v>731</v>
      </c>
      <c r="D369" s="111" t="s">
        <v>732</v>
      </c>
      <c r="E369" s="112">
        <v>1</v>
      </c>
      <c r="F369" s="113" t="s">
        <v>187</v>
      </c>
      <c r="K369" s="115">
        <v>2.1999999999999999E-2</v>
      </c>
      <c r="L369" s="115">
        <f t="shared" si="2"/>
        <v>2.1999999999999999E-2</v>
      </c>
      <c r="N369" s="112">
        <f t="shared" si="3"/>
        <v>0</v>
      </c>
      <c r="O369" s="113">
        <v>20</v>
      </c>
      <c r="P369" s="113" t="s">
        <v>158</v>
      </c>
      <c r="V369" s="116" t="s">
        <v>101</v>
      </c>
      <c r="X369" s="110" t="s">
        <v>731</v>
      </c>
      <c r="Y369" s="110" t="s">
        <v>731</v>
      </c>
      <c r="Z369" s="113" t="s">
        <v>726</v>
      </c>
      <c r="AA369" s="110" t="s">
        <v>158</v>
      </c>
      <c r="AB369" s="113">
        <v>2</v>
      </c>
      <c r="AJ369" s="86" t="s">
        <v>630</v>
      </c>
      <c r="AK369" s="86" t="s">
        <v>162</v>
      </c>
    </row>
    <row r="370" spans="1:37">
      <c r="A370" s="108">
        <v>129</v>
      </c>
      <c r="B370" s="109" t="s">
        <v>285</v>
      </c>
      <c r="C370" s="110" t="s">
        <v>733</v>
      </c>
      <c r="D370" s="111" t="s">
        <v>734</v>
      </c>
      <c r="E370" s="112">
        <v>1</v>
      </c>
      <c r="F370" s="113" t="s">
        <v>187</v>
      </c>
      <c r="K370" s="115">
        <v>4.8000000000000001E-2</v>
      </c>
      <c r="L370" s="115">
        <f t="shared" si="2"/>
        <v>4.8000000000000001E-2</v>
      </c>
      <c r="N370" s="112">
        <f t="shared" si="3"/>
        <v>0</v>
      </c>
      <c r="O370" s="113">
        <v>20</v>
      </c>
      <c r="P370" s="113" t="s">
        <v>158</v>
      </c>
      <c r="V370" s="116" t="s">
        <v>101</v>
      </c>
      <c r="X370" s="110" t="s">
        <v>733</v>
      </c>
      <c r="Y370" s="110" t="s">
        <v>733</v>
      </c>
      <c r="Z370" s="113" t="s">
        <v>726</v>
      </c>
      <c r="AA370" s="110" t="s">
        <v>158</v>
      </c>
      <c r="AB370" s="113">
        <v>2</v>
      </c>
      <c r="AJ370" s="86" t="s">
        <v>630</v>
      </c>
      <c r="AK370" s="86" t="s">
        <v>162</v>
      </c>
    </row>
    <row r="371" spans="1:37" ht="25.5">
      <c r="A371" s="108">
        <v>130</v>
      </c>
      <c r="B371" s="109" t="s">
        <v>285</v>
      </c>
      <c r="C371" s="110" t="s">
        <v>735</v>
      </c>
      <c r="D371" s="174" t="s">
        <v>973</v>
      </c>
      <c r="E371" s="112">
        <v>1</v>
      </c>
      <c r="F371" s="113" t="s">
        <v>187</v>
      </c>
      <c r="K371" s="115">
        <v>4.4999999999999998E-2</v>
      </c>
      <c r="L371" s="115">
        <f t="shared" si="2"/>
        <v>4.4999999999999998E-2</v>
      </c>
      <c r="N371" s="112">
        <f t="shared" si="3"/>
        <v>0</v>
      </c>
      <c r="O371" s="113">
        <v>20</v>
      </c>
      <c r="P371" s="113" t="s">
        <v>158</v>
      </c>
      <c r="V371" s="116" t="s">
        <v>101</v>
      </c>
      <c r="X371" s="110" t="s">
        <v>735</v>
      </c>
      <c r="Y371" s="110" t="s">
        <v>735</v>
      </c>
      <c r="Z371" s="113" t="s">
        <v>726</v>
      </c>
      <c r="AA371" s="110" t="s">
        <v>158</v>
      </c>
      <c r="AB371" s="113">
        <v>8</v>
      </c>
      <c r="AJ371" s="86" t="s">
        <v>630</v>
      </c>
      <c r="AK371" s="86" t="s">
        <v>162</v>
      </c>
    </row>
    <row r="372" spans="1:37">
      <c r="A372" s="108">
        <v>131</v>
      </c>
      <c r="B372" s="109" t="s">
        <v>672</v>
      </c>
      <c r="C372" s="110" t="s">
        <v>736</v>
      </c>
      <c r="D372" s="111" t="s">
        <v>737</v>
      </c>
      <c r="E372" s="112">
        <v>5</v>
      </c>
      <c r="F372" s="113" t="s">
        <v>738</v>
      </c>
      <c r="L372" s="115">
        <f t="shared" si="2"/>
        <v>0</v>
      </c>
      <c r="N372" s="112">
        <f t="shared" si="3"/>
        <v>0</v>
      </c>
      <c r="O372" s="113">
        <v>20</v>
      </c>
      <c r="P372" s="113" t="s">
        <v>158</v>
      </c>
      <c r="V372" s="116" t="s">
        <v>607</v>
      </c>
      <c r="W372" s="117">
        <v>5.4349999999999996</v>
      </c>
      <c r="X372" s="110" t="s">
        <v>739</v>
      </c>
      <c r="Y372" s="110" t="s">
        <v>736</v>
      </c>
      <c r="Z372" s="113" t="s">
        <v>359</v>
      </c>
      <c r="AB372" s="113">
        <v>1</v>
      </c>
      <c r="AJ372" s="86" t="s">
        <v>609</v>
      </c>
      <c r="AK372" s="86" t="s">
        <v>162</v>
      </c>
    </row>
    <row r="373" spans="1:37">
      <c r="A373" s="108">
        <v>132</v>
      </c>
      <c r="B373" s="109" t="s">
        <v>672</v>
      </c>
      <c r="C373" s="110" t="s">
        <v>740</v>
      </c>
      <c r="D373" s="111" t="s">
        <v>741</v>
      </c>
      <c r="E373" s="112">
        <v>1</v>
      </c>
      <c r="F373" s="113" t="s">
        <v>187</v>
      </c>
      <c r="L373" s="115">
        <f t="shared" si="2"/>
        <v>0</v>
      </c>
      <c r="N373" s="112">
        <f t="shared" si="3"/>
        <v>0</v>
      </c>
      <c r="O373" s="113">
        <v>20</v>
      </c>
      <c r="P373" s="113" t="s">
        <v>158</v>
      </c>
      <c r="V373" s="116" t="s">
        <v>607</v>
      </c>
      <c r="W373" s="117">
        <v>4.8819999999999997</v>
      </c>
      <c r="X373" s="110" t="s">
        <v>742</v>
      </c>
      <c r="Y373" s="110" t="s">
        <v>740</v>
      </c>
      <c r="Z373" s="113" t="s">
        <v>675</v>
      </c>
      <c r="AB373" s="113">
        <v>1</v>
      </c>
      <c r="AJ373" s="86" t="s">
        <v>609</v>
      </c>
      <c r="AK373" s="86" t="s">
        <v>162</v>
      </c>
    </row>
    <row r="374" spans="1:37">
      <c r="A374" s="108">
        <v>133</v>
      </c>
      <c r="B374" s="109" t="s">
        <v>285</v>
      </c>
      <c r="C374" s="110" t="s">
        <v>743</v>
      </c>
      <c r="D374" s="111" t="s">
        <v>744</v>
      </c>
      <c r="E374" s="112">
        <v>1.2</v>
      </c>
      <c r="F374" s="113" t="s">
        <v>245</v>
      </c>
      <c r="K374" s="115">
        <v>0.156</v>
      </c>
      <c r="L374" s="115">
        <f t="shared" si="2"/>
        <v>0.18720000000000001</v>
      </c>
      <c r="N374" s="112">
        <f t="shared" si="3"/>
        <v>0</v>
      </c>
      <c r="O374" s="113">
        <v>20</v>
      </c>
      <c r="P374" s="113" t="s">
        <v>158</v>
      </c>
      <c r="V374" s="116" t="s">
        <v>101</v>
      </c>
      <c r="X374" s="110" t="s">
        <v>743</v>
      </c>
      <c r="Y374" s="110" t="s">
        <v>743</v>
      </c>
      <c r="Z374" s="113" t="s">
        <v>745</v>
      </c>
      <c r="AA374" s="110" t="s">
        <v>158</v>
      </c>
      <c r="AB374" s="113">
        <v>2</v>
      </c>
      <c r="AJ374" s="86" t="s">
        <v>630</v>
      </c>
      <c r="AK374" s="86" t="s">
        <v>162</v>
      </c>
    </row>
    <row r="375" spans="1:37" ht="25.5">
      <c r="A375" s="108">
        <v>134</v>
      </c>
      <c r="B375" s="109" t="s">
        <v>672</v>
      </c>
      <c r="C375" s="110" t="s">
        <v>746</v>
      </c>
      <c r="D375" s="111" t="s">
        <v>747</v>
      </c>
      <c r="E375" s="112">
        <v>162.00700000000001</v>
      </c>
      <c r="F375" s="113" t="s">
        <v>58</v>
      </c>
      <c r="L375" s="115">
        <f t="shared" si="2"/>
        <v>0</v>
      </c>
      <c r="N375" s="112">
        <f t="shared" si="3"/>
        <v>0</v>
      </c>
      <c r="O375" s="113">
        <v>20</v>
      </c>
      <c r="P375" s="113" t="s">
        <v>158</v>
      </c>
      <c r="V375" s="116" t="s">
        <v>607</v>
      </c>
      <c r="X375" s="110" t="s">
        <v>748</v>
      </c>
      <c r="Y375" s="110" t="s">
        <v>746</v>
      </c>
      <c r="Z375" s="113" t="s">
        <v>675</v>
      </c>
      <c r="AB375" s="113">
        <v>1</v>
      </c>
      <c r="AJ375" s="86" t="s">
        <v>609</v>
      </c>
      <c r="AK375" s="86" t="s">
        <v>162</v>
      </c>
    </row>
    <row r="376" spans="1:37">
      <c r="D376" s="165" t="s">
        <v>749</v>
      </c>
      <c r="E376" s="166">
        <f>J376</f>
        <v>0</v>
      </c>
      <c r="H376" s="166"/>
      <c r="I376" s="166"/>
      <c r="J376" s="166"/>
      <c r="L376" s="167">
        <f>SUM(L337:L375)</f>
        <v>0.56017499999999998</v>
      </c>
      <c r="N376" s="168">
        <f>SUM(N337:N375)</f>
        <v>0.46381999999999995</v>
      </c>
      <c r="W376" s="117">
        <f>SUM(W337:W375)</f>
        <v>208.58199999999999</v>
      </c>
    </row>
    <row r="378" spans="1:37">
      <c r="B378" s="110" t="s">
        <v>750</v>
      </c>
    </row>
    <row r="379" spans="1:37" ht="38.25">
      <c r="A379" s="108">
        <v>135</v>
      </c>
      <c r="B379" s="109" t="s">
        <v>751</v>
      </c>
      <c r="C379" s="110" t="s">
        <v>752</v>
      </c>
      <c r="D379" s="111" t="s">
        <v>753</v>
      </c>
      <c r="E379" s="112">
        <v>1</v>
      </c>
      <c r="F379" s="113" t="s">
        <v>738</v>
      </c>
      <c r="K379" s="115">
        <v>1.4999999999999999E-4</v>
      </c>
      <c r="L379" s="115">
        <f>E379*K379</f>
        <v>1.4999999999999999E-4</v>
      </c>
      <c r="N379" s="112">
        <f>E379*M379</f>
        <v>0</v>
      </c>
      <c r="O379" s="113">
        <v>20</v>
      </c>
      <c r="P379" s="113" t="s">
        <v>158</v>
      </c>
      <c r="V379" s="116" t="s">
        <v>607</v>
      </c>
      <c r="W379" s="117">
        <v>0.69899999999999995</v>
      </c>
      <c r="X379" s="110" t="s">
        <v>752</v>
      </c>
      <c r="Y379" s="110" t="s">
        <v>752</v>
      </c>
      <c r="Z379" s="113" t="s">
        <v>754</v>
      </c>
      <c r="AB379" s="113">
        <v>6</v>
      </c>
      <c r="AJ379" s="86" t="s">
        <v>609</v>
      </c>
      <c r="AK379" s="86" t="s">
        <v>162</v>
      </c>
    </row>
    <row r="380" spans="1:37">
      <c r="D380" s="158" t="s">
        <v>755</v>
      </c>
      <c r="E380" s="159"/>
      <c r="F380" s="160"/>
      <c r="G380" s="161"/>
      <c r="H380" s="161"/>
      <c r="I380" s="161"/>
      <c r="J380" s="161"/>
      <c r="K380" s="162"/>
      <c r="L380" s="162"/>
      <c r="M380" s="159"/>
      <c r="N380" s="159"/>
      <c r="O380" s="160"/>
      <c r="P380" s="160"/>
      <c r="Q380" s="159"/>
      <c r="R380" s="159"/>
      <c r="S380" s="159"/>
      <c r="T380" s="163"/>
      <c r="U380" s="163"/>
      <c r="V380" s="163" t="s">
        <v>0</v>
      </c>
      <c r="W380" s="164"/>
      <c r="X380" s="160"/>
    </row>
    <row r="381" spans="1:37">
      <c r="D381" s="158" t="s">
        <v>529</v>
      </c>
      <c r="E381" s="159"/>
      <c r="F381" s="160"/>
      <c r="G381" s="161"/>
      <c r="H381" s="161"/>
      <c r="I381" s="161"/>
      <c r="J381" s="161"/>
      <c r="K381" s="162"/>
      <c r="L381" s="162"/>
      <c r="M381" s="159"/>
      <c r="N381" s="159"/>
      <c r="O381" s="160"/>
      <c r="P381" s="160"/>
      <c r="Q381" s="159"/>
      <c r="R381" s="159"/>
      <c r="S381" s="159"/>
      <c r="T381" s="163"/>
      <c r="U381" s="163"/>
      <c r="V381" s="163" t="s">
        <v>0</v>
      </c>
      <c r="W381" s="164"/>
      <c r="X381" s="160"/>
    </row>
    <row r="382" spans="1:37" ht="25.5">
      <c r="A382" s="108">
        <v>136</v>
      </c>
      <c r="B382" s="109" t="s">
        <v>751</v>
      </c>
      <c r="C382" s="110" t="s">
        <v>756</v>
      </c>
      <c r="D382" s="111" t="s">
        <v>974</v>
      </c>
      <c r="E382" s="112">
        <v>155</v>
      </c>
      <c r="F382" s="113" t="s">
        <v>167</v>
      </c>
      <c r="K382" s="115">
        <v>1.4999999999999999E-4</v>
      </c>
      <c r="L382" s="115">
        <f>E382*K382</f>
        <v>2.3249999999999996E-2</v>
      </c>
      <c r="N382" s="112">
        <f>E382*M382</f>
        <v>0</v>
      </c>
      <c r="O382" s="113">
        <v>20</v>
      </c>
      <c r="P382" s="113" t="s">
        <v>158</v>
      </c>
      <c r="V382" s="116" t="s">
        <v>607</v>
      </c>
      <c r="W382" s="117">
        <v>108.345</v>
      </c>
      <c r="X382" s="110" t="s">
        <v>756</v>
      </c>
      <c r="Y382" s="110" t="s">
        <v>756</v>
      </c>
      <c r="Z382" s="113" t="s">
        <v>754</v>
      </c>
      <c r="AB382" s="113">
        <v>6</v>
      </c>
      <c r="AJ382" s="86" t="s">
        <v>609</v>
      </c>
      <c r="AK382" s="86" t="s">
        <v>162</v>
      </c>
    </row>
    <row r="383" spans="1:37" ht="25.5">
      <c r="A383" s="108">
        <v>137</v>
      </c>
      <c r="B383" s="109" t="s">
        <v>751</v>
      </c>
      <c r="C383" s="110" t="s">
        <v>757</v>
      </c>
      <c r="D383" s="111" t="s">
        <v>975</v>
      </c>
      <c r="E383" s="112">
        <v>197</v>
      </c>
      <c r="F383" s="113" t="s">
        <v>167</v>
      </c>
      <c r="K383" s="115">
        <v>1.4999999999999999E-4</v>
      </c>
      <c r="L383" s="115">
        <f>E383*K383</f>
        <v>2.9549999999999996E-2</v>
      </c>
      <c r="N383" s="112">
        <f>E383*M383</f>
        <v>0</v>
      </c>
      <c r="O383" s="113">
        <v>20</v>
      </c>
      <c r="P383" s="113" t="s">
        <v>158</v>
      </c>
      <c r="V383" s="116" t="s">
        <v>607</v>
      </c>
      <c r="W383" s="117">
        <v>137.703</v>
      </c>
      <c r="X383" s="110" t="s">
        <v>758</v>
      </c>
      <c r="Y383" s="110" t="s">
        <v>757</v>
      </c>
      <c r="Z383" s="113" t="s">
        <v>754</v>
      </c>
      <c r="AB383" s="113">
        <v>6</v>
      </c>
      <c r="AJ383" s="86" t="s">
        <v>609</v>
      </c>
      <c r="AK383" s="86" t="s">
        <v>162</v>
      </c>
    </row>
    <row r="384" spans="1:37" ht="25.5">
      <c r="A384" s="108">
        <v>138</v>
      </c>
      <c r="B384" s="109" t="s">
        <v>751</v>
      </c>
      <c r="C384" s="110" t="s">
        <v>759</v>
      </c>
      <c r="D384" s="111" t="s">
        <v>976</v>
      </c>
      <c r="E384" s="112">
        <v>1</v>
      </c>
      <c r="F384" s="113" t="s">
        <v>738</v>
      </c>
      <c r="K384" s="115">
        <v>1.4999999999999999E-4</v>
      </c>
      <c r="L384" s="115">
        <f>E384*K384</f>
        <v>1.4999999999999999E-4</v>
      </c>
      <c r="N384" s="112">
        <f>E384*M384</f>
        <v>0</v>
      </c>
      <c r="O384" s="113">
        <v>20</v>
      </c>
      <c r="P384" s="113" t="s">
        <v>158</v>
      </c>
      <c r="V384" s="116" t="s">
        <v>607</v>
      </c>
      <c r="W384" s="117">
        <v>0.69899999999999995</v>
      </c>
      <c r="X384" s="110" t="s">
        <v>760</v>
      </c>
      <c r="Y384" s="110" t="s">
        <v>759</v>
      </c>
      <c r="Z384" s="113" t="s">
        <v>754</v>
      </c>
      <c r="AB384" s="113">
        <v>6</v>
      </c>
      <c r="AJ384" s="86" t="s">
        <v>609</v>
      </c>
      <c r="AK384" s="86" t="s">
        <v>162</v>
      </c>
    </row>
    <row r="385" spans="1:37">
      <c r="D385" s="158" t="s">
        <v>761</v>
      </c>
      <c r="E385" s="159"/>
      <c r="F385" s="160"/>
      <c r="G385" s="161"/>
      <c r="H385" s="161"/>
      <c r="I385" s="161"/>
      <c r="J385" s="161"/>
      <c r="K385" s="162"/>
      <c r="L385" s="162"/>
      <c r="M385" s="159"/>
      <c r="N385" s="159"/>
      <c r="O385" s="160"/>
      <c r="P385" s="160"/>
      <c r="Q385" s="159"/>
      <c r="R385" s="159"/>
      <c r="S385" s="159"/>
      <c r="T385" s="163"/>
      <c r="U385" s="163"/>
      <c r="V385" s="163" t="s">
        <v>0</v>
      </c>
      <c r="W385" s="164"/>
      <c r="X385" s="160"/>
    </row>
    <row r="386" spans="1:37">
      <c r="D386" s="158" t="s">
        <v>529</v>
      </c>
      <c r="E386" s="159"/>
      <c r="F386" s="160"/>
      <c r="G386" s="161"/>
      <c r="H386" s="161"/>
      <c r="I386" s="161"/>
      <c r="J386" s="161"/>
      <c r="K386" s="162"/>
      <c r="L386" s="162"/>
      <c r="M386" s="159"/>
      <c r="N386" s="159"/>
      <c r="O386" s="160"/>
      <c r="P386" s="160"/>
      <c r="Q386" s="159"/>
      <c r="R386" s="159"/>
      <c r="S386" s="159"/>
      <c r="T386" s="163"/>
      <c r="U386" s="163"/>
      <c r="V386" s="163" t="s">
        <v>0</v>
      </c>
      <c r="W386" s="164"/>
      <c r="X386" s="160"/>
    </row>
    <row r="387" spans="1:37" ht="25.5">
      <c r="A387" s="108">
        <v>139</v>
      </c>
      <c r="B387" s="109" t="s">
        <v>751</v>
      </c>
      <c r="C387" s="110" t="s">
        <v>762</v>
      </c>
      <c r="D387" s="111" t="s">
        <v>977</v>
      </c>
      <c r="E387" s="112">
        <v>2</v>
      </c>
      <c r="F387" s="113" t="s">
        <v>738</v>
      </c>
      <c r="K387" s="115">
        <v>1.4999999999999999E-4</v>
      </c>
      <c r="L387" s="115">
        <f>E387*K387</f>
        <v>2.9999999999999997E-4</v>
      </c>
      <c r="N387" s="112">
        <f>E387*M387</f>
        <v>0</v>
      </c>
      <c r="O387" s="113">
        <v>20</v>
      </c>
      <c r="P387" s="113" t="s">
        <v>158</v>
      </c>
      <c r="V387" s="116" t="s">
        <v>607</v>
      </c>
      <c r="W387" s="117">
        <v>1.3979999999999999</v>
      </c>
      <c r="X387" s="110" t="s">
        <v>762</v>
      </c>
      <c r="Y387" s="110" t="s">
        <v>762</v>
      </c>
      <c r="Z387" s="113" t="s">
        <v>754</v>
      </c>
      <c r="AB387" s="113">
        <v>6</v>
      </c>
      <c r="AJ387" s="86" t="s">
        <v>609</v>
      </c>
      <c r="AK387" s="86" t="s">
        <v>162</v>
      </c>
    </row>
    <row r="388" spans="1:37" ht="25.5">
      <c r="A388" s="108">
        <v>140</v>
      </c>
      <c r="B388" s="109" t="s">
        <v>751</v>
      </c>
      <c r="C388" s="110" t="s">
        <v>763</v>
      </c>
      <c r="D388" s="111" t="s">
        <v>978</v>
      </c>
      <c r="E388" s="112">
        <v>1</v>
      </c>
      <c r="F388" s="113" t="s">
        <v>738</v>
      </c>
      <c r="K388" s="115">
        <v>1.4999999999999999E-4</v>
      </c>
      <c r="L388" s="115">
        <f>E388*K388</f>
        <v>1.4999999999999999E-4</v>
      </c>
      <c r="N388" s="112">
        <f>E388*M388</f>
        <v>0</v>
      </c>
      <c r="O388" s="113">
        <v>20</v>
      </c>
      <c r="P388" s="113" t="s">
        <v>158</v>
      </c>
      <c r="V388" s="116" t="s">
        <v>607</v>
      </c>
      <c r="W388" s="117">
        <v>0.69899999999999995</v>
      </c>
      <c r="X388" s="110" t="s">
        <v>763</v>
      </c>
      <c r="Y388" s="110" t="s">
        <v>763</v>
      </c>
      <c r="Z388" s="113" t="s">
        <v>754</v>
      </c>
      <c r="AB388" s="113">
        <v>6</v>
      </c>
      <c r="AJ388" s="86" t="s">
        <v>609</v>
      </c>
      <c r="AK388" s="86" t="s">
        <v>162</v>
      </c>
    </row>
    <row r="389" spans="1:37" ht="25.5">
      <c r="A389" s="108">
        <v>141</v>
      </c>
      <c r="B389" s="109" t="s">
        <v>751</v>
      </c>
      <c r="C389" s="110" t="s">
        <v>764</v>
      </c>
      <c r="D389" s="111" t="s">
        <v>979</v>
      </c>
      <c r="E389" s="112">
        <v>1</v>
      </c>
      <c r="F389" s="113" t="s">
        <v>738</v>
      </c>
      <c r="K389" s="115">
        <v>1.4999999999999999E-4</v>
      </c>
      <c r="L389" s="115">
        <f>E389*K389</f>
        <v>1.4999999999999999E-4</v>
      </c>
      <c r="N389" s="112">
        <f>E389*M389</f>
        <v>0</v>
      </c>
      <c r="O389" s="113">
        <v>20</v>
      </c>
      <c r="P389" s="113" t="s">
        <v>158</v>
      </c>
      <c r="V389" s="116" t="s">
        <v>607</v>
      </c>
      <c r="W389" s="117">
        <v>0.69899999999999995</v>
      </c>
      <c r="X389" s="110" t="s">
        <v>764</v>
      </c>
      <c r="Y389" s="110" t="s">
        <v>764</v>
      </c>
      <c r="Z389" s="113" t="s">
        <v>754</v>
      </c>
      <c r="AB389" s="113">
        <v>6</v>
      </c>
      <c r="AJ389" s="86" t="s">
        <v>609</v>
      </c>
      <c r="AK389" s="86" t="s">
        <v>162</v>
      </c>
    </row>
    <row r="390" spans="1:37" ht="25.5">
      <c r="A390" s="108">
        <v>142</v>
      </c>
      <c r="B390" s="109" t="s">
        <v>751</v>
      </c>
      <c r="C390" s="110" t="s">
        <v>765</v>
      </c>
      <c r="D390" s="111" t="s">
        <v>980</v>
      </c>
      <c r="E390" s="112">
        <v>2</v>
      </c>
      <c r="F390" s="113" t="s">
        <v>738</v>
      </c>
      <c r="K390" s="115">
        <v>1.4999999999999999E-4</v>
      </c>
      <c r="L390" s="115">
        <f>E390*K390</f>
        <v>2.9999999999999997E-4</v>
      </c>
      <c r="N390" s="112">
        <f>E390*M390</f>
        <v>0</v>
      </c>
      <c r="O390" s="113">
        <v>20</v>
      </c>
      <c r="P390" s="113" t="s">
        <v>158</v>
      </c>
      <c r="V390" s="116" t="s">
        <v>607</v>
      </c>
      <c r="W390" s="117">
        <v>1.3979999999999999</v>
      </c>
      <c r="X390" s="110" t="s">
        <v>765</v>
      </c>
      <c r="Y390" s="110" t="s">
        <v>765</v>
      </c>
      <c r="Z390" s="113" t="s">
        <v>754</v>
      </c>
      <c r="AB390" s="113">
        <v>6</v>
      </c>
      <c r="AJ390" s="86" t="s">
        <v>609</v>
      </c>
      <c r="AK390" s="86" t="s">
        <v>162</v>
      </c>
    </row>
    <row r="391" spans="1:37" ht="25.5">
      <c r="A391" s="108">
        <v>143</v>
      </c>
      <c r="B391" s="109" t="s">
        <v>751</v>
      </c>
      <c r="C391" s="110" t="s">
        <v>766</v>
      </c>
      <c r="D391" s="111" t="s">
        <v>981</v>
      </c>
      <c r="E391" s="112">
        <v>1</v>
      </c>
      <c r="F391" s="113" t="s">
        <v>738</v>
      </c>
      <c r="K391" s="115">
        <v>1.4999999999999999E-4</v>
      </c>
      <c r="L391" s="115">
        <f>E391*K391</f>
        <v>1.4999999999999999E-4</v>
      </c>
      <c r="N391" s="112">
        <f>E391*M391</f>
        <v>0</v>
      </c>
      <c r="O391" s="113">
        <v>20</v>
      </c>
      <c r="P391" s="113" t="s">
        <v>158</v>
      </c>
      <c r="V391" s="116" t="s">
        <v>607</v>
      </c>
      <c r="W391" s="117">
        <v>0.69899999999999995</v>
      </c>
      <c r="X391" s="110" t="s">
        <v>766</v>
      </c>
      <c r="Y391" s="110" t="s">
        <v>766</v>
      </c>
      <c r="Z391" s="113" t="s">
        <v>754</v>
      </c>
      <c r="AB391" s="113">
        <v>6</v>
      </c>
      <c r="AJ391" s="86" t="s">
        <v>609</v>
      </c>
      <c r="AK391" s="86" t="s">
        <v>162</v>
      </c>
    </row>
    <row r="392" spans="1:37">
      <c r="D392" s="158" t="s">
        <v>767</v>
      </c>
      <c r="E392" s="159"/>
      <c r="F392" s="160"/>
      <c r="G392" s="161"/>
      <c r="H392" s="161"/>
      <c r="I392" s="161"/>
      <c r="J392" s="161"/>
      <c r="K392" s="162"/>
      <c r="L392" s="162"/>
      <c r="M392" s="159"/>
      <c r="N392" s="159"/>
      <c r="O392" s="160"/>
      <c r="P392" s="160"/>
      <c r="Q392" s="159"/>
      <c r="R392" s="159"/>
      <c r="S392" s="159"/>
      <c r="T392" s="163"/>
      <c r="U392" s="163"/>
      <c r="V392" s="163" t="s">
        <v>0</v>
      </c>
      <c r="W392" s="164"/>
      <c r="X392" s="160"/>
    </row>
    <row r="393" spans="1:37">
      <c r="D393" s="158" t="s">
        <v>529</v>
      </c>
      <c r="E393" s="159"/>
      <c r="F393" s="160"/>
      <c r="G393" s="161"/>
      <c r="H393" s="161"/>
      <c r="I393" s="161"/>
      <c r="J393" s="161"/>
      <c r="K393" s="162"/>
      <c r="L393" s="162"/>
      <c r="M393" s="159"/>
      <c r="N393" s="159"/>
      <c r="O393" s="160"/>
      <c r="P393" s="160"/>
      <c r="Q393" s="159"/>
      <c r="R393" s="159"/>
      <c r="S393" s="159"/>
      <c r="T393" s="163"/>
      <c r="U393" s="163"/>
      <c r="V393" s="163" t="s">
        <v>0</v>
      </c>
      <c r="W393" s="164"/>
      <c r="X393" s="160"/>
    </row>
    <row r="394" spans="1:37" ht="25.5">
      <c r="A394" s="108">
        <v>144</v>
      </c>
      <c r="B394" s="109" t="s">
        <v>751</v>
      </c>
      <c r="C394" s="110" t="s">
        <v>768</v>
      </c>
      <c r="D394" s="111" t="s">
        <v>982</v>
      </c>
      <c r="E394" s="112">
        <v>1</v>
      </c>
      <c r="F394" s="113" t="s">
        <v>662</v>
      </c>
      <c r="K394" s="115">
        <v>1.4999999999999999E-4</v>
      </c>
      <c r="L394" s="115">
        <f t="shared" ref="L394:L400" si="4">E394*K394</f>
        <v>1.4999999999999999E-4</v>
      </c>
      <c r="N394" s="112">
        <f t="shared" ref="N394:N400" si="5">E394*M394</f>
        <v>0</v>
      </c>
      <c r="O394" s="113">
        <v>20</v>
      </c>
      <c r="P394" s="113" t="s">
        <v>158</v>
      </c>
      <c r="V394" s="116" t="s">
        <v>607</v>
      </c>
      <c r="W394" s="117">
        <v>0.69899999999999995</v>
      </c>
      <c r="X394" s="110" t="s">
        <v>769</v>
      </c>
      <c r="Y394" s="110" t="s">
        <v>768</v>
      </c>
      <c r="Z394" s="113" t="s">
        <v>754</v>
      </c>
      <c r="AB394" s="113">
        <v>6</v>
      </c>
      <c r="AJ394" s="86" t="s">
        <v>609</v>
      </c>
      <c r="AK394" s="86" t="s">
        <v>162</v>
      </c>
    </row>
    <row r="395" spans="1:37" ht="25.5">
      <c r="A395" s="108">
        <v>145</v>
      </c>
      <c r="B395" s="109" t="s">
        <v>751</v>
      </c>
      <c r="C395" s="110" t="s">
        <v>770</v>
      </c>
      <c r="D395" s="111" t="s">
        <v>983</v>
      </c>
      <c r="E395" s="112">
        <v>1</v>
      </c>
      <c r="F395" s="113" t="s">
        <v>662</v>
      </c>
      <c r="K395" s="115">
        <v>1.4999999999999999E-4</v>
      </c>
      <c r="L395" s="115">
        <f t="shared" si="4"/>
        <v>1.4999999999999999E-4</v>
      </c>
      <c r="N395" s="112">
        <f t="shared" si="5"/>
        <v>0</v>
      </c>
      <c r="O395" s="113">
        <v>20</v>
      </c>
      <c r="P395" s="113" t="s">
        <v>158</v>
      </c>
      <c r="V395" s="116" t="s">
        <v>607</v>
      </c>
      <c r="W395" s="117">
        <v>0.69899999999999995</v>
      </c>
      <c r="X395" s="110" t="s">
        <v>771</v>
      </c>
      <c r="Y395" s="110" t="s">
        <v>770</v>
      </c>
      <c r="Z395" s="113" t="s">
        <v>754</v>
      </c>
      <c r="AB395" s="113">
        <v>6</v>
      </c>
      <c r="AJ395" s="86" t="s">
        <v>609</v>
      </c>
      <c r="AK395" s="86" t="s">
        <v>162</v>
      </c>
    </row>
    <row r="396" spans="1:37" ht="25.5">
      <c r="A396" s="108">
        <v>146</v>
      </c>
      <c r="B396" s="109" t="s">
        <v>751</v>
      </c>
      <c r="C396" s="110" t="s">
        <v>772</v>
      </c>
      <c r="D396" s="111" t="s">
        <v>984</v>
      </c>
      <c r="E396" s="112">
        <v>1</v>
      </c>
      <c r="F396" s="113" t="s">
        <v>738</v>
      </c>
      <c r="K396" s="115">
        <v>1.4999999999999999E-4</v>
      </c>
      <c r="L396" s="115">
        <f t="shared" si="4"/>
        <v>1.4999999999999999E-4</v>
      </c>
      <c r="N396" s="112">
        <f t="shared" si="5"/>
        <v>0</v>
      </c>
      <c r="O396" s="113">
        <v>20</v>
      </c>
      <c r="P396" s="113" t="s">
        <v>158</v>
      </c>
      <c r="V396" s="116" t="s">
        <v>607</v>
      </c>
      <c r="W396" s="117">
        <v>0.69899999999999995</v>
      </c>
      <c r="X396" s="110" t="s">
        <v>773</v>
      </c>
      <c r="Y396" s="110" t="s">
        <v>772</v>
      </c>
      <c r="Z396" s="113" t="s">
        <v>754</v>
      </c>
      <c r="AB396" s="113">
        <v>1</v>
      </c>
      <c r="AJ396" s="86" t="s">
        <v>609</v>
      </c>
      <c r="AK396" s="86" t="s">
        <v>162</v>
      </c>
    </row>
    <row r="397" spans="1:37" ht="25.5">
      <c r="A397" s="108">
        <v>147</v>
      </c>
      <c r="B397" s="109" t="s">
        <v>751</v>
      </c>
      <c r="C397" s="110" t="s">
        <v>774</v>
      </c>
      <c r="D397" s="111" t="s">
        <v>775</v>
      </c>
      <c r="E397" s="112">
        <v>1</v>
      </c>
      <c r="F397" s="113" t="s">
        <v>738</v>
      </c>
      <c r="K397" s="115">
        <v>1.4999999999999999E-4</v>
      </c>
      <c r="L397" s="115">
        <f t="shared" si="4"/>
        <v>1.4999999999999999E-4</v>
      </c>
      <c r="N397" s="112">
        <f t="shared" si="5"/>
        <v>0</v>
      </c>
      <c r="O397" s="113">
        <v>20</v>
      </c>
      <c r="P397" s="113" t="s">
        <v>158</v>
      </c>
      <c r="V397" s="116" t="s">
        <v>607</v>
      </c>
      <c r="W397" s="117">
        <v>0.69899999999999995</v>
      </c>
      <c r="X397" s="110" t="s">
        <v>776</v>
      </c>
      <c r="Y397" s="110" t="s">
        <v>774</v>
      </c>
      <c r="Z397" s="113" t="s">
        <v>754</v>
      </c>
      <c r="AB397" s="113">
        <v>6</v>
      </c>
      <c r="AJ397" s="86" t="s">
        <v>609</v>
      </c>
      <c r="AK397" s="86" t="s">
        <v>162</v>
      </c>
    </row>
    <row r="398" spans="1:37">
      <c r="A398" s="108">
        <v>148</v>
      </c>
      <c r="B398" s="109" t="s">
        <v>751</v>
      </c>
      <c r="C398" s="110" t="s">
        <v>777</v>
      </c>
      <c r="D398" s="111" t="s">
        <v>985</v>
      </c>
      <c r="E398" s="112">
        <v>8</v>
      </c>
      <c r="F398" s="113" t="s">
        <v>167</v>
      </c>
      <c r="K398" s="115">
        <v>1.4999999999999999E-4</v>
      </c>
      <c r="L398" s="115">
        <f t="shared" si="4"/>
        <v>1.1999999999999999E-3</v>
      </c>
      <c r="N398" s="112">
        <f t="shared" si="5"/>
        <v>0</v>
      </c>
      <c r="O398" s="113">
        <v>20</v>
      </c>
      <c r="P398" s="113" t="s">
        <v>158</v>
      </c>
      <c r="V398" s="116" t="s">
        <v>607</v>
      </c>
      <c r="W398" s="117">
        <v>5.5919999999999996</v>
      </c>
      <c r="X398" s="110" t="s">
        <v>778</v>
      </c>
      <c r="Y398" s="110" t="s">
        <v>777</v>
      </c>
      <c r="Z398" s="113" t="s">
        <v>754</v>
      </c>
      <c r="AB398" s="113">
        <v>1</v>
      </c>
      <c r="AJ398" s="86" t="s">
        <v>609</v>
      </c>
      <c r="AK398" s="86" t="s">
        <v>162</v>
      </c>
    </row>
    <row r="399" spans="1:37" ht="25.5">
      <c r="A399" s="108">
        <v>149</v>
      </c>
      <c r="B399" s="109" t="s">
        <v>751</v>
      </c>
      <c r="C399" s="110" t="s">
        <v>779</v>
      </c>
      <c r="D399" s="111" t="s">
        <v>780</v>
      </c>
      <c r="E399" s="112">
        <v>1</v>
      </c>
      <c r="F399" s="113" t="s">
        <v>738</v>
      </c>
      <c r="K399" s="115">
        <v>1.4999999999999999E-4</v>
      </c>
      <c r="L399" s="115">
        <f t="shared" si="4"/>
        <v>1.4999999999999999E-4</v>
      </c>
      <c r="N399" s="112">
        <f t="shared" si="5"/>
        <v>0</v>
      </c>
      <c r="O399" s="113">
        <v>20</v>
      </c>
      <c r="P399" s="113" t="s">
        <v>158</v>
      </c>
      <c r="V399" s="116" t="s">
        <v>607</v>
      </c>
      <c r="W399" s="117">
        <v>0.69899999999999995</v>
      </c>
      <c r="X399" s="110" t="s">
        <v>781</v>
      </c>
      <c r="Y399" s="110" t="s">
        <v>779</v>
      </c>
      <c r="Z399" s="113" t="s">
        <v>754</v>
      </c>
      <c r="AB399" s="113">
        <v>6</v>
      </c>
      <c r="AJ399" s="86" t="s">
        <v>609</v>
      </c>
      <c r="AK399" s="86" t="s">
        <v>162</v>
      </c>
    </row>
    <row r="400" spans="1:37">
      <c r="A400" s="108">
        <v>150</v>
      </c>
      <c r="B400" s="109" t="s">
        <v>751</v>
      </c>
      <c r="C400" s="110" t="s">
        <v>782</v>
      </c>
      <c r="D400" s="111" t="s">
        <v>783</v>
      </c>
      <c r="E400" s="112">
        <v>34.26</v>
      </c>
      <c r="F400" s="113" t="s">
        <v>167</v>
      </c>
      <c r="L400" s="115">
        <f t="shared" si="4"/>
        <v>0</v>
      </c>
      <c r="M400" s="112">
        <v>5.0000000000000001E-3</v>
      </c>
      <c r="N400" s="112">
        <f t="shared" si="5"/>
        <v>0.17129999999999998</v>
      </c>
      <c r="O400" s="113">
        <v>20</v>
      </c>
      <c r="P400" s="113" t="s">
        <v>158</v>
      </c>
      <c r="V400" s="116" t="s">
        <v>607</v>
      </c>
      <c r="W400" s="117">
        <v>17.472999999999999</v>
      </c>
      <c r="X400" s="110" t="s">
        <v>784</v>
      </c>
      <c r="Y400" s="110" t="s">
        <v>782</v>
      </c>
      <c r="Z400" s="113" t="s">
        <v>754</v>
      </c>
      <c r="AB400" s="113">
        <v>6</v>
      </c>
      <c r="AJ400" s="86" t="s">
        <v>609</v>
      </c>
      <c r="AK400" s="86" t="s">
        <v>162</v>
      </c>
    </row>
    <row r="401" spans="1:37">
      <c r="D401" s="158" t="s">
        <v>298</v>
      </c>
      <c r="E401" s="159"/>
      <c r="F401" s="160"/>
      <c r="G401" s="161"/>
      <c r="H401" s="161"/>
      <c r="I401" s="161"/>
      <c r="J401" s="161"/>
      <c r="K401" s="162"/>
      <c r="L401" s="162"/>
      <c r="M401" s="159"/>
      <c r="N401" s="159"/>
      <c r="O401" s="160"/>
      <c r="P401" s="160"/>
      <c r="Q401" s="159"/>
      <c r="R401" s="159"/>
      <c r="S401" s="159"/>
      <c r="T401" s="163"/>
      <c r="U401" s="163"/>
      <c r="V401" s="163" t="s">
        <v>0</v>
      </c>
      <c r="W401" s="164"/>
      <c r="X401" s="160"/>
    </row>
    <row r="402" spans="1:37">
      <c r="D402" s="158" t="s">
        <v>785</v>
      </c>
      <c r="E402" s="159"/>
      <c r="F402" s="160"/>
      <c r="G402" s="161"/>
      <c r="H402" s="161"/>
      <c r="I402" s="161"/>
      <c r="J402" s="161"/>
      <c r="K402" s="162"/>
      <c r="L402" s="162"/>
      <c r="M402" s="159"/>
      <c r="N402" s="159"/>
      <c r="O402" s="160"/>
      <c r="P402" s="160"/>
      <c r="Q402" s="159"/>
      <c r="R402" s="159"/>
      <c r="S402" s="159"/>
      <c r="T402" s="163"/>
      <c r="U402" s="163"/>
      <c r="V402" s="163" t="s">
        <v>0</v>
      </c>
      <c r="W402" s="164"/>
      <c r="X402" s="160"/>
    </row>
    <row r="403" spans="1:37">
      <c r="A403" s="108">
        <v>151</v>
      </c>
      <c r="B403" s="109" t="s">
        <v>751</v>
      </c>
      <c r="C403" s="110" t="s">
        <v>786</v>
      </c>
      <c r="D403" s="111" t="s">
        <v>787</v>
      </c>
      <c r="E403" s="112">
        <v>35.36</v>
      </c>
      <c r="F403" s="113" t="s">
        <v>167</v>
      </c>
      <c r="L403" s="115">
        <f>E403*K403</f>
        <v>0</v>
      </c>
      <c r="M403" s="112">
        <v>5.0000000000000001E-3</v>
      </c>
      <c r="N403" s="112">
        <f>E403*M403</f>
        <v>0.17680000000000001</v>
      </c>
      <c r="O403" s="113">
        <v>20</v>
      </c>
      <c r="P403" s="113" t="s">
        <v>158</v>
      </c>
      <c r="V403" s="116" t="s">
        <v>607</v>
      </c>
      <c r="W403" s="117">
        <v>18.033999999999999</v>
      </c>
      <c r="X403" s="110" t="s">
        <v>788</v>
      </c>
      <c r="Y403" s="110" t="s">
        <v>786</v>
      </c>
      <c r="Z403" s="113" t="s">
        <v>754</v>
      </c>
      <c r="AB403" s="113">
        <v>1</v>
      </c>
      <c r="AJ403" s="86" t="s">
        <v>609</v>
      </c>
      <c r="AK403" s="86" t="s">
        <v>162</v>
      </c>
    </row>
    <row r="404" spans="1:37">
      <c r="D404" s="158" t="s">
        <v>555</v>
      </c>
      <c r="E404" s="159"/>
      <c r="F404" s="160"/>
      <c r="G404" s="161"/>
      <c r="H404" s="161"/>
      <c r="I404" s="161"/>
      <c r="J404" s="161"/>
      <c r="K404" s="162"/>
      <c r="L404" s="162"/>
      <c r="M404" s="159"/>
      <c r="N404" s="159"/>
      <c r="O404" s="160"/>
      <c r="P404" s="160"/>
      <c r="Q404" s="159"/>
      <c r="R404" s="159"/>
      <c r="S404" s="159"/>
      <c r="T404" s="163"/>
      <c r="U404" s="163"/>
      <c r="V404" s="163" t="s">
        <v>0</v>
      </c>
      <c r="W404" s="164"/>
      <c r="X404" s="160"/>
    </row>
    <row r="405" spans="1:37">
      <c r="D405" s="158" t="s">
        <v>789</v>
      </c>
      <c r="E405" s="159"/>
      <c r="F405" s="160"/>
      <c r="G405" s="161"/>
      <c r="H405" s="161"/>
      <c r="I405" s="161"/>
      <c r="J405" s="161"/>
      <c r="K405" s="162"/>
      <c r="L405" s="162"/>
      <c r="M405" s="159"/>
      <c r="N405" s="159"/>
      <c r="O405" s="160"/>
      <c r="P405" s="160"/>
      <c r="Q405" s="159"/>
      <c r="R405" s="159"/>
      <c r="S405" s="159"/>
      <c r="T405" s="163"/>
      <c r="U405" s="163"/>
      <c r="V405" s="163" t="s">
        <v>0</v>
      </c>
      <c r="W405" s="164"/>
      <c r="X405" s="160"/>
    </row>
    <row r="406" spans="1:37">
      <c r="A406" s="108">
        <v>152</v>
      </c>
      <c r="B406" s="109" t="s">
        <v>751</v>
      </c>
      <c r="C406" s="110" t="s">
        <v>790</v>
      </c>
      <c r="D406" s="111" t="s">
        <v>791</v>
      </c>
      <c r="E406" s="112">
        <v>67</v>
      </c>
      <c r="F406" s="113" t="s">
        <v>167</v>
      </c>
      <c r="L406" s="115">
        <f>E406*K406</f>
        <v>0</v>
      </c>
      <c r="M406" s="112">
        <v>4.0000000000000001E-3</v>
      </c>
      <c r="N406" s="112">
        <f>E406*M406</f>
        <v>0.26800000000000002</v>
      </c>
      <c r="O406" s="113">
        <v>20</v>
      </c>
      <c r="P406" s="113" t="s">
        <v>158</v>
      </c>
      <c r="V406" s="116" t="s">
        <v>607</v>
      </c>
      <c r="W406" s="117">
        <v>27.47</v>
      </c>
      <c r="X406" s="110" t="s">
        <v>792</v>
      </c>
      <c r="Y406" s="110" t="s">
        <v>790</v>
      </c>
      <c r="Z406" s="113" t="s">
        <v>754</v>
      </c>
      <c r="AB406" s="113">
        <v>6</v>
      </c>
      <c r="AJ406" s="86" t="s">
        <v>609</v>
      </c>
      <c r="AK406" s="86" t="s">
        <v>162</v>
      </c>
    </row>
    <row r="407" spans="1:37">
      <c r="D407" s="158" t="s">
        <v>183</v>
      </c>
      <c r="E407" s="159"/>
      <c r="F407" s="160"/>
      <c r="G407" s="161"/>
      <c r="H407" s="161"/>
      <c r="I407" s="161"/>
      <c r="J407" s="161"/>
      <c r="K407" s="162"/>
      <c r="L407" s="162"/>
      <c r="M407" s="159"/>
      <c r="N407" s="159"/>
      <c r="O407" s="160"/>
      <c r="P407" s="160"/>
      <c r="Q407" s="159"/>
      <c r="R407" s="159"/>
      <c r="S407" s="159"/>
      <c r="T407" s="163"/>
      <c r="U407" s="163"/>
      <c r="V407" s="163" t="s">
        <v>0</v>
      </c>
      <c r="W407" s="164"/>
      <c r="X407" s="160"/>
    </row>
    <row r="408" spans="1:37">
      <c r="D408" s="158" t="s">
        <v>793</v>
      </c>
      <c r="E408" s="159"/>
      <c r="F408" s="160"/>
      <c r="G408" s="161"/>
      <c r="H408" s="161"/>
      <c r="I408" s="161"/>
      <c r="J408" s="161"/>
      <c r="K408" s="162"/>
      <c r="L408" s="162"/>
      <c r="M408" s="159"/>
      <c r="N408" s="159"/>
      <c r="O408" s="160"/>
      <c r="P408" s="160"/>
      <c r="Q408" s="159"/>
      <c r="R408" s="159"/>
      <c r="S408" s="159"/>
      <c r="T408" s="163"/>
      <c r="U408" s="163"/>
      <c r="V408" s="163" t="s">
        <v>0</v>
      </c>
      <c r="W408" s="164"/>
      <c r="X408" s="160"/>
    </row>
    <row r="409" spans="1:37">
      <c r="D409" s="158" t="s">
        <v>298</v>
      </c>
      <c r="E409" s="159"/>
      <c r="F409" s="160"/>
      <c r="G409" s="161"/>
      <c r="H409" s="161"/>
      <c r="I409" s="161"/>
      <c r="J409" s="161"/>
      <c r="K409" s="162"/>
      <c r="L409" s="162"/>
      <c r="M409" s="159"/>
      <c r="N409" s="159"/>
      <c r="O409" s="160"/>
      <c r="P409" s="160"/>
      <c r="Q409" s="159"/>
      <c r="R409" s="159"/>
      <c r="S409" s="159"/>
      <c r="T409" s="163"/>
      <c r="U409" s="163"/>
      <c r="V409" s="163" t="s">
        <v>0</v>
      </c>
      <c r="W409" s="164"/>
      <c r="X409" s="160"/>
    </row>
    <row r="410" spans="1:37">
      <c r="D410" s="158" t="s">
        <v>794</v>
      </c>
      <c r="E410" s="159"/>
      <c r="F410" s="160"/>
      <c r="G410" s="161"/>
      <c r="H410" s="161"/>
      <c r="I410" s="161"/>
      <c r="J410" s="161"/>
      <c r="K410" s="162"/>
      <c r="L410" s="162"/>
      <c r="M410" s="159"/>
      <c r="N410" s="159"/>
      <c r="O410" s="160"/>
      <c r="P410" s="160"/>
      <c r="Q410" s="159"/>
      <c r="R410" s="159"/>
      <c r="S410" s="159"/>
      <c r="T410" s="163"/>
      <c r="U410" s="163"/>
      <c r="V410" s="163" t="s">
        <v>0</v>
      </c>
      <c r="W410" s="164"/>
      <c r="X410" s="160"/>
    </row>
    <row r="411" spans="1:37">
      <c r="A411" s="108">
        <v>153</v>
      </c>
      <c r="B411" s="109" t="s">
        <v>751</v>
      </c>
      <c r="C411" s="110" t="s">
        <v>795</v>
      </c>
      <c r="D411" s="111" t="s">
        <v>796</v>
      </c>
      <c r="E411" s="112">
        <v>34.26</v>
      </c>
      <c r="F411" s="113" t="s">
        <v>167</v>
      </c>
      <c r="L411" s="115">
        <f>E411*K411</f>
        <v>0</v>
      </c>
      <c r="M411" s="112">
        <v>2E-3</v>
      </c>
      <c r="N411" s="112">
        <f>E411*M411</f>
        <v>6.8519999999999998E-2</v>
      </c>
      <c r="O411" s="113">
        <v>20</v>
      </c>
      <c r="P411" s="113" t="s">
        <v>158</v>
      </c>
      <c r="V411" s="116" t="s">
        <v>607</v>
      </c>
      <c r="W411" s="117">
        <v>3.4260000000000002</v>
      </c>
      <c r="X411" s="110" t="s">
        <v>797</v>
      </c>
      <c r="Y411" s="110" t="s">
        <v>795</v>
      </c>
      <c r="Z411" s="113" t="s">
        <v>754</v>
      </c>
      <c r="AB411" s="113">
        <v>6</v>
      </c>
      <c r="AJ411" s="86" t="s">
        <v>609</v>
      </c>
      <c r="AK411" s="86" t="s">
        <v>162</v>
      </c>
    </row>
    <row r="412" spans="1:37">
      <c r="A412" s="108">
        <v>154</v>
      </c>
      <c r="B412" s="109" t="s">
        <v>751</v>
      </c>
      <c r="C412" s="110" t="s">
        <v>798</v>
      </c>
      <c r="D412" s="111" t="s">
        <v>799</v>
      </c>
      <c r="E412" s="112">
        <v>67</v>
      </c>
      <c r="F412" s="113" t="s">
        <v>167</v>
      </c>
      <c r="K412" s="115">
        <v>6.0000000000000002E-5</v>
      </c>
      <c r="L412" s="115">
        <f>E412*K412</f>
        <v>4.0200000000000001E-3</v>
      </c>
      <c r="N412" s="112">
        <f>E412*M412</f>
        <v>0</v>
      </c>
      <c r="O412" s="113">
        <v>20</v>
      </c>
      <c r="P412" s="113" t="s">
        <v>158</v>
      </c>
      <c r="V412" s="116" t="s">
        <v>607</v>
      </c>
      <c r="W412" s="117">
        <v>79.462000000000003</v>
      </c>
      <c r="X412" s="110" t="s">
        <v>800</v>
      </c>
      <c r="Y412" s="110" t="s">
        <v>798</v>
      </c>
      <c r="Z412" s="113" t="s">
        <v>754</v>
      </c>
      <c r="AB412" s="113">
        <v>6</v>
      </c>
      <c r="AJ412" s="86" t="s">
        <v>609</v>
      </c>
      <c r="AK412" s="86" t="s">
        <v>162</v>
      </c>
    </row>
    <row r="413" spans="1:37" ht="25.5">
      <c r="A413" s="108">
        <v>155</v>
      </c>
      <c r="B413" s="109" t="s">
        <v>751</v>
      </c>
      <c r="C413" s="110" t="s">
        <v>801</v>
      </c>
      <c r="D413" s="111" t="s">
        <v>802</v>
      </c>
      <c r="E413" s="112">
        <v>16.5</v>
      </c>
      <c r="F413" s="113" t="s">
        <v>245</v>
      </c>
      <c r="L413" s="115">
        <f>E413*K413</f>
        <v>0</v>
      </c>
      <c r="N413" s="112">
        <f>E413*M413</f>
        <v>0</v>
      </c>
      <c r="O413" s="113">
        <v>20</v>
      </c>
      <c r="P413" s="113" t="s">
        <v>158</v>
      </c>
      <c r="V413" s="116" t="s">
        <v>607</v>
      </c>
      <c r="W413" s="117">
        <v>3.4159999999999999</v>
      </c>
      <c r="X413" s="110" t="s">
        <v>803</v>
      </c>
      <c r="Y413" s="110" t="s">
        <v>801</v>
      </c>
      <c r="Z413" s="113" t="s">
        <v>804</v>
      </c>
      <c r="AB413" s="113">
        <v>6</v>
      </c>
      <c r="AJ413" s="86" t="s">
        <v>609</v>
      </c>
      <c r="AK413" s="86" t="s">
        <v>162</v>
      </c>
    </row>
    <row r="414" spans="1:37">
      <c r="D414" s="158" t="s">
        <v>183</v>
      </c>
      <c r="E414" s="159"/>
      <c r="F414" s="160"/>
      <c r="G414" s="161"/>
      <c r="H414" s="161"/>
      <c r="I414" s="161"/>
      <c r="J414" s="161"/>
      <c r="K414" s="162"/>
      <c r="L414" s="162"/>
      <c r="M414" s="159"/>
      <c r="N414" s="159"/>
      <c r="O414" s="160"/>
      <c r="P414" s="160"/>
      <c r="Q414" s="159"/>
      <c r="R414" s="159"/>
      <c r="S414" s="159"/>
      <c r="T414" s="163"/>
      <c r="U414" s="163"/>
      <c r="V414" s="163" t="s">
        <v>0</v>
      </c>
      <c r="W414" s="164"/>
      <c r="X414" s="160"/>
    </row>
    <row r="415" spans="1:37">
      <c r="D415" s="158" t="s">
        <v>805</v>
      </c>
      <c r="E415" s="159"/>
      <c r="F415" s="160"/>
      <c r="G415" s="161"/>
      <c r="H415" s="161"/>
      <c r="I415" s="161"/>
      <c r="J415" s="161"/>
      <c r="K415" s="162"/>
      <c r="L415" s="162"/>
      <c r="M415" s="159"/>
      <c r="N415" s="159"/>
      <c r="O415" s="160"/>
      <c r="P415" s="160"/>
      <c r="Q415" s="159"/>
      <c r="R415" s="159"/>
      <c r="S415" s="159"/>
      <c r="T415" s="163"/>
      <c r="U415" s="163"/>
      <c r="V415" s="163" t="s">
        <v>0</v>
      </c>
      <c r="W415" s="164"/>
      <c r="X415" s="160"/>
    </row>
    <row r="416" spans="1:37">
      <c r="D416" s="158" t="s">
        <v>806</v>
      </c>
      <c r="E416" s="159"/>
      <c r="F416" s="160"/>
      <c r="G416" s="161"/>
      <c r="H416" s="161"/>
      <c r="I416" s="161"/>
      <c r="J416" s="161"/>
      <c r="K416" s="162"/>
      <c r="L416" s="162"/>
      <c r="M416" s="159"/>
      <c r="N416" s="159"/>
      <c r="O416" s="160"/>
      <c r="P416" s="160"/>
      <c r="Q416" s="159"/>
      <c r="R416" s="159"/>
      <c r="S416" s="159"/>
      <c r="T416" s="163"/>
      <c r="U416" s="163"/>
      <c r="V416" s="163" t="s">
        <v>0</v>
      </c>
      <c r="W416" s="164"/>
      <c r="X416" s="160"/>
    </row>
    <row r="417" spans="1:37">
      <c r="A417" s="108">
        <v>156</v>
      </c>
      <c r="B417" s="109" t="s">
        <v>751</v>
      </c>
      <c r="C417" s="110" t="s">
        <v>807</v>
      </c>
      <c r="D417" s="111" t="s">
        <v>808</v>
      </c>
      <c r="E417" s="112">
        <v>1</v>
      </c>
      <c r="F417" s="113" t="s">
        <v>738</v>
      </c>
      <c r="L417" s="115">
        <f>E417*K417</f>
        <v>0</v>
      </c>
      <c r="N417" s="112">
        <f>E417*M417</f>
        <v>0</v>
      </c>
      <c r="O417" s="113">
        <v>20</v>
      </c>
      <c r="P417" s="113" t="s">
        <v>158</v>
      </c>
      <c r="V417" s="116" t="s">
        <v>607</v>
      </c>
      <c r="W417" s="117">
        <v>2.5999999999999999E-2</v>
      </c>
      <c r="X417" s="110" t="s">
        <v>809</v>
      </c>
      <c r="Y417" s="110" t="s">
        <v>807</v>
      </c>
      <c r="Z417" s="113" t="s">
        <v>804</v>
      </c>
      <c r="AB417" s="113">
        <v>1</v>
      </c>
      <c r="AJ417" s="86" t="s">
        <v>609</v>
      </c>
      <c r="AK417" s="86" t="s">
        <v>162</v>
      </c>
    </row>
    <row r="418" spans="1:37" ht="25.5">
      <c r="A418" s="108">
        <v>157</v>
      </c>
      <c r="B418" s="109" t="s">
        <v>751</v>
      </c>
      <c r="C418" s="110" t="s">
        <v>810</v>
      </c>
      <c r="D418" s="111" t="s">
        <v>811</v>
      </c>
      <c r="E418" s="112">
        <v>422.38</v>
      </c>
      <c r="F418" s="113" t="s">
        <v>812</v>
      </c>
      <c r="K418" s="115">
        <v>6.0000000000000002E-5</v>
      </c>
      <c r="L418" s="115">
        <f>E418*K418</f>
        <v>2.5342799999999999E-2</v>
      </c>
      <c r="N418" s="112">
        <f>E418*M418</f>
        <v>0</v>
      </c>
      <c r="O418" s="113">
        <v>20</v>
      </c>
      <c r="P418" s="113" t="s">
        <v>158</v>
      </c>
      <c r="V418" s="116" t="s">
        <v>607</v>
      </c>
      <c r="W418" s="117">
        <v>81.941999999999993</v>
      </c>
      <c r="X418" s="110" t="s">
        <v>813</v>
      </c>
      <c r="Y418" s="110" t="s">
        <v>810</v>
      </c>
      <c r="Z418" s="113" t="s">
        <v>754</v>
      </c>
      <c r="AB418" s="113">
        <v>1</v>
      </c>
      <c r="AJ418" s="86" t="s">
        <v>609</v>
      </c>
      <c r="AK418" s="86" t="s">
        <v>162</v>
      </c>
    </row>
    <row r="419" spans="1:37">
      <c r="D419" s="158" t="s">
        <v>814</v>
      </c>
      <c r="E419" s="159"/>
      <c r="F419" s="160"/>
      <c r="G419" s="161"/>
      <c r="H419" s="161"/>
      <c r="I419" s="161"/>
      <c r="J419" s="161"/>
      <c r="K419" s="162"/>
      <c r="L419" s="162"/>
      <c r="M419" s="159"/>
      <c r="N419" s="159"/>
      <c r="O419" s="160"/>
      <c r="P419" s="160"/>
      <c r="Q419" s="159"/>
      <c r="R419" s="159"/>
      <c r="S419" s="159"/>
      <c r="T419" s="163"/>
      <c r="U419" s="163"/>
      <c r="V419" s="163" t="s">
        <v>0</v>
      </c>
      <c r="W419" s="164"/>
      <c r="X419" s="160"/>
    </row>
    <row r="420" spans="1:37">
      <c r="D420" s="158" t="s">
        <v>815</v>
      </c>
      <c r="E420" s="159"/>
      <c r="F420" s="160"/>
      <c r="G420" s="161"/>
      <c r="H420" s="161"/>
      <c r="I420" s="161"/>
      <c r="J420" s="161"/>
      <c r="K420" s="162"/>
      <c r="L420" s="162"/>
      <c r="M420" s="159"/>
      <c r="N420" s="159"/>
      <c r="O420" s="160"/>
      <c r="P420" s="160"/>
      <c r="Q420" s="159"/>
      <c r="R420" s="159"/>
      <c r="S420" s="159"/>
      <c r="T420" s="163"/>
      <c r="U420" s="163"/>
      <c r="V420" s="163" t="s">
        <v>0</v>
      </c>
      <c r="W420" s="164"/>
      <c r="X420" s="160"/>
    </row>
    <row r="421" spans="1:37">
      <c r="A421" s="108">
        <v>158</v>
      </c>
      <c r="B421" s="109" t="s">
        <v>285</v>
      </c>
      <c r="C421" s="110" t="s">
        <v>816</v>
      </c>
      <c r="D421" s="111" t="s">
        <v>817</v>
      </c>
      <c r="E421" s="112">
        <v>402.3</v>
      </c>
      <c r="F421" s="113" t="s">
        <v>812</v>
      </c>
      <c r="K421" s="115">
        <v>1E-3</v>
      </c>
      <c r="L421" s="115">
        <f>E421*K421</f>
        <v>0.40230000000000005</v>
      </c>
      <c r="N421" s="112">
        <f>E421*M421</f>
        <v>0</v>
      </c>
      <c r="O421" s="113">
        <v>20</v>
      </c>
      <c r="P421" s="113" t="s">
        <v>158</v>
      </c>
      <c r="V421" s="116" t="s">
        <v>101</v>
      </c>
      <c r="X421" s="110" t="s">
        <v>816</v>
      </c>
      <c r="Y421" s="110" t="s">
        <v>816</v>
      </c>
      <c r="Z421" s="113" t="s">
        <v>818</v>
      </c>
      <c r="AA421" s="110" t="s">
        <v>158</v>
      </c>
      <c r="AB421" s="113">
        <v>2</v>
      </c>
      <c r="AJ421" s="86" t="s">
        <v>630</v>
      </c>
      <c r="AK421" s="86" t="s">
        <v>162</v>
      </c>
    </row>
    <row r="422" spans="1:37" ht="25.5">
      <c r="A422" s="108">
        <v>159</v>
      </c>
      <c r="B422" s="109" t="s">
        <v>751</v>
      </c>
      <c r="C422" s="110" t="s">
        <v>819</v>
      </c>
      <c r="D422" s="111" t="s">
        <v>820</v>
      </c>
      <c r="E422" s="112">
        <v>4100.71</v>
      </c>
      <c r="F422" s="113" t="s">
        <v>812</v>
      </c>
      <c r="K422" s="115">
        <v>5.0000000000000002E-5</v>
      </c>
      <c r="L422" s="115">
        <f>E422*K422</f>
        <v>0.20503550000000001</v>
      </c>
      <c r="N422" s="112">
        <f>E422*M422</f>
        <v>0</v>
      </c>
      <c r="O422" s="113">
        <v>20</v>
      </c>
      <c r="P422" s="113" t="s">
        <v>158</v>
      </c>
      <c r="V422" s="116" t="s">
        <v>607</v>
      </c>
      <c r="W422" s="117">
        <v>262.44499999999999</v>
      </c>
      <c r="X422" s="110" t="s">
        <v>821</v>
      </c>
      <c r="Y422" s="110" t="s">
        <v>819</v>
      </c>
      <c r="Z422" s="113" t="s">
        <v>754</v>
      </c>
      <c r="AB422" s="113">
        <v>1</v>
      </c>
      <c r="AJ422" s="86" t="s">
        <v>609</v>
      </c>
      <c r="AK422" s="86" t="s">
        <v>162</v>
      </c>
    </row>
    <row r="423" spans="1:37">
      <c r="D423" s="158" t="s">
        <v>822</v>
      </c>
      <c r="E423" s="159"/>
      <c r="F423" s="160"/>
      <c r="G423" s="161"/>
      <c r="H423" s="161"/>
      <c r="I423" s="161"/>
      <c r="J423" s="161"/>
      <c r="K423" s="162"/>
      <c r="L423" s="162"/>
      <c r="M423" s="159"/>
      <c r="N423" s="159"/>
      <c r="O423" s="160"/>
      <c r="P423" s="160"/>
      <c r="Q423" s="159"/>
      <c r="R423" s="159"/>
      <c r="S423" s="159"/>
      <c r="T423" s="163"/>
      <c r="U423" s="163"/>
      <c r="V423" s="163" t="s">
        <v>0</v>
      </c>
      <c r="W423" s="164"/>
      <c r="X423" s="160"/>
    </row>
    <row r="424" spans="1:37">
      <c r="D424" s="158" t="s">
        <v>823</v>
      </c>
      <c r="E424" s="159"/>
      <c r="F424" s="160"/>
      <c r="G424" s="161"/>
      <c r="H424" s="161"/>
      <c r="I424" s="161"/>
      <c r="J424" s="161"/>
      <c r="K424" s="162"/>
      <c r="L424" s="162"/>
      <c r="M424" s="159"/>
      <c r="N424" s="159"/>
      <c r="O424" s="160"/>
      <c r="P424" s="160"/>
      <c r="Q424" s="159"/>
      <c r="R424" s="159"/>
      <c r="S424" s="159"/>
      <c r="T424" s="163"/>
      <c r="U424" s="163"/>
      <c r="V424" s="163" t="s">
        <v>0</v>
      </c>
      <c r="W424" s="164"/>
      <c r="X424" s="160"/>
    </row>
    <row r="425" spans="1:37">
      <c r="D425" s="158" t="s">
        <v>824</v>
      </c>
      <c r="E425" s="159"/>
      <c r="F425" s="160"/>
      <c r="G425" s="161"/>
      <c r="H425" s="161"/>
      <c r="I425" s="161"/>
      <c r="J425" s="161"/>
      <c r="K425" s="162"/>
      <c r="L425" s="162"/>
      <c r="M425" s="159"/>
      <c r="N425" s="159"/>
      <c r="O425" s="160"/>
      <c r="P425" s="160"/>
      <c r="Q425" s="159"/>
      <c r="R425" s="159"/>
      <c r="S425" s="159"/>
      <c r="T425" s="163"/>
      <c r="U425" s="163"/>
      <c r="V425" s="163" t="s">
        <v>0</v>
      </c>
      <c r="W425" s="164"/>
      <c r="X425" s="160"/>
    </row>
    <row r="426" spans="1:37">
      <c r="A426" s="108">
        <v>160</v>
      </c>
      <c r="B426" s="109" t="s">
        <v>285</v>
      </c>
      <c r="C426" s="110" t="s">
        <v>825</v>
      </c>
      <c r="D426" s="111" t="s">
        <v>817</v>
      </c>
      <c r="E426" s="112">
        <v>4100.71</v>
      </c>
      <c r="F426" s="113" t="s">
        <v>812</v>
      </c>
      <c r="K426" s="115">
        <v>1E-3</v>
      </c>
      <c r="L426" s="115">
        <f>E426*K426</f>
        <v>4.1007100000000003</v>
      </c>
      <c r="N426" s="112">
        <f>E426*M426</f>
        <v>0</v>
      </c>
      <c r="O426" s="113">
        <v>20</v>
      </c>
      <c r="P426" s="113" t="s">
        <v>158</v>
      </c>
      <c r="V426" s="116" t="s">
        <v>101</v>
      </c>
      <c r="X426" s="110" t="s">
        <v>825</v>
      </c>
      <c r="Y426" s="110" t="s">
        <v>825</v>
      </c>
      <c r="Z426" s="113" t="s">
        <v>818</v>
      </c>
      <c r="AA426" s="110" t="s">
        <v>158</v>
      </c>
      <c r="AB426" s="113">
        <v>2</v>
      </c>
      <c r="AJ426" s="86" t="s">
        <v>630</v>
      </c>
      <c r="AK426" s="86" t="s">
        <v>162</v>
      </c>
    </row>
    <row r="427" spans="1:37" ht="25.5">
      <c r="A427" s="108">
        <v>161</v>
      </c>
      <c r="B427" s="109" t="s">
        <v>751</v>
      </c>
      <c r="C427" s="110" t="s">
        <v>826</v>
      </c>
      <c r="D427" s="111" t="s">
        <v>827</v>
      </c>
      <c r="E427" s="112">
        <v>1190.8789999999999</v>
      </c>
      <c r="F427" s="113" t="s">
        <v>58</v>
      </c>
      <c r="L427" s="115">
        <f>E427*K427</f>
        <v>0</v>
      </c>
      <c r="N427" s="112">
        <f>E427*M427</f>
        <v>0</v>
      </c>
      <c r="O427" s="113">
        <v>20</v>
      </c>
      <c r="P427" s="113" t="s">
        <v>158</v>
      </c>
      <c r="V427" s="116" t="s">
        <v>607</v>
      </c>
      <c r="X427" s="110" t="s">
        <v>828</v>
      </c>
      <c r="Y427" s="110" t="s">
        <v>826</v>
      </c>
      <c r="Z427" s="113" t="s">
        <v>754</v>
      </c>
      <c r="AB427" s="113">
        <v>1</v>
      </c>
      <c r="AJ427" s="86" t="s">
        <v>609</v>
      </c>
      <c r="AK427" s="86" t="s">
        <v>162</v>
      </c>
    </row>
    <row r="428" spans="1:37">
      <c r="D428" s="165" t="s">
        <v>829</v>
      </c>
      <c r="E428" s="166">
        <f>J428</f>
        <v>0</v>
      </c>
      <c r="H428" s="166"/>
      <c r="I428" s="166"/>
      <c r="J428" s="166"/>
      <c r="L428" s="167">
        <f>SUM(L378:L427)</f>
        <v>4.7935083000000001</v>
      </c>
      <c r="N428" s="168">
        <f>SUM(N378:N427)</f>
        <v>0.68462000000000001</v>
      </c>
      <c r="W428" s="117">
        <f>SUM(W378:W427)</f>
        <v>755.12000000000012</v>
      </c>
    </row>
    <row r="430" spans="1:37">
      <c r="B430" s="110" t="s">
        <v>830</v>
      </c>
    </row>
    <row r="431" spans="1:37" ht="25.5">
      <c r="A431" s="108">
        <v>162</v>
      </c>
      <c r="B431" s="109" t="s">
        <v>831</v>
      </c>
      <c r="C431" s="110" t="s">
        <v>832</v>
      </c>
      <c r="D431" s="111" t="s">
        <v>833</v>
      </c>
      <c r="E431" s="112">
        <v>15.38</v>
      </c>
      <c r="F431" s="113" t="s">
        <v>167</v>
      </c>
      <c r="K431" s="115">
        <v>4.9100000000000003E-3</v>
      </c>
      <c r="L431" s="115">
        <f>E431*K431</f>
        <v>7.5515800000000008E-2</v>
      </c>
      <c r="N431" s="112">
        <f>E431*M431</f>
        <v>0</v>
      </c>
      <c r="O431" s="113">
        <v>20</v>
      </c>
      <c r="P431" s="113" t="s">
        <v>158</v>
      </c>
      <c r="V431" s="116" t="s">
        <v>607</v>
      </c>
      <c r="W431" s="117">
        <v>11.612</v>
      </c>
      <c r="X431" s="110" t="s">
        <v>834</v>
      </c>
      <c r="Y431" s="110" t="s">
        <v>832</v>
      </c>
      <c r="Z431" s="113" t="s">
        <v>835</v>
      </c>
      <c r="AB431" s="113">
        <v>1</v>
      </c>
      <c r="AJ431" s="86" t="s">
        <v>609</v>
      </c>
      <c r="AK431" s="86" t="s">
        <v>162</v>
      </c>
    </row>
    <row r="432" spans="1:37">
      <c r="A432" s="108">
        <v>163</v>
      </c>
      <c r="B432" s="109" t="s">
        <v>285</v>
      </c>
      <c r="C432" s="110" t="s">
        <v>836</v>
      </c>
      <c r="D432" s="111" t="s">
        <v>837</v>
      </c>
      <c r="E432" s="112">
        <v>15.38</v>
      </c>
      <c r="F432" s="113" t="s">
        <v>167</v>
      </c>
      <c r="L432" s="115">
        <f>E432*K432</f>
        <v>0</v>
      </c>
      <c r="N432" s="112">
        <f>E432*M432</f>
        <v>0</v>
      </c>
      <c r="O432" s="113">
        <v>20</v>
      </c>
      <c r="P432" s="113" t="s">
        <v>158</v>
      </c>
      <c r="V432" s="116" t="s">
        <v>101</v>
      </c>
      <c r="X432" s="110" t="s">
        <v>836</v>
      </c>
      <c r="Y432" s="110" t="s">
        <v>836</v>
      </c>
      <c r="Z432" s="113" t="s">
        <v>252</v>
      </c>
      <c r="AA432" s="110" t="s">
        <v>158</v>
      </c>
      <c r="AB432" s="113">
        <v>2</v>
      </c>
      <c r="AJ432" s="86" t="s">
        <v>630</v>
      </c>
      <c r="AK432" s="86" t="s">
        <v>162</v>
      </c>
    </row>
    <row r="433" spans="1:37">
      <c r="A433" s="108">
        <v>164</v>
      </c>
      <c r="B433" s="109" t="s">
        <v>285</v>
      </c>
      <c r="C433" s="110" t="s">
        <v>838</v>
      </c>
      <c r="D433" s="111" t="s">
        <v>839</v>
      </c>
      <c r="E433" s="171">
        <v>46.14</v>
      </c>
      <c r="F433" s="172" t="s">
        <v>840</v>
      </c>
      <c r="L433" s="115">
        <f>E433*K433</f>
        <v>0</v>
      </c>
      <c r="N433" s="112">
        <f>E433*M433</f>
        <v>0</v>
      </c>
      <c r="O433" s="113">
        <v>20</v>
      </c>
      <c r="P433" s="113" t="s">
        <v>158</v>
      </c>
      <c r="V433" s="116" t="s">
        <v>101</v>
      </c>
      <c r="X433" s="110" t="s">
        <v>838</v>
      </c>
      <c r="Y433" s="110" t="s">
        <v>838</v>
      </c>
      <c r="Z433" s="113" t="s">
        <v>252</v>
      </c>
      <c r="AA433" s="110" t="s">
        <v>158</v>
      </c>
      <c r="AB433" s="113">
        <v>2</v>
      </c>
      <c r="AJ433" s="86" t="s">
        <v>630</v>
      </c>
      <c r="AK433" s="86" t="s">
        <v>162</v>
      </c>
    </row>
    <row r="434" spans="1:37">
      <c r="A434" s="108">
        <v>165</v>
      </c>
      <c r="B434" s="109" t="s">
        <v>285</v>
      </c>
      <c r="C434" s="110" t="s">
        <v>841</v>
      </c>
      <c r="D434" s="111" t="s">
        <v>842</v>
      </c>
      <c r="E434" s="171">
        <v>15.38</v>
      </c>
      <c r="F434" s="113" t="s">
        <v>840</v>
      </c>
      <c r="L434" s="115">
        <f>E434*K434</f>
        <v>0</v>
      </c>
      <c r="N434" s="112">
        <f>E434*M434</f>
        <v>0</v>
      </c>
      <c r="O434" s="113">
        <v>20</v>
      </c>
      <c r="P434" s="113" t="s">
        <v>158</v>
      </c>
      <c r="V434" s="116" t="s">
        <v>101</v>
      </c>
      <c r="X434" s="110" t="s">
        <v>841</v>
      </c>
      <c r="Y434" s="110" t="s">
        <v>841</v>
      </c>
      <c r="Z434" s="113" t="s">
        <v>252</v>
      </c>
      <c r="AA434" s="110" t="s">
        <v>158</v>
      </c>
      <c r="AB434" s="113">
        <v>2</v>
      </c>
      <c r="AJ434" s="86" t="s">
        <v>630</v>
      </c>
      <c r="AK434" s="86" t="s">
        <v>162</v>
      </c>
    </row>
    <row r="435" spans="1:37" ht="25.5">
      <c r="A435" s="108">
        <v>166</v>
      </c>
      <c r="B435" s="109" t="s">
        <v>831</v>
      </c>
      <c r="C435" s="110" t="s">
        <v>843</v>
      </c>
      <c r="D435" s="111" t="s">
        <v>844</v>
      </c>
      <c r="E435" s="112">
        <v>7.0030000000000001</v>
      </c>
      <c r="F435" s="113" t="s">
        <v>58</v>
      </c>
      <c r="L435" s="115">
        <f>E435*K435</f>
        <v>0</v>
      </c>
      <c r="N435" s="112">
        <f>E435*M435</f>
        <v>0</v>
      </c>
      <c r="O435" s="113">
        <v>20</v>
      </c>
      <c r="P435" s="113" t="s">
        <v>158</v>
      </c>
      <c r="V435" s="116" t="s">
        <v>607</v>
      </c>
      <c r="X435" s="110" t="s">
        <v>845</v>
      </c>
      <c r="Y435" s="110" t="s">
        <v>843</v>
      </c>
      <c r="Z435" s="113" t="s">
        <v>835</v>
      </c>
      <c r="AB435" s="113">
        <v>1</v>
      </c>
      <c r="AJ435" s="86" t="s">
        <v>609</v>
      </c>
      <c r="AK435" s="86" t="s">
        <v>162</v>
      </c>
    </row>
    <row r="436" spans="1:37">
      <c r="D436" s="165" t="s">
        <v>846</v>
      </c>
      <c r="E436" s="166">
        <f>J436</f>
        <v>0</v>
      </c>
      <c r="H436" s="166"/>
      <c r="I436" s="166"/>
      <c r="J436" s="166"/>
      <c r="L436" s="167">
        <f>SUM(L430:L435)</f>
        <v>7.5515800000000008E-2</v>
      </c>
      <c r="N436" s="168">
        <f>SUM(N430:N435)</f>
        <v>0</v>
      </c>
      <c r="W436" s="117">
        <f>SUM(W430:W435)</f>
        <v>11.612</v>
      </c>
    </row>
    <row r="438" spans="1:37">
      <c r="B438" s="110" t="s">
        <v>847</v>
      </c>
    </row>
    <row r="439" spans="1:37">
      <c r="A439" s="108">
        <v>167</v>
      </c>
      <c r="B439" s="109" t="s">
        <v>848</v>
      </c>
      <c r="C439" s="110" t="s">
        <v>849</v>
      </c>
      <c r="D439" s="111" t="s">
        <v>850</v>
      </c>
      <c r="E439" s="112">
        <v>125.1</v>
      </c>
      <c r="F439" s="113" t="s">
        <v>245</v>
      </c>
      <c r="L439" s="115">
        <f>E439*K439</f>
        <v>0</v>
      </c>
      <c r="N439" s="112">
        <f>E439*M439</f>
        <v>0</v>
      </c>
      <c r="O439" s="113">
        <v>20</v>
      </c>
      <c r="P439" s="113" t="s">
        <v>158</v>
      </c>
      <c r="V439" s="116" t="s">
        <v>607</v>
      </c>
      <c r="W439" s="117">
        <v>4.3789999999999996</v>
      </c>
      <c r="X439" s="110" t="s">
        <v>851</v>
      </c>
      <c r="Y439" s="110" t="s">
        <v>849</v>
      </c>
      <c r="Z439" s="113" t="s">
        <v>414</v>
      </c>
      <c r="AB439" s="113">
        <v>1</v>
      </c>
      <c r="AJ439" s="86" t="s">
        <v>609</v>
      </c>
      <c r="AK439" s="86" t="s">
        <v>162</v>
      </c>
    </row>
    <row r="440" spans="1:37">
      <c r="D440" s="158" t="s">
        <v>298</v>
      </c>
      <c r="E440" s="159"/>
      <c r="F440" s="160"/>
      <c r="G440" s="161"/>
      <c r="H440" s="161"/>
      <c r="I440" s="161"/>
      <c r="J440" s="161"/>
      <c r="K440" s="162"/>
      <c r="L440" s="162"/>
      <c r="M440" s="159"/>
      <c r="N440" s="159"/>
      <c r="O440" s="160"/>
      <c r="P440" s="160"/>
      <c r="Q440" s="159"/>
      <c r="R440" s="159"/>
      <c r="S440" s="159"/>
      <c r="T440" s="163"/>
      <c r="U440" s="163"/>
      <c r="V440" s="163" t="s">
        <v>0</v>
      </c>
      <c r="W440" s="164"/>
      <c r="X440" s="160"/>
    </row>
    <row r="441" spans="1:37">
      <c r="D441" s="158" t="s">
        <v>852</v>
      </c>
      <c r="E441" s="159"/>
      <c r="F441" s="160"/>
      <c r="G441" s="161"/>
      <c r="H441" s="161"/>
      <c r="I441" s="161"/>
      <c r="J441" s="161"/>
      <c r="K441" s="162"/>
      <c r="L441" s="162"/>
      <c r="M441" s="159"/>
      <c r="N441" s="159"/>
      <c r="O441" s="160"/>
      <c r="P441" s="160"/>
      <c r="Q441" s="159"/>
      <c r="R441" s="159"/>
      <c r="S441" s="159"/>
      <c r="T441" s="163"/>
      <c r="U441" s="163"/>
      <c r="V441" s="163" t="s">
        <v>0</v>
      </c>
      <c r="W441" s="164"/>
      <c r="X441" s="160"/>
    </row>
    <row r="442" spans="1:37">
      <c r="A442" s="108">
        <v>168</v>
      </c>
      <c r="B442" s="109" t="s">
        <v>848</v>
      </c>
      <c r="C442" s="110" t="s">
        <v>853</v>
      </c>
      <c r="D442" s="111" t="s">
        <v>854</v>
      </c>
      <c r="E442" s="112">
        <v>153.63</v>
      </c>
      <c r="F442" s="113" t="s">
        <v>167</v>
      </c>
      <c r="L442" s="115">
        <f>E442*K442</f>
        <v>0</v>
      </c>
      <c r="M442" s="112">
        <v>1E-3</v>
      </c>
      <c r="N442" s="112">
        <f>E442*M442</f>
        <v>0.15362999999999999</v>
      </c>
      <c r="O442" s="113">
        <v>20</v>
      </c>
      <c r="P442" s="113" t="s">
        <v>158</v>
      </c>
      <c r="V442" s="116" t="s">
        <v>607</v>
      </c>
      <c r="W442" s="117">
        <v>39.176000000000002</v>
      </c>
      <c r="X442" s="110" t="s">
        <v>855</v>
      </c>
      <c r="Y442" s="110" t="s">
        <v>853</v>
      </c>
      <c r="Z442" s="113" t="s">
        <v>856</v>
      </c>
      <c r="AB442" s="113">
        <v>6</v>
      </c>
      <c r="AJ442" s="86" t="s">
        <v>609</v>
      </c>
      <c r="AK442" s="86" t="s">
        <v>162</v>
      </c>
    </row>
    <row r="443" spans="1:37">
      <c r="D443" s="158" t="s">
        <v>555</v>
      </c>
      <c r="E443" s="159"/>
      <c r="F443" s="160"/>
      <c r="G443" s="161"/>
      <c r="H443" s="161"/>
      <c r="I443" s="161"/>
      <c r="J443" s="161"/>
      <c r="K443" s="162"/>
      <c r="L443" s="162"/>
      <c r="M443" s="159"/>
      <c r="N443" s="159"/>
      <c r="O443" s="160"/>
      <c r="P443" s="160"/>
      <c r="Q443" s="159"/>
      <c r="R443" s="159"/>
      <c r="S443" s="159"/>
      <c r="T443" s="163"/>
      <c r="U443" s="163"/>
      <c r="V443" s="163" t="s">
        <v>0</v>
      </c>
      <c r="W443" s="164"/>
      <c r="X443" s="160"/>
    </row>
    <row r="444" spans="1:37">
      <c r="D444" s="158" t="s">
        <v>857</v>
      </c>
      <c r="E444" s="159"/>
      <c r="F444" s="160"/>
      <c r="G444" s="161"/>
      <c r="H444" s="161"/>
      <c r="I444" s="161"/>
      <c r="J444" s="161"/>
      <c r="K444" s="162"/>
      <c r="L444" s="162"/>
      <c r="M444" s="159"/>
      <c r="N444" s="159"/>
      <c r="O444" s="160"/>
      <c r="P444" s="160"/>
      <c r="Q444" s="159"/>
      <c r="R444" s="159"/>
      <c r="S444" s="159"/>
      <c r="T444" s="163"/>
      <c r="U444" s="163"/>
      <c r="V444" s="163" t="s">
        <v>0</v>
      </c>
      <c r="W444" s="164"/>
      <c r="X444" s="160"/>
    </row>
    <row r="445" spans="1:37">
      <c r="A445" s="108">
        <v>169</v>
      </c>
      <c r="B445" s="109" t="s">
        <v>848</v>
      </c>
      <c r="C445" s="110" t="s">
        <v>858</v>
      </c>
      <c r="D445" s="111" t="s">
        <v>859</v>
      </c>
      <c r="E445" s="112">
        <v>96.8</v>
      </c>
      <c r="F445" s="113" t="s">
        <v>167</v>
      </c>
      <c r="K445" s="115">
        <v>3.6000000000000002E-4</v>
      </c>
      <c r="L445" s="115">
        <f>E445*K445</f>
        <v>3.4848000000000004E-2</v>
      </c>
      <c r="N445" s="112">
        <f>E445*M445</f>
        <v>0</v>
      </c>
      <c r="O445" s="113">
        <v>20</v>
      </c>
      <c r="P445" s="113" t="s">
        <v>158</v>
      </c>
      <c r="V445" s="116" t="s">
        <v>607</v>
      </c>
      <c r="W445" s="117">
        <v>16.166</v>
      </c>
      <c r="X445" s="110" t="s">
        <v>860</v>
      </c>
      <c r="Y445" s="110" t="s">
        <v>858</v>
      </c>
      <c r="Z445" s="113" t="s">
        <v>856</v>
      </c>
      <c r="AB445" s="113">
        <v>1</v>
      </c>
      <c r="AJ445" s="86" t="s">
        <v>609</v>
      </c>
      <c r="AK445" s="86" t="s">
        <v>162</v>
      </c>
    </row>
    <row r="446" spans="1:37">
      <c r="D446" s="158" t="s">
        <v>298</v>
      </c>
      <c r="E446" s="159"/>
      <c r="F446" s="160"/>
      <c r="G446" s="161"/>
      <c r="H446" s="161"/>
      <c r="I446" s="161"/>
      <c r="J446" s="161"/>
      <c r="K446" s="162"/>
      <c r="L446" s="162"/>
      <c r="M446" s="159"/>
      <c r="N446" s="159"/>
      <c r="O446" s="160"/>
      <c r="P446" s="160"/>
      <c r="Q446" s="159"/>
      <c r="R446" s="159"/>
      <c r="S446" s="159"/>
      <c r="T446" s="163"/>
      <c r="U446" s="163"/>
      <c r="V446" s="163" t="s">
        <v>0</v>
      </c>
      <c r="W446" s="164"/>
      <c r="X446" s="160"/>
    </row>
    <row r="447" spans="1:37">
      <c r="D447" s="158" t="s">
        <v>861</v>
      </c>
      <c r="E447" s="159"/>
      <c r="F447" s="160"/>
      <c r="G447" s="161"/>
      <c r="H447" s="161"/>
      <c r="I447" s="161"/>
      <c r="J447" s="161"/>
      <c r="K447" s="162"/>
      <c r="L447" s="162"/>
      <c r="M447" s="159"/>
      <c r="N447" s="159"/>
      <c r="O447" s="160"/>
      <c r="P447" s="160"/>
      <c r="Q447" s="159"/>
      <c r="R447" s="159"/>
      <c r="S447" s="159"/>
      <c r="T447" s="163"/>
      <c r="U447" s="163"/>
      <c r="V447" s="163" t="s">
        <v>0</v>
      </c>
      <c r="W447" s="164"/>
      <c r="X447" s="160"/>
    </row>
    <row r="448" spans="1:37">
      <c r="D448" s="158" t="s">
        <v>433</v>
      </c>
      <c r="E448" s="159"/>
      <c r="F448" s="160"/>
      <c r="G448" s="161"/>
      <c r="H448" s="161"/>
      <c r="I448" s="161"/>
      <c r="J448" s="161"/>
      <c r="K448" s="162"/>
      <c r="L448" s="162"/>
      <c r="M448" s="159"/>
      <c r="N448" s="159"/>
      <c r="O448" s="160"/>
      <c r="P448" s="160"/>
      <c r="Q448" s="159"/>
      <c r="R448" s="159"/>
      <c r="S448" s="159"/>
      <c r="T448" s="163"/>
      <c r="U448" s="163"/>
      <c r="V448" s="163" t="s">
        <v>0</v>
      </c>
      <c r="W448" s="164"/>
      <c r="X448" s="160"/>
    </row>
    <row r="449" spans="1:37">
      <c r="D449" s="158" t="s">
        <v>862</v>
      </c>
      <c r="E449" s="159"/>
      <c r="F449" s="160"/>
      <c r="G449" s="161"/>
      <c r="H449" s="161"/>
      <c r="I449" s="161"/>
      <c r="J449" s="161"/>
      <c r="K449" s="162"/>
      <c r="L449" s="162"/>
      <c r="M449" s="159"/>
      <c r="N449" s="159"/>
      <c r="O449" s="160"/>
      <c r="P449" s="160"/>
      <c r="Q449" s="159"/>
      <c r="R449" s="159"/>
      <c r="S449" s="159"/>
      <c r="T449" s="163"/>
      <c r="U449" s="163"/>
      <c r="V449" s="163" t="s">
        <v>0</v>
      </c>
      <c r="W449" s="164"/>
      <c r="X449" s="160"/>
    </row>
    <row r="450" spans="1:37">
      <c r="A450" s="108">
        <v>170</v>
      </c>
      <c r="B450" s="109" t="s">
        <v>848</v>
      </c>
      <c r="C450" s="110" t="s">
        <v>863</v>
      </c>
      <c r="D450" s="111" t="s">
        <v>864</v>
      </c>
      <c r="E450" s="112">
        <v>116.6</v>
      </c>
      <c r="F450" s="113" t="s">
        <v>245</v>
      </c>
      <c r="K450" s="115">
        <v>3.6000000000000002E-4</v>
      </c>
      <c r="L450" s="115">
        <f>E450*K450</f>
        <v>4.1975999999999999E-2</v>
      </c>
      <c r="N450" s="112">
        <f>E450*M450</f>
        <v>0</v>
      </c>
      <c r="O450" s="113">
        <v>20</v>
      </c>
      <c r="P450" s="113" t="s">
        <v>158</v>
      </c>
      <c r="V450" s="116" t="s">
        <v>607</v>
      </c>
      <c r="W450" s="117">
        <v>19.472000000000001</v>
      </c>
      <c r="X450" s="110" t="s">
        <v>865</v>
      </c>
      <c r="Y450" s="110" t="s">
        <v>863</v>
      </c>
      <c r="Z450" s="113" t="s">
        <v>856</v>
      </c>
      <c r="AB450" s="113">
        <v>1</v>
      </c>
      <c r="AJ450" s="86" t="s">
        <v>609</v>
      </c>
      <c r="AK450" s="86" t="s">
        <v>162</v>
      </c>
    </row>
    <row r="451" spans="1:37">
      <c r="A451" s="108">
        <v>171</v>
      </c>
      <c r="B451" s="109" t="s">
        <v>848</v>
      </c>
      <c r="C451" s="110" t="s">
        <v>866</v>
      </c>
      <c r="D451" s="111" t="s">
        <v>867</v>
      </c>
      <c r="E451" s="112">
        <v>4</v>
      </c>
      <c r="F451" s="113" t="s">
        <v>245</v>
      </c>
      <c r="K451" s="115">
        <v>3.6000000000000002E-4</v>
      </c>
      <c r="L451" s="115">
        <f>E451*K451</f>
        <v>1.4400000000000001E-3</v>
      </c>
      <c r="N451" s="112">
        <f>E451*M451</f>
        <v>0</v>
      </c>
      <c r="O451" s="113">
        <v>20</v>
      </c>
      <c r="P451" s="113" t="s">
        <v>158</v>
      </c>
      <c r="V451" s="116" t="s">
        <v>607</v>
      </c>
      <c r="W451" s="117">
        <v>0.66800000000000004</v>
      </c>
      <c r="X451" s="110" t="s">
        <v>868</v>
      </c>
      <c r="Y451" s="110" t="s">
        <v>866</v>
      </c>
      <c r="Z451" s="113" t="s">
        <v>856</v>
      </c>
      <c r="AB451" s="113">
        <v>1</v>
      </c>
      <c r="AJ451" s="86" t="s">
        <v>609</v>
      </c>
      <c r="AK451" s="86" t="s">
        <v>162</v>
      </c>
    </row>
    <row r="452" spans="1:37">
      <c r="A452" s="108">
        <v>172</v>
      </c>
      <c r="B452" s="109" t="s">
        <v>848</v>
      </c>
      <c r="C452" s="110" t="s">
        <v>869</v>
      </c>
      <c r="D452" s="111" t="s">
        <v>870</v>
      </c>
      <c r="E452" s="112">
        <v>3</v>
      </c>
      <c r="F452" s="113" t="s">
        <v>245</v>
      </c>
      <c r="K452" s="115">
        <v>3.6000000000000002E-4</v>
      </c>
      <c r="L452" s="115">
        <f>E452*K452</f>
        <v>1.08E-3</v>
      </c>
      <c r="N452" s="112">
        <f>E452*M452</f>
        <v>0</v>
      </c>
      <c r="O452" s="113">
        <v>20</v>
      </c>
      <c r="P452" s="113" t="s">
        <v>158</v>
      </c>
      <c r="V452" s="116" t="s">
        <v>607</v>
      </c>
      <c r="W452" s="117">
        <v>0.501</v>
      </c>
      <c r="X452" s="110" t="s">
        <v>871</v>
      </c>
      <c r="Y452" s="110" t="s">
        <v>869</v>
      </c>
      <c r="Z452" s="113" t="s">
        <v>856</v>
      </c>
      <c r="AB452" s="113">
        <v>1</v>
      </c>
      <c r="AJ452" s="86" t="s">
        <v>609</v>
      </c>
      <c r="AK452" s="86" t="s">
        <v>162</v>
      </c>
    </row>
    <row r="453" spans="1:37">
      <c r="A453" s="108">
        <v>173</v>
      </c>
      <c r="B453" s="109" t="s">
        <v>848</v>
      </c>
      <c r="C453" s="110" t="s">
        <v>872</v>
      </c>
      <c r="D453" s="111" t="s">
        <v>873</v>
      </c>
      <c r="E453" s="171">
        <v>22</v>
      </c>
      <c r="F453" s="172" t="s">
        <v>245</v>
      </c>
      <c r="K453" s="115">
        <v>3.6000000000000002E-4</v>
      </c>
      <c r="L453" s="115">
        <f>E453*K453</f>
        <v>7.92E-3</v>
      </c>
      <c r="N453" s="112">
        <f>E453*M453</f>
        <v>0</v>
      </c>
      <c r="O453" s="113">
        <v>20</v>
      </c>
      <c r="P453" s="113" t="s">
        <v>158</v>
      </c>
      <c r="V453" s="116" t="s">
        <v>607</v>
      </c>
      <c r="W453" s="117">
        <v>1.837</v>
      </c>
      <c r="X453" s="110" t="s">
        <v>874</v>
      </c>
      <c r="Y453" s="110" t="s">
        <v>872</v>
      </c>
      <c r="Z453" s="113" t="s">
        <v>856</v>
      </c>
      <c r="AB453" s="113">
        <v>1</v>
      </c>
      <c r="AJ453" s="86" t="s">
        <v>609</v>
      </c>
      <c r="AK453" s="86" t="s">
        <v>162</v>
      </c>
    </row>
    <row r="454" spans="1:37" ht="25.5">
      <c r="A454" s="108">
        <v>174</v>
      </c>
      <c r="B454" s="109" t="s">
        <v>848</v>
      </c>
      <c r="C454" s="110" t="s">
        <v>875</v>
      </c>
      <c r="D454" s="111" t="s">
        <v>876</v>
      </c>
      <c r="E454" s="112">
        <v>160.88</v>
      </c>
      <c r="F454" s="113" t="s">
        <v>167</v>
      </c>
      <c r="K454" s="115">
        <v>5.2999999999999998E-4</v>
      </c>
      <c r="L454" s="115">
        <f>E454*K454</f>
        <v>8.5266399999999992E-2</v>
      </c>
      <c r="N454" s="112">
        <f>E454*M454</f>
        <v>0</v>
      </c>
      <c r="O454" s="113">
        <v>20</v>
      </c>
      <c r="P454" s="113" t="s">
        <v>158</v>
      </c>
      <c r="V454" s="116" t="s">
        <v>607</v>
      </c>
      <c r="W454" s="117">
        <v>50.354999999999997</v>
      </c>
      <c r="X454" s="110" t="s">
        <v>877</v>
      </c>
      <c r="Y454" s="110" t="s">
        <v>875</v>
      </c>
      <c r="Z454" s="113" t="s">
        <v>252</v>
      </c>
      <c r="AB454" s="113">
        <v>1</v>
      </c>
      <c r="AJ454" s="86" t="s">
        <v>609</v>
      </c>
      <c r="AK454" s="86" t="s">
        <v>162</v>
      </c>
    </row>
    <row r="455" spans="1:37">
      <c r="D455" s="158" t="s">
        <v>878</v>
      </c>
      <c r="E455" s="159"/>
      <c r="F455" s="160"/>
      <c r="G455" s="161"/>
      <c r="H455" s="161"/>
      <c r="I455" s="161"/>
      <c r="J455" s="161"/>
      <c r="K455" s="162"/>
      <c r="L455" s="162"/>
      <c r="M455" s="159"/>
      <c r="N455" s="159"/>
      <c r="O455" s="160"/>
      <c r="P455" s="160"/>
      <c r="Q455" s="159"/>
      <c r="R455" s="159"/>
      <c r="S455" s="159"/>
      <c r="T455" s="163"/>
      <c r="U455" s="163"/>
      <c r="V455" s="163" t="s">
        <v>0</v>
      </c>
      <c r="W455" s="164"/>
      <c r="X455" s="160"/>
    </row>
    <row r="456" spans="1:37">
      <c r="D456" s="158" t="s">
        <v>879</v>
      </c>
      <c r="E456" s="159"/>
      <c r="F456" s="160"/>
      <c r="G456" s="161"/>
      <c r="H456" s="161"/>
      <c r="I456" s="161"/>
      <c r="J456" s="161"/>
      <c r="K456" s="162"/>
      <c r="L456" s="162"/>
      <c r="M456" s="159"/>
      <c r="N456" s="159"/>
      <c r="O456" s="160"/>
      <c r="P456" s="160"/>
      <c r="Q456" s="159"/>
      <c r="R456" s="159"/>
      <c r="S456" s="159"/>
      <c r="T456" s="163"/>
      <c r="U456" s="163"/>
      <c r="V456" s="163" t="s">
        <v>0</v>
      </c>
      <c r="W456" s="164"/>
      <c r="X456" s="160"/>
    </row>
    <row r="457" spans="1:37" ht="25.5">
      <c r="A457" s="108">
        <v>175</v>
      </c>
      <c r="B457" s="109" t="s">
        <v>285</v>
      </c>
      <c r="C457" s="110" t="s">
        <v>880</v>
      </c>
      <c r="D457" s="111" t="s">
        <v>881</v>
      </c>
      <c r="E457" s="112">
        <v>160.88</v>
      </c>
      <c r="F457" s="113" t="s">
        <v>167</v>
      </c>
      <c r="K457" s="115">
        <v>2E-3</v>
      </c>
      <c r="L457" s="115">
        <f>E457*K457</f>
        <v>0.32175999999999999</v>
      </c>
      <c r="N457" s="112">
        <f>E457*M457</f>
        <v>0</v>
      </c>
      <c r="O457" s="113">
        <v>20</v>
      </c>
      <c r="P457" s="113" t="s">
        <v>158</v>
      </c>
      <c r="V457" s="116" t="s">
        <v>101</v>
      </c>
      <c r="X457" s="110" t="s">
        <v>880</v>
      </c>
      <c r="Y457" s="110" t="s">
        <v>880</v>
      </c>
      <c r="Z457" s="113" t="s">
        <v>882</v>
      </c>
      <c r="AA457" s="110" t="s">
        <v>158</v>
      </c>
      <c r="AB457" s="113">
        <v>8</v>
      </c>
      <c r="AJ457" s="86" t="s">
        <v>630</v>
      </c>
      <c r="AK457" s="86" t="s">
        <v>162</v>
      </c>
    </row>
    <row r="458" spans="1:37">
      <c r="D458" s="158" t="s">
        <v>879</v>
      </c>
      <c r="E458" s="159"/>
      <c r="F458" s="160"/>
      <c r="G458" s="161"/>
      <c r="H458" s="161"/>
      <c r="I458" s="161"/>
      <c r="J458" s="161"/>
      <c r="K458" s="162"/>
      <c r="L458" s="162"/>
      <c r="M458" s="159"/>
      <c r="N458" s="159"/>
      <c r="O458" s="160"/>
      <c r="P458" s="160"/>
      <c r="Q458" s="159"/>
      <c r="R458" s="159"/>
      <c r="S458" s="159"/>
      <c r="T458" s="163"/>
      <c r="U458" s="163"/>
      <c r="V458" s="163" t="s">
        <v>0</v>
      </c>
      <c r="W458" s="164"/>
      <c r="X458" s="160"/>
    </row>
    <row r="459" spans="1:37">
      <c r="A459" s="108">
        <v>176</v>
      </c>
      <c r="B459" s="109" t="s">
        <v>285</v>
      </c>
      <c r="C459" s="110" t="s">
        <v>883</v>
      </c>
      <c r="D459" s="111" t="s">
        <v>884</v>
      </c>
      <c r="E459" s="112">
        <v>81.5</v>
      </c>
      <c r="F459" s="113" t="s">
        <v>167</v>
      </c>
      <c r="K459" s="115">
        <v>2E-3</v>
      </c>
      <c r="L459" s="115">
        <f>E459*K459</f>
        <v>0.16300000000000001</v>
      </c>
      <c r="N459" s="112">
        <f>E459*M459</f>
        <v>0</v>
      </c>
      <c r="O459" s="113">
        <v>20</v>
      </c>
      <c r="P459" s="113" t="s">
        <v>158</v>
      </c>
      <c r="V459" s="116" t="s">
        <v>101</v>
      </c>
      <c r="X459" s="110" t="s">
        <v>883</v>
      </c>
      <c r="Y459" s="110" t="s">
        <v>883</v>
      </c>
      <c r="Z459" s="113" t="s">
        <v>882</v>
      </c>
      <c r="AA459" s="110" t="s">
        <v>158</v>
      </c>
      <c r="AB459" s="113">
        <v>8</v>
      </c>
      <c r="AJ459" s="86" t="s">
        <v>630</v>
      </c>
      <c r="AK459" s="86" t="s">
        <v>162</v>
      </c>
    </row>
    <row r="460" spans="1:37">
      <c r="D460" s="158" t="s">
        <v>885</v>
      </c>
      <c r="E460" s="159"/>
      <c r="F460" s="160"/>
      <c r="G460" s="161"/>
      <c r="H460" s="161"/>
      <c r="I460" s="161"/>
      <c r="J460" s="161"/>
      <c r="K460" s="162"/>
      <c r="L460" s="162"/>
      <c r="M460" s="159"/>
      <c r="N460" s="159"/>
      <c r="O460" s="160"/>
      <c r="P460" s="160"/>
      <c r="Q460" s="159"/>
      <c r="R460" s="159"/>
      <c r="S460" s="159"/>
      <c r="T460" s="163"/>
      <c r="U460" s="163"/>
      <c r="V460" s="163" t="s">
        <v>0</v>
      </c>
      <c r="W460" s="164"/>
      <c r="X460" s="160"/>
    </row>
    <row r="461" spans="1:37">
      <c r="A461" s="108">
        <v>177</v>
      </c>
      <c r="B461" s="109" t="s">
        <v>285</v>
      </c>
      <c r="C461" s="110" t="s">
        <v>886</v>
      </c>
      <c r="D461" s="111" t="s">
        <v>887</v>
      </c>
      <c r="E461" s="112">
        <v>15.3</v>
      </c>
      <c r="F461" s="113" t="s">
        <v>167</v>
      </c>
      <c r="K461" s="115">
        <v>2E-3</v>
      </c>
      <c r="L461" s="115">
        <f>E461*K461</f>
        <v>3.0600000000000002E-2</v>
      </c>
      <c r="N461" s="112">
        <f>E461*M461</f>
        <v>0</v>
      </c>
      <c r="O461" s="113">
        <v>20</v>
      </c>
      <c r="P461" s="113" t="s">
        <v>158</v>
      </c>
      <c r="V461" s="116" t="s">
        <v>101</v>
      </c>
      <c r="X461" s="110" t="s">
        <v>886</v>
      </c>
      <c r="Y461" s="110" t="s">
        <v>886</v>
      </c>
      <c r="Z461" s="113" t="s">
        <v>882</v>
      </c>
      <c r="AA461" s="110" t="s">
        <v>158</v>
      </c>
      <c r="AB461" s="113">
        <v>8</v>
      </c>
      <c r="AJ461" s="86" t="s">
        <v>630</v>
      </c>
      <c r="AK461" s="86" t="s">
        <v>162</v>
      </c>
    </row>
    <row r="462" spans="1:37">
      <c r="D462" s="158" t="s">
        <v>888</v>
      </c>
      <c r="E462" s="159"/>
      <c r="F462" s="160"/>
      <c r="G462" s="161"/>
      <c r="H462" s="161"/>
      <c r="I462" s="161"/>
      <c r="J462" s="161"/>
      <c r="K462" s="162"/>
      <c r="L462" s="162"/>
      <c r="M462" s="159"/>
      <c r="N462" s="159"/>
      <c r="O462" s="160"/>
      <c r="P462" s="160"/>
      <c r="Q462" s="159"/>
      <c r="R462" s="159"/>
      <c r="S462" s="159"/>
      <c r="T462" s="163"/>
      <c r="U462" s="163"/>
      <c r="V462" s="163" t="s">
        <v>0</v>
      </c>
      <c r="W462" s="164"/>
      <c r="X462" s="160"/>
    </row>
    <row r="463" spans="1:37" ht="25.5">
      <c r="A463" s="108">
        <v>178</v>
      </c>
      <c r="B463" s="109" t="s">
        <v>285</v>
      </c>
      <c r="C463" s="110" t="s">
        <v>889</v>
      </c>
      <c r="D463" s="111" t="s">
        <v>890</v>
      </c>
      <c r="E463" s="112">
        <v>116.6</v>
      </c>
      <c r="F463" s="113" t="s">
        <v>245</v>
      </c>
      <c r="K463" s="115">
        <v>2E-3</v>
      </c>
      <c r="L463" s="115">
        <f>E463*K463</f>
        <v>0.23319999999999999</v>
      </c>
      <c r="N463" s="112">
        <f>E463*M463</f>
        <v>0</v>
      </c>
      <c r="O463" s="113">
        <v>20</v>
      </c>
      <c r="P463" s="113" t="s">
        <v>158</v>
      </c>
      <c r="V463" s="116" t="s">
        <v>101</v>
      </c>
      <c r="X463" s="110" t="s">
        <v>889</v>
      </c>
      <c r="Y463" s="110" t="s">
        <v>889</v>
      </c>
      <c r="Z463" s="113" t="s">
        <v>882</v>
      </c>
      <c r="AA463" s="110" t="s">
        <v>158</v>
      </c>
      <c r="AB463" s="113">
        <v>8</v>
      </c>
      <c r="AJ463" s="86" t="s">
        <v>630</v>
      </c>
      <c r="AK463" s="86" t="s">
        <v>162</v>
      </c>
    </row>
    <row r="464" spans="1:37" ht="25.5">
      <c r="A464" s="108">
        <v>179</v>
      </c>
      <c r="B464" s="109" t="s">
        <v>848</v>
      </c>
      <c r="C464" s="110" t="s">
        <v>891</v>
      </c>
      <c r="D464" s="111" t="s">
        <v>892</v>
      </c>
      <c r="E464" s="112">
        <v>132.209</v>
      </c>
      <c r="F464" s="113" t="s">
        <v>58</v>
      </c>
      <c r="L464" s="115">
        <f>E464*K464</f>
        <v>0</v>
      </c>
      <c r="N464" s="112">
        <f>E464*M464</f>
        <v>0</v>
      </c>
      <c r="O464" s="113">
        <v>20</v>
      </c>
      <c r="P464" s="113" t="s">
        <v>158</v>
      </c>
      <c r="V464" s="116" t="s">
        <v>607</v>
      </c>
      <c r="X464" s="110" t="s">
        <v>893</v>
      </c>
      <c r="Y464" s="110" t="s">
        <v>891</v>
      </c>
      <c r="Z464" s="113" t="s">
        <v>894</v>
      </c>
      <c r="AB464" s="113">
        <v>1</v>
      </c>
      <c r="AJ464" s="86" t="s">
        <v>609</v>
      </c>
      <c r="AK464" s="86" t="s">
        <v>162</v>
      </c>
    </row>
    <row r="465" spans="1:37">
      <c r="D465" s="165" t="s">
        <v>895</v>
      </c>
      <c r="E465" s="166">
        <f>J465</f>
        <v>0</v>
      </c>
      <c r="H465" s="166"/>
      <c r="I465" s="166"/>
      <c r="J465" s="166"/>
      <c r="L465" s="167">
        <f>SUM(L438:L464)</f>
        <v>0.92109039999999986</v>
      </c>
      <c r="N465" s="168">
        <f>SUM(N438:N464)</f>
        <v>0.15362999999999999</v>
      </c>
      <c r="W465" s="117">
        <f>SUM(W438:W464)</f>
        <v>132.55400000000003</v>
      </c>
    </row>
    <row r="467" spans="1:37">
      <c r="B467" s="110" t="s">
        <v>896</v>
      </c>
    </row>
    <row r="468" spans="1:37" ht="38.25">
      <c r="A468" s="108">
        <v>180</v>
      </c>
      <c r="B468" s="109" t="s">
        <v>831</v>
      </c>
      <c r="C468" s="110" t="s">
        <v>897</v>
      </c>
      <c r="D468" s="111" t="s">
        <v>898</v>
      </c>
      <c r="E468" s="112">
        <v>117.96</v>
      </c>
      <c r="F468" s="113" t="s">
        <v>167</v>
      </c>
      <c r="K468" s="115">
        <v>3.5400000000000002E-3</v>
      </c>
      <c r="L468" s="115">
        <f>E468*K468</f>
        <v>0.41757840000000002</v>
      </c>
      <c r="N468" s="112">
        <f>E468*M468</f>
        <v>0</v>
      </c>
      <c r="O468" s="113">
        <v>20</v>
      </c>
      <c r="P468" s="113" t="s">
        <v>158</v>
      </c>
      <c r="V468" s="116" t="s">
        <v>607</v>
      </c>
      <c r="W468" s="117">
        <v>209.02500000000001</v>
      </c>
      <c r="X468" s="110" t="s">
        <v>899</v>
      </c>
      <c r="Y468" s="110" t="s">
        <v>897</v>
      </c>
      <c r="Z468" s="113" t="s">
        <v>252</v>
      </c>
      <c r="AB468" s="113">
        <v>1</v>
      </c>
      <c r="AJ468" s="86" t="s">
        <v>609</v>
      </c>
      <c r="AK468" s="86" t="s">
        <v>162</v>
      </c>
    </row>
    <row r="469" spans="1:37">
      <c r="D469" s="158" t="s">
        <v>900</v>
      </c>
      <c r="E469" s="159"/>
      <c r="F469" s="160"/>
      <c r="G469" s="161"/>
      <c r="H469" s="161"/>
      <c r="I469" s="161"/>
      <c r="J469" s="161"/>
      <c r="K469" s="162"/>
      <c r="L469" s="162"/>
      <c r="M469" s="159"/>
      <c r="N469" s="159"/>
      <c r="O469" s="160"/>
      <c r="P469" s="160"/>
      <c r="Q469" s="159"/>
      <c r="R469" s="159"/>
      <c r="S469" s="159"/>
      <c r="T469" s="163"/>
      <c r="U469" s="163"/>
      <c r="V469" s="163" t="s">
        <v>0</v>
      </c>
      <c r="W469" s="164"/>
      <c r="X469" s="160"/>
    </row>
    <row r="470" spans="1:37" ht="25.5">
      <c r="A470" s="108">
        <v>181</v>
      </c>
      <c r="B470" s="109" t="s">
        <v>831</v>
      </c>
      <c r="C470" s="110" t="s">
        <v>901</v>
      </c>
      <c r="D470" s="111" t="s">
        <v>902</v>
      </c>
      <c r="E470" s="112">
        <v>9.6</v>
      </c>
      <c r="F470" s="113" t="s">
        <v>167</v>
      </c>
      <c r="K470" s="115">
        <v>2.3400000000000001E-3</v>
      </c>
      <c r="L470" s="115">
        <f>E470*K470</f>
        <v>2.2464000000000001E-2</v>
      </c>
      <c r="N470" s="112">
        <f>E470*M470</f>
        <v>0</v>
      </c>
      <c r="O470" s="113">
        <v>20</v>
      </c>
      <c r="P470" s="113" t="s">
        <v>158</v>
      </c>
      <c r="V470" s="116" t="s">
        <v>607</v>
      </c>
      <c r="W470" s="117">
        <v>11.212999999999999</v>
      </c>
      <c r="X470" s="110" t="s">
        <v>903</v>
      </c>
      <c r="Y470" s="110" t="s">
        <v>901</v>
      </c>
      <c r="Z470" s="113" t="s">
        <v>835</v>
      </c>
      <c r="AB470" s="113">
        <v>1</v>
      </c>
      <c r="AJ470" s="86" t="s">
        <v>609</v>
      </c>
      <c r="AK470" s="86" t="s">
        <v>162</v>
      </c>
    </row>
    <row r="471" spans="1:37">
      <c r="D471" s="158" t="s">
        <v>904</v>
      </c>
      <c r="E471" s="159"/>
      <c r="F471" s="160"/>
      <c r="G471" s="161"/>
      <c r="H471" s="161"/>
      <c r="I471" s="161"/>
      <c r="J471" s="161"/>
      <c r="K471" s="162"/>
      <c r="L471" s="162"/>
      <c r="M471" s="159"/>
      <c r="N471" s="159"/>
      <c r="O471" s="160"/>
      <c r="P471" s="160"/>
      <c r="Q471" s="159"/>
      <c r="R471" s="159"/>
      <c r="S471" s="159"/>
      <c r="T471" s="163"/>
      <c r="U471" s="163"/>
      <c r="V471" s="163" t="s">
        <v>0</v>
      </c>
      <c r="W471" s="164"/>
      <c r="X471" s="160"/>
    </row>
    <row r="472" spans="1:37">
      <c r="A472" s="108">
        <v>182</v>
      </c>
      <c r="B472" s="109" t="s">
        <v>285</v>
      </c>
      <c r="C472" s="110" t="s">
        <v>905</v>
      </c>
      <c r="D472" s="111" t="s">
        <v>906</v>
      </c>
      <c r="E472" s="112">
        <v>9.6</v>
      </c>
      <c r="F472" s="113" t="s">
        <v>167</v>
      </c>
      <c r="L472" s="115">
        <f>E472*K472</f>
        <v>0</v>
      </c>
      <c r="N472" s="112">
        <f>E472*M472</f>
        <v>0</v>
      </c>
      <c r="O472" s="113">
        <v>20</v>
      </c>
      <c r="P472" s="113" t="s">
        <v>158</v>
      </c>
      <c r="V472" s="116" t="s">
        <v>101</v>
      </c>
      <c r="X472" s="110" t="s">
        <v>905</v>
      </c>
      <c r="Y472" s="110" t="s">
        <v>905</v>
      </c>
      <c r="Z472" s="113" t="s">
        <v>252</v>
      </c>
      <c r="AA472" s="110" t="s">
        <v>158</v>
      </c>
      <c r="AB472" s="113">
        <v>2</v>
      </c>
      <c r="AJ472" s="86" t="s">
        <v>630</v>
      </c>
      <c r="AK472" s="86" t="s">
        <v>162</v>
      </c>
    </row>
    <row r="473" spans="1:37">
      <c r="A473" s="108">
        <v>183</v>
      </c>
      <c r="B473" s="109" t="s">
        <v>285</v>
      </c>
      <c r="C473" s="110" t="s">
        <v>907</v>
      </c>
      <c r="D473" s="111" t="s">
        <v>908</v>
      </c>
      <c r="E473" s="112">
        <v>117.96</v>
      </c>
      <c r="F473" s="113" t="s">
        <v>167</v>
      </c>
      <c r="L473" s="115">
        <f>E473*K473</f>
        <v>0</v>
      </c>
      <c r="N473" s="112">
        <f>E473*M473</f>
        <v>0</v>
      </c>
      <c r="O473" s="113">
        <v>20</v>
      </c>
      <c r="P473" s="113" t="s">
        <v>158</v>
      </c>
      <c r="V473" s="116" t="s">
        <v>101</v>
      </c>
      <c r="X473" s="110" t="s">
        <v>907</v>
      </c>
      <c r="Y473" s="110" t="s">
        <v>907</v>
      </c>
      <c r="Z473" s="113" t="s">
        <v>252</v>
      </c>
      <c r="AA473" s="110" t="s">
        <v>158</v>
      </c>
      <c r="AB473" s="113">
        <v>2</v>
      </c>
      <c r="AJ473" s="86" t="s">
        <v>630</v>
      </c>
      <c r="AK473" s="86" t="s">
        <v>162</v>
      </c>
    </row>
    <row r="474" spans="1:37">
      <c r="A474" s="108">
        <v>184</v>
      </c>
      <c r="B474" s="109" t="s">
        <v>285</v>
      </c>
      <c r="C474" s="110" t="s">
        <v>838</v>
      </c>
      <c r="D474" s="111" t="s">
        <v>839</v>
      </c>
      <c r="E474" s="171">
        <v>381.78</v>
      </c>
      <c r="F474" s="172" t="s">
        <v>840</v>
      </c>
      <c r="L474" s="115">
        <f>E474*K474</f>
        <v>0</v>
      </c>
      <c r="N474" s="112">
        <f>E474*M474</f>
        <v>0</v>
      </c>
      <c r="O474" s="113">
        <v>20</v>
      </c>
      <c r="P474" s="113" t="s">
        <v>158</v>
      </c>
      <c r="V474" s="116" t="s">
        <v>101</v>
      </c>
      <c r="X474" s="110" t="s">
        <v>838</v>
      </c>
      <c r="Y474" s="110" t="s">
        <v>838</v>
      </c>
      <c r="Z474" s="113" t="s">
        <v>252</v>
      </c>
      <c r="AA474" s="110" t="s">
        <v>158</v>
      </c>
      <c r="AB474" s="113">
        <v>2</v>
      </c>
      <c r="AJ474" s="86" t="s">
        <v>630</v>
      </c>
      <c r="AK474" s="86" t="s">
        <v>162</v>
      </c>
    </row>
    <row r="475" spans="1:37">
      <c r="D475" s="158" t="s">
        <v>909</v>
      </c>
      <c r="E475" s="159"/>
      <c r="F475" s="160"/>
      <c r="G475" s="161"/>
      <c r="H475" s="161"/>
      <c r="I475" s="161"/>
      <c r="J475" s="161"/>
      <c r="K475" s="162"/>
      <c r="L475" s="162"/>
      <c r="M475" s="159"/>
      <c r="N475" s="159"/>
      <c r="O475" s="160"/>
      <c r="P475" s="160"/>
      <c r="Q475" s="159"/>
      <c r="R475" s="159"/>
      <c r="S475" s="159"/>
      <c r="T475" s="163"/>
      <c r="U475" s="163"/>
      <c r="V475" s="163" t="s">
        <v>0</v>
      </c>
      <c r="W475" s="164"/>
      <c r="X475" s="160"/>
    </row>
    <row r="476" spans="1:37">
      <c r="A476" s="108">
        <v>185</v>
      </c>
      <c r="B476" s="109" t="s">
        <v>285</v>
      </c>
      <c r="C476" s="110" t="s">
        <v>841</v>
      </c>
      <c r="D476" s="111" t="s">
        <v>842</v>
      </c>
      <c r="E476" s="171">
        <v>127.26</v>
      </c>
      <c r="F476" s="172" t="s">
        <v>840</v>
      </c>
      <c r="L476" s="115">
        <f>E476*K476</f>
        <v>0</v>
      </c>
      <c r="N476" s="112">
        <f>E476*M476</f>
        <v>0</v>
      </c>
      <c r="O476" s="113">
        <v>20</v>
      </c>
      <c r="P476" s="113" t="s">
        <v>158</v>
      </c>
      <c r="V476" s="116" t="s">
        <v>101</v>
      </c>
      <c r="X476" s="110" t="s">
        <v>841</v>
      </c>
      <c r="Y476" s="110" t="s">
        <v>841</v>
      </c>
      <c r="Z476" s="113" t="s">
        <v>252</v>
      </c>
      <c r="AA476" s="110" t="s">
        <v>158</v>
      </c>
      <c r="AB476" s="113">
        <v>2</v>
      </c>
      <c r="AJ476" s="86" t="s">
        <v>630</v>
      </c>
      <c r="AK476" s="86" t="s">
        <v>162</v>
      </c>
    </row>
    <row r="477" spans="1:37">
      <c r="A477" s="108">
        <v>186</v>
      </c>
      <c r="B477" s="109" t="s">
        <v>285</v>
      </c>
      <c r="C477" s="110" t="s">
        <v>910</v>
      </c>
      <c r="D477" s="111" t="s">
        <v>911</v>
      </c>
      <c r="E477" s="112">
        <v>37</v>
      </c>
      <c r="F477" s="113" t="s">
        <v>245</v>
      </c>
      <c r="K477" s="115">
        <v>5.1999999999999998E-2</v>
      </c>
      <c r="L477" s="115">
        <f>E477*K477</f>
        <v>1.9239999999999999</v>
      </c>
      <c r="N477" s="112">
        <f>E477*M477</f>
        <v>0</v>
      </c>
      <c r="O477" s="113">
        <v>20</v>
      </c>
      <c r="P477" s="113" t="s">
        <v>158</v>
      </c>
      <c r="V477" s="116" t="s">
        <v>101</v>
      </c>
      <c r="X477" s="110" t="s">
        <v>910</v>
      </c>
      <c r="Y477" s="110" t="s">
        <v>910</v>
      </c>
      <c r="Z477" s="113" t="s">
        <v>912</v>
      </c>
      <c r="AA477" s="110" t="s">
        <v>158</v>
      </c>
      <c r="AB477" s="113">
        <v>2</v>
      </c>
      <c r="AJ477" s="86" t="s">
        <v>630</v>
      </c>
      <c r="AK477" s="86" t="s">
        <v>162</v>
      </c>
    </row>
    <row r="478" spans="1:37" ht="25.5">
      <c r="A478" s="108">
        <v>187</v>
      </c>
      <c r="B478" s="109" t="s">
        <v>831</v>
      </c>
      <c r="C478" s="110" t="s">
        <v>913</v>
      </c>
      <c r="D478" s="111" t="s">
        <v>914</v>
      </c>
      <c r="E478" s="112">
        <v>9.2899999999999991</v>
      </c>
      <c r="F478" s="113" t="s">
        <v>167</v>
      </c>
      <c r="K478" s="115">
        <v>3.3600000000000001E-3</v>
      </c>
      <c r="L478" s="115">
        <f>E478*K478</f>
        <v>3.12144E-2</v>
      </c>
      <c r="N478" s="112">
        <f>E478*M478</f>
        <v>0</v>
      </c>
      <c r="O478" s="113">
        <v>20</v>
      </c>
      <c r="P478" s="113" t="s">
        <v>158</v>
      </c>
      <c r="V478" s="116" t="s">
        <v>607</v>
      </c>
      <c r="W478" s="117">
        <v>11.297000000000001</v>
      </c>
      <c r="X478" s="110" t="s">
        <v>915</v>
      </c>
      <c r="Y478" s="110" t="s">
        <v>913</v>
      </c>
      <c r="Z478" s="113" t="s">
        <v>252</v>
      </c>
      <c r="AB478" s="113">
        <v>1</v>
      </c>
      <c r="AJ478" s="86" t="s">
        <v>609</v>
      </c>
      <c r="AK478" s="86" t="s">
        <v>162</v>
      </c>
    </row>
    <row r="479" spans="1:37">
      <c r="D479" s="158" t="s">
        <v>916</v>
      </c>
      <c r="E479" s="159"/>
      <c r="F479" s="160"/>
      <c r="G479" s="161"/>
      <c r="H479" s="161"/>
      <c r="I479" s="161"/>
      <c r="J479" s="161"/>
      <c r="K479" s="162"/>
      <c r="L479" s="162"/>
      <c r="M479" s="159"/>
      <c r="N479" s="159"/>
      <c r="O479" s="160"/>
      <c r="P479" s="160"/>
      <c r="Q479" s="159"/>
      <c r="R479" s="159"/>
      <c r="S479" s="159"/>
      <c r="T479" s="163"/>
      <c r="U479" s="163"/>
      <c r="V479" s="163" t="s">
        <v>0</v>
      </c>
      <c r="W479" s="164"/>
      <c r="X479" s="160"/>
    </row>
    <row r="480" spans="1:37">
      <c r="A480" s="108">
        <v>188</v>
      </c>
      <c r="B480" s="109" t="s">
        <v>285</v>
      </c>
      <c r="C480" s="110" t="s">
        <v>917</v>
      </c>
      <c r="D480" s="111" t="s">
        <v>918</v>
      </c>
      <c r="E480" s="112">
        <v>9.2899999999999991</v>
      </c>
      <c r="F480" s="113" t="s">
        <v>167</v>
      </c>
      <c r="L480" s="115">
        <f>E480*K480</f>
        <v>0</v>
      </c>
      <c r="N480" s="112">
        <f>E480*M480</f>
        <v>0</v>
      </c>
      <c r="O480" s="113">
        <v>20</v>
      </c>
      <c r="P480" s="113" t="s">
        <v>158</v>
      </c>
      <c r="V480" s="116" t="s">
        <v>101</v>
      </c>
      <c r="X480" s="110" t="s">
        <v>917</v>
      </c>
      <c r="Y480" s="110" t="s">
        <v>917</v>
      </c>
      <c r="Z480" s="113" t="s">
        <v>252</v>
      </c>
      <c r="AA480" s="110" t="s">
        <v>158</v>
      </c>
      <c r="AB480" s="113">
        <v>2</v>
      </c>
      <c r="AJ480" s="86" t="s">
        <v>630</v>
      </c>
      <c r="AK480" s="86" t="s">
        <v>162</v>
      </c>
    </row>
    <row r="481" spans="1:37">
      <c r="A481" s="108">
        <v>189</v>
      </c>
      <c r="B481" s="109" t="s">
        <v>285</v>
      </c>
      <c r="C481" s="110" t="s">
        <v>838</v>
      </c>
      <c r="D481" s="111" t="s">
        <v>839</v>
      </c>
      <c r="E481" s="171">
        <v>27.87</v>
      </c>
      <c r="F481" s="172" t="s">
        <v>840</v>
      </c>
      <c r="L481" s="115">
        <f>E481*K481</f>
        <v>0</v>
      </c>
      <c r="N481" s="112">
        <f>E481*M481</f>
        <v>0</v>
      </c>
      <c r="O481" s="113">
        <v>20</v>
      </c>
      <c r="P481" s="113" t="s">
        <v>158</v>
      </c>
      <c r="V481" s="116" t="s">
        <v>101</v>
      </c>
      <c r="X481" s="110" t="s">
        <v>838</v>
      </c>
      <c r="Y481" s="110" t="s">
        <v>838</v>
      </c>
      <c r="Z481" s="113" t="s">
        <v>252</v>
      </c>
      <c r="AA481" s="110" t="s">
        <v>158</v>
      </c>
      <c r="AB481" s="113">
        <v>2</v>
      </c>
      <c r="AJ481" s="86" t="s">
        <v>630</v>
      </c>
      <c r="AK481" s="86" t="s">
        <v>162</v>
      </c>
    </row>
    <row r="482" spans="1:37">
      <c r="A482" s="108">
        <v>190</v>
      </c>
      <c r="B482" s="109" t="s">
        <v>285</v>
      </c>
      <c r="C482" s="110" t="s">
        <v>841</v>
      </c>
      <c r="D482" s="111" t="s">
        <v>842</v>
      </c>
      <c r="E482" s="171">
        <v>9.2899999999999991</v>
      </c>
      <c r="F482" s="172" t="s">
        <v>840</v>
      </c>
      <c r="L482" s="115">
        <f>E482*K482</f>
        <v>0</v>
      </c>
      <c r="N482" s="112">
        <f>E482*M482</f>
        <v>0</v>
      </c>
      <c r="O482" s="113">
        <v>20</v>
      </c>
      <c r="P482" s="113" t="s">
        <v>158</v>
      </c>
      <c r="V482" s="116" t="s">
        <v>101</v>
      </c>
      <c r="X482" s="110" t="s">
        <v>841</v>
      </c>
      <c r="Y482" s="110" t="s">
        <v>841</v>
      </c>
      <c r="Z482" s="113" t="s">
        <v>252</v>
      </c>
      <c r="AA482" s="110" t="s">
        <v>158</v>
      </c>
      <c r="AB482" s="113">
        <v>2</v>
      </c>
      <c r="AJ482" s="86" t="s">
        <v>630</v>
      </c>
      <c r="AK482" s="86" t="s">
        <v>162</v>
      </c>
    </row>
    <row r="483" spans="1:37" ht="25.5">
      <c r="A483" s="108">
        <v>191</v>
      </c>
      <c r="B483" s="109" t="s">
        <v>831</v>
      </c>
      <c r="C483" s="110" t="s">
        <v>919</v>
      </c>
      <c r="D483" s="111" t="s">
        <v>920</v>
      </c>
      <c r="E483" s="112">
        <v>85.429000000000002</v>
      </c>
      <c r="F483" s="113" t="s">
        <v>58</v>
      </c>
      <c r="L483" s="115">
        <f>E483*K483</f>
        <v>0</v>
      </c>
      <c r="N483" s="112">
        <f>E483*M483</f>
        <v>0</v>
      </c>
      <c r="O483" s="113">
        <v>20</v>
      </c>
      <c r="P483" s="113" t="s">
        <v>158</v>
      </c>
      <c r="V483" s="116" t="s">
        <v>607</v>
      </c>
      <c r="X483" s="110" t="s">
        <v>921</v>
      </c>
      <c r="Y483" s="110" t="s">
        <v>919</v>
      </c>
      <c r="Z483" s="113" t="s">
        <v>835</v>
      </c>
      <c r="AB483" s="113">
        <v>1</v>
      </c>
      <c r="AJ483" s="86" t="s">
        <v>609</v>
      </c>
      <c r="AK483" s="86" t="s">
        <v>162</v>
      </c>
    </row>
    <row r="484" spans="1:37">
      <c r="D484" s="165" t="s">
        <v>922</v>
      </c>
      <c r="E484" s="166">
        <f>J484</f>
        <v>0</v>
      </c>
      <c r="H484" s="166"/>
      <c r="I484" s="166"/>
      <c r="J484" s="166"/>
      <c r="L484" s="167">
        <f>SUM(L467:L483)</f>
        <v>2.3952567999999999</v>
      </c>
      <c r="N484" s="168">
        <f>SUM(N467:N483)</f>
        <v>0</v>
      </c>
      <c r="W484" s="117">
        <f>SUM(W467:W483)</f>
        <v>231.535</v>
      </c>
    </row>
    <row r="486" spans="1:37">
      <c r="B486" s="110" t="s">
        <v>923</v>
      </c>
    </row>
    <row r="487" spans="1:37" ht="25.5">
      <c r="A487" s="108">
        <v>192</v>
      </c>
      <c r="B487" s="109" t="s">
        <v>924</v>
      </c>
      <c r="C487" s="110" t="s">
        <v>925</v>
      </c>
      <c r="D487" s="111" t="s">
        <v>926</v>
      </c>
      <c r="E487" s="112">
        <v>128.47</v>
      </c>
      <c r="F487" s="113" t="s">
        <v>167</v>
      </c>
      <c r="K487" s="115">
        <v>2.3000000000000001E-4</v>
      </c>
      <c r="L487" s="115">
        <f>E487*K487</f>
        <v>2.9548100000000001E-2</v>
      </c>
      <c r="N487" s="112">
        <f>E487*M487</f>
        <v>0</v>
      </c>
      <c r="O487" s="113">
        <v>20</v>
      </c>
      <c r="P487" s="113" t="s">
        <v>158</v>
      </c>
      <c r="V487" s="116" t="s">
        <v>607</v>
      </c>
      <c r="W487" s="117">
        <v>46.892000000000003</v>
      </c>
      <c r="X487" s="110" t="s">
        <v>927</v>
      </c>
      <c r="Y487" s="110" t="s">
        <v>925</v>
      </c>
      <c r="Z487" s="113" t="s">
        <v>928</v>
      </c>
      <c r="AB487" s="113">
        <v>1</v>
      </c>
      <c r="AJ487" s="86" t="s">
        <v>609</v>
      </c>
      <c r="AK487" s="86" t="s">
        <v>162</v>
      </c>
    </row>
    <row r="488" spans="1:37">
      <c r="D488" s="158" t="s">
        <v>929</v>
      </c>
      <c r="E488" s="159"/>
      <c r="F488" s="160"/>
      <c r="G488" s="161"/>
      <c r="H488" s="161"/>
      <c r="I488" s="161"/>
      <c r="J488" s="161"/>
      <c r="K488" s="162"/>
      <c r="L488" s="162"/>
      <c r="M488" s="159"/>
      <c r="N488" s="159"/>
      <c r="O488" s="160"/>
      <c r="P488" s="160"/>
      <c r="Q488" s="159"/>
      <c r="R488" s="159"/>
      <c r="S488" s="159"/>
      <c r="T488" s="163"/>
      <c r="U488" s="163"/>
      <c r="V488" s="163" t="s">
        <v>0</v>
      </c>
      <c r="W488" s="164"/>
      <c r="X488" s="160"/>
    </row>
    <row r="489" spans="1:37">
      <c r="D489" s="158" t="s">
        <v>930</v>
      </c>
      <c r="E489" s="159"/>
      <c r="F489" s="160"/>
      <c r="G489" s="161"/>
      <c r="H489" s="161"/>
      <c r="I489" s="161"/>
      <c r="J489" s="161"/>
      <c r="K489" s="162"/>
      <c r="L489" s="162"/>
      <c r="M489" s="159"/>
      <c r="N489" s="159"/>
      <c r="O489" s="160"/>
      <c r="P489" s="160"/>
      <c r="Q489" s="159"/>
      <c r="R489" s="159"/>
      <c r="S489" s="159"/>
      <c r="T489" s="163"/>
      <c r="U489" s="163"/>
      <c r="V489" s="163" t="s">
        <v>0</v>
      </c>
      <c r="W489" s="164"/>
      <c r="X489" s="160"/>
    </row>
    <row r="490" spans="1:37">
      <c r="D490" s="158" t="s">
        <v>931</v>
      </c>
      <c r="E490" s="159"/>
      <c r="F490" s="160"/>
      <c r="G490" s="161"/>
      <c r="H490" s="161"/>
      <c r="I490" s="161"/>
      <c r="J490" s="161"/>
      <c r="K490" s="162"/>
      <c r="L490" s="162"/>
      <c r="M490" s="159"/>
      <c r="N490" s="159"/>
      <c r="O490" s="160"/>
      <c r="P490" s="160"/>
      <c r="Q490" s="159"/>
      <c r="R490" s="159"/>
      <c r="S490" s="159"/>
      <c r="T490" s="163"/>
      <c r="U490" s="163"/>
      <c r="V490" s="163" t="s">
        <v>0</v>
      </c>
      <c r="W490" s="164"/>
      <c r="X490" s="160"/>
    </row>
    <row r="491" spans="1:37">
      <c r="D491" s="158" t="s">
        <v>932</v>
      </c>
      <c r="E491" s="159"/>
      <c r="F491" s="160"/>
      <c r="G491" s="161"/>
      <c r="H491" s="161"/>
      <c r="I491" s="161"/>
      <c r="J491" s="161"/>
      <c r="K491" s="162"/>
      <c r="L491" s="162"/>
      <c r="M491" s="159"/>
      <c r="N491" s="159"/>
      <c r="O491" s="160"/>
      <c r="P491" s="160"/>
      <c r="Q491" s="159"/>
      <c r="R491" s="159"/>
      <c r="S491" s="159"/>
      <c r="T491" s="163"/>
      <c r="U491" s="163"/>
      <c r="V491" s="163" t="s">
        <v>0</v>
      </c>
      <c r="W491" s="164"/>
      <c r="X491" s="160"/>
    </row>
    <row r="492" spans="1:37">
      <c r="D492" s="158" t="s">
        <v>933</v>
      </c>
      <c r="E492" s="159"/>
      <c r="F492" s="160"/>
      <c r="G492" s="161"/>
      <c r="H492" s="161"/>
      <c r="I492" s="161"/>
      <c r="J492" s="161"/>
      <c r="K492" s="162"/>
      <c r="L492" s="162"/>
      <c r="M492" s="159"/>
      <c r="N492" s="159"/>
      <c r="O492" s="160"/>
      <c r="P492" s="160"/>
      <c r="Q492" s="159"/>
      <c r="R492" s="159"/>
      <c r="S492" s="159"/>
      <c r="T492" s="163"/>
      <c r="U492" s="163"/>
      <c r="V492" s="163" t="s">
        <v>0</v>
      </c>
      <c r="W492" s="164"/>
      <c r="X492" s="160"/>
    </row>
    <row r="493" spans="1:37">
      <c r="D493" s="158" t="s">
        <v>934</v>
      </c>
      <c r="E493" s="159"/>
      <c r="F493" s="160"/>
      <c r="G493" s="161"/>
      <c r="H493" s="161"/>
      <c r="I493" s="161"/>
      <c r="J493" s="161"/>
      <c r="K493" s="162"/>
      <c r="L493" s="162"/>
      <c r="M493" s="159"/>
      <c r="N493" s="159"/>
      <c r="O493" s="160"/>
      <c r="P493" s="160"/>
      <c r="Q493" s="159"/>
      <c r="R493" s="159"/>
      <c r="S493" s="159"/>
      <c r="T493" s="163"/>
      <c r="U493" s="163"/>
      <c r="V493" s="163" t="s">
        <v>0</v>
      </c>
      <c r="W493" s="164"/>
      <c r="X493" s="160"/>
    </row>
    <row r="494" spans="1:37">
      <c r="D494" s="158" t="s">
        <v>935</v>
      </c>
      <c r="E494" s="159"/>
      <c r="F494" s="160"/>
      <c r="G494" s="161"/>
      <c r="H494" s="161"/>
      <c r="I494" s="161"/>
      <c r="J494" s="161"/>
      <c r="K494" s="162"/>
      <c r="L494" s="162"/>
      <c r="M494" s="159"/>
      <c r="N494" s="159"/>
      <c r="O494" s="160"/>
      <c r="P494" s="160"/>
      <c r="Q494" s="159"/>
      <c r="R494" s="159"/>
      <c r="S494" s="159"/>
      <c r="T494" s="163"/>
      <c r="U494" s="163"/>
      <c r="V494" s="163" t="s">
        <v>0</v>
      </c>
      <c r="W494" s="164"/>
      <c r="X494" s="160"/>
    </row>
    <row r="495" spans="1:37">
      <c r="D495" s="158" t="s">
        <v>936</v>
      </c>
      <c r="E495" s="159"/>
      <c r="F495" s="160"/>
      <c r="G495" s="161"/>
      <c r="H495" s="161"/>
      <c r="I495" s="161"/>
      <c r="J495" s="161"/>
      <c r="K495" s="162"/>
      <c r="L495" s="162"/>
      <c r="M495" s="159"/>
      <c r="N495" s="159"/>
      <c r="O495" s="160"/>
      <c r="P495" s="160"/>
      <c r="Q495" s="159"/>
      <c r="R495" s="159"/>
      <c r="S495" s="159"/>
      <c r="T495" s="163"/>
      <c r="U495" s="163"/>
      <c r="V495" s="163" t="s">
        <v>0</v>
      </c>
      <c r="W495" s="164"/>
      <c r="X495" s="160"/>
    </row>
    <row r="496" spans="1:37">
      <c r="D496" s="158" t="s">
        <v>937</v>
      </c>
      <c r="E496" s="159"/>
      <c r="F496" s="160"/>
      <c r="G496" s="161"/>
      <c r="H496" s="161"/>
      <c r="I496" s="161"/>
      <c r="J496" s="161"/>
      <c r="K496" s="162"/>
      <c r="L496" s="162"/>
      <c r="M496" s="159"/>
      <c r="N496" s="159"/>
      <c r="O496" s="160"/>
      <c r="P496" s="160"/>
      <c r="Q496" s="159"/>
      <c r="R496" s="159"/>
      <c r="S496" s="159"/>
      <c r="T496" s="163"/>
      <c r="U496" s="163"/>
      <c r="V496" s="163" t="s">
        <v>0</v>
      </c>
      <c r="W496" s="164"/>
      <c r="X496" s="160"/>
    </row>
    <row r="497" spans="1:37">
      <c r="D497" s="158" t="s">
        <v>938</v>
      </c>
      <c r="E497" s="159"/>
      <c r="F497" s="160"/>
      <c r="G497" s="161"/>
      <c r="H497" s="161"/>
      <c r="I497" s="161"/>
      <c r="J497" s="161"/>
      <c r="K497" s="162"/>
      <c r="L497" s="162"/>
      <c r="M497" s="159"/>
      <c r="N497" s="159"/>
      <c r="O497" s="160"/>
      <c r="P497" s="160"/>
      <c r="Q497" s="159"/>
      <c r="R497" s="159"/>
      <c r="S497" s="159"/>
      <c r="T497" s="163"/>
      <c r="U497" s="163"/>
      <c r="V497" s="163" t="s">
        <v>0</v>
      </c>
      <c r="W497" s="164"/>
      <c r="X497" s="160"/>
    </row>
    <row r="498" spans="1:37">
      <c r="D498" s="158" t="s">
        <v>822</v>
      </c>
      <c r="E498" s="159"/>
      <c r="F498" s="160"/>
      <c r="G498" s="161"/>
      <c r="H498" s="161"/>
      <c r="I498" s="161"/>
      <c r="J498" s="161"/>
      <c r="K498" s="162"/>
      <c r="L498" s="162"/>
      <c r="M498" s="159"/>
      <c r="N498" s="159"/>
      <c r="O498" s="160"/>
      <c r="P498" s="160"/>
      <c r="Q498" s="159"/>
      <c r="R498" s="159"/>
      <c r="S498" s="159"/>
      <c r="T498" s="163"/>
      <c r="U498" s="163"/>
      <c r="V498" s="163" t="s">
        <v>0</v>
      </c>
      <c r="W498" s="164"/>
      <c r="X498" s="160"/>
    </row>
    <row r="499" spans="1:37">
      <c r="D499" s="158" t="s">
        <v>939</v>
      </c>
      <c r="E499" s="159"/>
      <c r="F499" s="160"/>
      <c r="G499" s="161"/>
      <c r="H499" s="161"/>
      <c r="I499" s="161"/>
      <c r="J499" s="161"/>
      <c r="K499" s="162"/>
      <c r="L499" s="162"/>
      <c r="M499" s="159"/>
      <c r="N499" s="159"/>
      <c r="O499" s="160"/>
      <c r="P499" s="160"/>
      <c r="Q499" s="159"/>
      <c r="R499" s="159"/>
      <c r="S499" s="159"/>
      <c r="T499" s="163"/>
      <c r="U499" s="163"/>
      <c r="V499" s="163" t="s">
        <v>0</v>
      </c>
      <c r="W499" s="164"/>
      <c r="X499" s="160"/>
    </row>
    <row r="500" spans="1:37">
      <c r="A500" s="108">
        <v>193</v>
      </c>
      <c r="B500" s="109" t="s">
        <v>924</v>
      </c>
      <c r="C500" s="110" t="s">
        <v>940</v>
      </c>
      <c r="D500" s="111" t="s">
        <v>941</v>
      </c>
      <c r="E500" s="112">
        <v>33.15</v>
      </c>
      <c r="F500" s="113" t="s">
        <v>167</v>
      </c>
      <c r="K500" s="115">
        <v>8.0000000000000007E-5</v>
      </c>
      <c r="L500" s="115">
        <f>E500*K500</f>
        <v>2.6520000000000003E-3</v>
      </c>
      <c r="N500" s="112">
        <f>E500*M500</f>
        <v>0</v>
      </c>
      <c r="O500" s="113">
        <v>20</v>
      </c>
      <c r="P500" s="113" t="s">
        <v>158</v>
      </c>
      <c r="V500" s="116" t="s">
        <v>607</v>
      </c>
      <c r="W500" s="117">
        <v>4.343</v>
      </c>
      <c r="X500" s="110" t="s">
        <v>942</v>
      </c>
      <c r="Y500" s="110" t="s">
        <v>940</v>
      </c>
      <c r="Z500" s="113" t="s">
        <v>928</v>
      </c>
      <c r="AB500" s="113">
        <v>1</v>
      </c>
      <c r="AJ500" s="86" t="s">
        <v>609</v>
      </c>
      <c r="AK500" s="86" t="s">
        <v>162</v>
      </c>
    </row>
    <row r="501" spans="1:37">
      <c r="D501" s="165" t="s">
        <v>943</v>
      </c>
      <c r="E501" s="166">
        <f>J501</f>
        <v>0</v>
      </c>
      <c r="H501" s="166"/>
      <c r="I501" s="166"/>
      <c r="J501" s="166"/>
      <c r="L501" s="167">
        <f>SUM(L486:L500)</f>
        <v>3.2200100000000002E-2</v>
      </c>
      <c r="N501" s="168">
        <f>SUM(N486:N500)</f>
        <v>0</v>
      </c>
      <c r="W501" s="117">
        <f>SUM(W486:W500)</f>
        <v>51.234999999999999</v>
      </c>
    </row>
    <row r="503" spans="1:37">
      <c r="B503" s="110" t="s">
        <v>944</v>
      </c>
    </row>
    <row r="504" spans="1:37">
      <c r="A504" s="108">
        <v>194</v>
      </c>
      <c r="B504" s="109" t="s">
        <v>945</v>
      </c>
      <c r="C504" s="110" t="s">
        <v>946</v>
      </c>
      <c r="D504" s="111" t="s">
        <v>947</v>
      </c>
      <c r="E504" s="112">
        <v>936</v>
      </c>
      <c r="F504" s="113" t="s">
        <v>167</v>
      </c>
      <c r="L504" s="115">
        <f>E504*K504</f>
        <v>0</v>
      </c>
      <c r="N504" s="112">
        <f>E504*M504</f>
        <v>0</v>
      </c>
      <c r="O504" s="113">
        <v>20</v>
      </c>
      <c r="P504" s="113" t="s">
        <v>158</v>
      </c>
      <c r="V504" s="116" t="s">
        <v>607</v>
      </c>
      <c r="W504" s="117">
        <v>13.103999999999999</v>
      </c>
      <c r="X504" s="110" t="s">
        <v>948</v>
      </c>
      <c r="Y504" s="110" t="s">
        <v>946</v>
      </c>
      <c r="Z504" s="113" t="s">
        <v>928</v>
      </c>
      <c r="AB504" s="113">
        <v>1</v>
      </c>
      <c r="AJ504" s="86" t="s">
        <v>609</v>
      </c>
      <c r="AK504" s="86" t="s">
        <v>162</v>
      </c>
    </row>
    <row r="505" spans="1:37">
      <c r="D505" s="158" t="s">
        <v>306</v>
      </c>
      <c r="E505" s="159"/>
      <c r="F505" s="160"/>
      <c r="G505" s="161"/>
      <c r="H505" s="161"/>
      <c r="I505" s="161"/>
      <c r="J505" s="161"/>
      <c r="K505" s="162"/>
      <c r="L505" s="162"/>
      <c r="M505" s="159"/>
      <c r="N505" s="159"/>
      <c r="O505" s="160"/>
      <c r="P505" s="160"/>
      <c r="Q505" s="159"/>
      <c r="R505" s="159"/>
      <c r="S505" s="159"/>
      <c r="T505" s="163"/>
      <c r="U505" s="163"/>
      <c r="V505" s="163" t="s">
        <v>0</v>
      </c>
      <c r="W505" s="164"/>
      <c r="X505" s="160"/>
    </row>
    <row r="506" spans="1:37">
      <c r="D506" s="158" t="s">
        <v>949</v>
      </c>
      <c r="E506" s="159"/>
      <c r="F506" s="160"/>
      <c r="G506" s="161"/>
      <c r="H506" s="161"/>
      <c r="I506" s="161"/>
      <c r="J506" s="161"/>
      <c r="K506" s="162"/>
      <c r="L506" s="162"/>
      <c r="M506" s="159"/>
      <c r="N506" s="159"/>
      <c r="O506" s="160"/>
      <c r="P506" s="160"/>
      <c r="Q506" s="159"/>
      <c r="R506" s="159"/>
      <c r="S506" s="159"/>
      <c r="T506" s="163"/>
      <c r="U506" s="163"/>
      <c r="V506" s="163" t="s">
        <v>0</v>
      </c>
      <c r="W506" s="164"/>
      <c r="X506" s="160"/>
    </row>
    <row r="507" spans="1:37">
      <c r="A507" s="108">
        <v>195</v>
      </c>
      <c r="B507" s="109" t="s">
        <v>945</v>
      </c>
      <c r="C507" s="110" t="s">
        <v>950</v>
      </c>
      <c r="D507" s="111" t="s">
        <v>951</v>
      </c>
      <c r="E507" s="112">
        <v>192</v>
      </c>
      <c r="F507" s="113" t="s">
        <v>167</v>
      </c>
      <c r="K507" s="115">
        <v>3.0000000000000001E-5</v>
      </c>
      <c r="L507" s="115">
        <f>E507*K507</f>
        <v>5.7600000000000004E-3</v>
      </c>
      <c r="N507" s="112">
        <f>E507*M507</f>
        <v>0</v>
      </c>
      <c r="O507" s="113">
        <v>20</v>
      </c>
      <c r="P507" s="113" t="s">
        <v>158</v>
      </c>
      <c r="V507" s="116" t="s">
        <v>607</v>
      </c>
      <c r="W507" s="117">
        <v>32.256</v>
      </c>
      <c r="X507" s="110" t="s">
        <v>952</v>
      </c>
      <c r="Y507" s="110" t="s">
        <v>950</v>
      </c>
      <c r="Z507" s="113" t="s">
        <v>928</v>
      </c>
      <c r="AB507" s="113">
        <v>1</v>
      </c>
      <c r="AJ507" s="86" t="s">
        <v>609</v>
      </c>
      <c r="AK507" s="86" t="s">
        <v>162</v>
      </c>
    </row>
    <row r="508" spans="1:37">
      <c r="D508" s="165" t="s">
        <v>953</v>
      </c>
      <c r="E508" s="166">
        <f>J508</f>
        <v>0</v>
      </c>
      <c r="H508" s="166"/>
      <c r="I508" s="166"/>
      <c r="J508" s="166"/>
      <c r="L508" s="167">
        <f>SUM(L503:L507)</f>
        <v>5.7600000000000004E-3</v>
      </c>
      <c r="N508" s="168">
        <f>SUM(N503:N507)</f>
        <v>0</v>
      </c>
      <c r="W508" s="117">
        <f>SUM(W503:W507)</f>
        <v>45.36</v>
      </c>
    </row>
    <row r="510" spans="1:37">
      <c r="D510" s="165" t="s">
        <v>954</v>
      </c>
      <c r="E510" s="168">
        <f>J510</f>
        <v>0</v>
      </c>
      <c r="H510" s="166"/>
      <c r="I510" s="166"/>
      <c r="J510" s="166"/>
      <c r="L510" s="167">
        <f>+L307+L326+L331+L335+L376+L428+L436+L465+L484+L501+L508</f>
        <v>14.343293100000002</v>
      </c>
      <c r="N510" s="168">
        <f>+N307+N326+N331+N335+N376+N428+N436+N465+N484+N501+N508</f>
        <v>1.3020699999999998</v>
      </c>
      <c r="W510" s="117">
        <f>+W307+W326+W331+W335+W376+W428+W436+W465+W484+W501+W508</f>
        <v>1505.4810000000002</v>
      </c>
    </row>
    <row r="512" spans="1:37">
      <c r="B512" s="157" t="s">
        <v>955</v>
      </c>
    </row>
    <row r="513" spans="1:37">
      <c r="B513" s="110" t="s">
        <v>956</v>
      </c>
    </row>
    <row r="514" spans="1:37">
      <c r="A514" s="108">
        <v>196</v>
      </c>
      <c r="B514" s="109" t="s">
        <v>957</v>
      </c>
      <c r="C514" s="110" t="s">
        <v>958</v>
      </c>
      <c r="D514" s="111" t="s">
        <v>959</v>
      </c>
      <c r="E514" s="112">
        <v>1</v>
      </c>
      <c r="F514" s="113" t="s">
        <v>662</v>
      </c>
      <c r="L514" s="115">
        <f>E514*K514</f>
        <v>0</v>
      </c>
      <c r="N514" s="112">
        <f>E514*M514</f>
        <v>0</v>
      </c>
      <c r="O514" s="113">
        <v>20</v>
      </c>
      <c r="P514" s="113" t="s">
        <v>158</v>
      </c>
      <c r="V514" s="116" t="s">
        <v>136</v>
      </c>
      <c r="X514" s="110" t="s">
        <v>958</v>
      </c>
      <c r="Y514" s="110" t="s">
        <v>958</v>
      </c>
      <c r="Z514" s="113" t="s">
        <v>960</v>
      </c>
      <c r="AB514" s="113">
        <v>6</v>
      </c>
      <c r="AJ514" s="86" t="s">
        <v>961</v>
      </c>
      <c r="AK514" s="86" t="s">
        <v>162</v>
      </c>
    </row>
    <row r="515" spans="1:37">
      <c r="A515" s="108">
        <v>197</v>
      </c>
      <c r="B515" s="109" t="s">
        <v>957</v>
      </c>
      <c r="C515" s="110" t="s">
        <v>962</v>
      </c>
      <c r="D515" s="111" t="s">
        <v>963</v>
      </c>
      <c r="E515" s="112">
        <v>1</v>
      </c>
      <c r="F515" s="113" t="s">
        <v>662</v>
      </c>
      <c r="L515" s="115">
        <f>E515*K515</f>
        <v>0</v>
      </c>
      <c r="N515" s="112">
        <f>E515*M515</f>
        <v>0</v>
      </c>
      <c r="O515" s="113">
        <v>20</v>
      </c>
      <c r="P515" s="113" t="s">
        <v>158</v>
      </c>
      <c r="V515" s="116" t="s">
        <v>136</v>
      </c>
      <c r="X515" s="110" t="s">
        <v>962</v>
      </c>
      <c r="Y515" s="110" t="s">
        <v>962</v>
      </c>
      <c r="Z515" s="113" t="s">
        <v>960</v>
      </c>
      <c r="AB515" s="113">
        <v>6</v>
      </c>
      <c r="AJ515" s="86" t="s">
        <v>961</v>
      </c>
      <c r="AK515" s="86" t="s">
        <v>162</v>
      </c>
    </row>
    <row r="516" spans="1:37">
      <c r="A516" s="108">
        <v>198</v>
      </c>
      <c r="B516" s="109" t="s">
        <v>957</v>
      </c>
      <c r="C516" s="110" t="s">
        <v>964</v>
      </c>
      <c r="D516" s="111" t="s">
        <v>965</v>
      </c>
      <c r="E516" s="112">
        <v>1</v>
      </c>
      <c r="F516" s="113" t="s">
        <v>662</v>
      </c>
      <c r="L516" s="115">
        <f>E516*K516</f>
        <v>0</v>
      </c>
      <c r="N516" s="112">
        <f>E516*M516</f>
        <v>0</v>
      </c>
      <c r="O516" s="113">
        <v>20</v>
      </c>
      <c r="P516" s="113" t="s">
        <v>158</v>
      </c>
      <c r="V516" s="116" t="s">
        <v>136</v>
      </c>
      <c r="X516" s="110" t="s">
        <v>964</v>
      </c>
      <c r="Y516" s="110" t="s">
        <v>964</v>
      </c>
      <c r="Z516" s="113" t="s">
        <v>960</v>
      </c>
      <c r="AB516" s="113">
        <v>6</v>
      </c>
      <c r="AJ516" s="86" t="s">
        <v>961</v>
      </c>
      <c r="AK516" s="86" t="s">
        <v>162</v>
      </c>
    </row>
    <row r="517" spans="1:37">
      <c r="D517" s="165" t="s">
        <v>966</v>
      </c>
      <c r="E517" s="166">
        <f>J517</f>
        <v>0</v>
      </c>
      <c r="H517" s="166"/>
      <c r="I517" s="166"/>
      <c r="J517" s="166"/>
      <c r="L517" s="167">
        <f>SUM(L512:L516)</f>
        <v>0</v>
      </c>
      <c r="N517" s="168">
        <f>SUM(N512:N516)</f>
        <v>0</v>
      </c>
      <c r="W517" s="117">
        <f>SUM(W512:W516)</f>
        <v>0</v>
      </c>
    </row>
    <row r="519" spans="1:37">
      <c r="D519" s="165" t="s">
        <v>967</v>
      </c>
      <c r="E519" s="166">
        <f>J519</f>
        <v>0</v>
      </c>
      <c r="H519" s="166"/>
      <c r="I519" s="166"/>
      <c r="J519" s="166"/>
      <c r="L519" s="167">
        <f>+L517</f>
        <v>0</v>
      </c>
      <c r="N519" s="168">
        <f>+N517</f>
        <v>0</v>
      </c>
      <c r="W519" s="117">
        <f>+W517</f>
        <v>0</v>
      </c>
    </row>
    <row r="521" spans="1:37">
      <c r="D521" s="170" t="s">
        <v>968</v>
      </c>
      <c r="E521" s="166">
        <f>J521</f>
        <v>0</v>
      </c>
      <c r="H521" s="166"/>
      <c r="I521" s="166"/>
      <c r="J521" s="166"/>
      <c r="L521" s="167">
        <f>+L299+L510+L519</f>
        <v>129.66919043999999</v>
      </c>
      <c r="N521" s="168">
        <f>+N299+N510+N519</f>
        <v>152.64668299999997</v>
      </c>
      <c r="W521" s="117">
        <f>+W299+W510+W519</f>
        <v>4307.0160000000005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ColWidth="9.140625" defaultRowHeight="12.75"/>
  <cols>
    <col min="1" max="1" width="15.7109375" style="95" customWidth="1"/>
    <col min="2" max="3" width="45.7109375" style="95" customWidth="1"/>
    <col min="4" max="4" width="11.28515625" style="96" customWidth="1"/>
    <col min="5" max="16384" width="9.140625" style="86"/>
  </cols>
  <sheetData>
    <row r="1" spans="1:6">
      <c r="A1" s="97" t="s">
        <v>117</v>
      </c>
      <c r="B1" s="98"/>
      <c r="C1" s="98"/>
      <c r="D1" s="99" t="s">
        <v>969</v>
      </c>
    </row>
    <row r="2" spans="1:6">
      <c r="A2" s="97" t="s">
        <v>119</v>
      </c>
      <c r="B2" s="98"/>
      <c r="C2" s="98"/>
      <c r="D2" s="99" t="s">
        <v>120</v>
      </c>
    </row>
    <row r="3" spans="1:6">
      <c r="A3" s="97" t="s">
        <v>15</v>
      </c>
      <c r="B3" s="98"/>
      <c r="C3" s="98"/>
      <c r="D3" s="99" t="s">
        <v>121</v>
      </c>
    </row>
    <row r="4" spans="1:6">
      <c r="A4" s="98"/>
      <c r="B4" s="98"/>
      <c r="C4" s="98"/>
      <c r="D4" s="98"/>
    </row>
    <row r="5" spans="1:6">
      <c r="A5" s="97" t="s">
        <v>122</v>
      </c>
      <c r="B5" s="98"/>
      <c r="C5" s="98"/>
      <c r="D5" s="98"/>
    </row>
    <row r="6" spans="1:6">
      <c r="A6" s="97" t="s">
        <v>123</v>
      </c>
      <c r="B6" s="98"/>
      <c r="C6" s="98"/>
      <c r="D6" s="98"/>
    </row>
    <row r="7" spans="1:6">
      <c r="A7" s="97"/>
      <c r="B7" s="98"/>
      <c r="C7" s="98"/>
      <c r="D7" s="98"/>
    </row>
    <row r="8" spans="1:6">
      <c r="A8" s="86" t="s">
        <v>124</v>
      </c>
      <c r="B8" s="100"/>
      <c r="C8" s="101"/>
      <c r="D8" s="102"/>
    </row>
    <row r="9" spans="1:6">
      <c r="A9" s="103" t="s">
        <v>67</v>
      </c>
      <c r="B9" s="103" t="s">
        <v>68</v>
      </c>
      <c r="C9" s="103" t="s">
        <v>69</v>
      </c>
      <c r="D9" s="104" t="s">
        <v>70</v>
      </c>
      <c r="F9" s="86" t="s">
        <v>970</v>
      </c>
    </row>
    <row r="10" spans="1:6">
      <c r="A10" s="105"/>
      <c r="B10" s="105"/>
      <c r="C10" s="106"/>
      <c r="D10" s="107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workbookViewId="0"/>
  </sheetViews>
  <sheetFormatPr defaultColWidth="9.140625" defaultRowHeight="12.75"/>
  <cols>
    <col min="1" max="1" width="42.28515625" style="86" customWidth="1"/>
    <col min="2" max="4" width="9.7109375" style="87" customWidth="1"/>
    <col min="5" max="5" width="9.7109375" style="88" customWidth="1"/>
    <col min="6" max="6" width="8.7109375" style="89" customWidth="1"/>
    <col min="7" max="7" width="9.140625" style="89"/>
    <col min="8" max="23" width="9.140625" style="86"/>
    <col min="24" max="25" width="5.7109375" style="86" customWidth="1"/>
    <col min="26" max="26" width="6.5703125" style="86" customWidth="1"/>
    <col min="27" max="27" width="24.28515625" style="86" customWidth="1"/>
    <col min="28" max="28" width="4.28515625" style="86" customWidth="1"/>
    <col min="29" max="29" width="8.28515625" style="86" customWidth="1"/>
    <col min="30" max="30" width="8.7109375" style="86" customWidth="1"/>
    <col min="31" max="16384" width="9.140625" style="86"/>
  </cols>
  <sheetData>
    <row r="1" spans="1:30">
      <c r="A1" s="90" t="s">
        <v>117</v>
      </c>
      <c r="C1" s="86"/>
      <c r="E1" s="90" t="s">
        <v>118</v>
      </c>
      <c r="F1" s="86"/>
      <c r="G1" s="86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1:30">
      <c r="A2" s="90" t="s">
        <v>119</v>
      </c>
      <c r="C2" s="86"/>
      <c r="E2" s="90" t="s">
        <v>120</v>
      </c>
      <c r="F2" s="86"/>
      <c r="G2" s="86"/>
      <c r="Z2" s="83" t="s">
        <v>12</v>
      </c>
      <c r="AA2" s="84" t="s">
        <v>71</v>
      </c>
      <c r="AB2" s="84" t="s">
        <v>14</v>
      </c>
      <c r="AC2" s="84"/>
      <c r="AD2" s="85"/>
    </row>
    <row r="3" spans="1:30">
      <c r="A3" s="90" t="s">
        <v>15</v>
      </c>
      <c r="C3" s="86"/>
      <c r="E3" s="90" t="s">
        <v>121</v>
      </c>
      <c r="F3" s="86"/>
      <c r="G3" s="86"/>
      <c r="Z3" s="83" t="s">
        <v>16</v>
      </c>
      <c r="AA3" s="84" t="s">
        <v>72</v>
      </c>
      <c r="AB3" s="84" t="s">
        <v>14</v>
      </c>
      <c r="AC3" s="84" t="s">
        <v>18</v>
      </c>
      <c r="AD3" s="85" t="s">
        <v>19</v>
      </c>
    </row>
    <row r="4" spans="1:30">
      <c r="B4" s="86"/>
      <c r="C4" s="86"/>
      <c r="D4" s="86"/>
      <c r="E4" s="86"/>
      <c r="F4" s="86"/>
      <c r="G4" s="86"/>
      <c r="Z4" s="83" t="s">
        <v>20</v>
      </c>
      <c r="AA4" s="84" t="s">
        <v>73</v>
      </c>
      <c r="AB4" s="84" t="s">
        <v>14</v>
      </c>
      <c r="AC4" s="84"/>
      <c r="AD4" s="85"/>
    </row>
    <row r="5" spans="1:30">
      <c r="A5" s="90" t="s">
        <v>122</v>
      </c>
      <c r="B5" s="86"/>
      <c r="C5" s="86"/>
      <c r="D5" s="86"/>
      <c r="E5" s="86"/>
      <c r="F5" s="86"/>
      <c r="G5" s="86"/>
      <c r="Z5" s="83" t="s">
        <v>22</v>
      </c>
      <c r="AA5" s="84" t="s">
        <v>72</v>
      </c>
      <c r="AB5" s="84" t="s">
        <v>14</v>
      </c>
      <c r="AC5" s="84" t="s">
        <v>18</v>
      </c>
      <c r="AD5" s="85" t="s">
        <v>19</v>
      </c>
    </row>
    <row r="6" spans="1:30">
      <c r="A6" s="90" t="s">
        <v>123</v>
      </c>
      <c r="B6" s="86"/>
      <c r="C6" s="86"/>
      <c r="D6" s="86"/>
      <c r="E6" s="86"/>
      <c r="F6" s="86"/>
      <c r="G6" s="86"/>
    </row>
    <row r="7" spans="1:30">
      <c r="A7" s="90"/>
      <c r="B7" s="86"/>
      <c r="C7" s="86"/>
      <c r="D7" s="86"/>
      <c r="E7" s="86"/>
      <c r="F7" s="86"/>
      <c r="G7" s="86"/>
    </row>
    <row r="8" spans="1:30" ht="13.5">
      <c r="A8" s="86" t="s">
        <v>124</v>
      </c>
      <c r="B8" s="91" t="str">
        <f>CONCATENATE(AA2," ",AB2," ",AC2," ",AD2)</f>
        <v xml:space="preserve">Rekapitulácia rozpočtu v EUR  </v>
      </c>
      <c r="G8" s="86"/>
    </row>
    <row r="9" spans="1:30">
      <c r="A9" s="92" t="s">
        <v>74</v>
      </c>
      <c r="B9" s="92" t="s">
        <v>31</v>
      </c>
      <c r="C9" s="92" t="s">
        <v>32</v>
      </c>
      <c r="D9" s="92" t="s">
        <v>33</v>
      </c>
      <c r="E9" s="93" t="s">
        <v>75</v>
      </c>
      <c r="F9" s="93" t="s">
        <v>35</v>
      </c>
      <c r="G9" s="93" t="s">
        <v>40</v>
      </c>
    </row>
    <row r="10" spans="1:30">
      <c r="A10" s="94"/>
      <c r="B10" s="94"/>
      <c r="C10" s="94" t="s">
        <v>57</v>
      </c>
      <c r="D10" s="94"/>
      <c r="E10" s="94" t="s">
        <v>33</v>
      </c>
      <c r="F10" s="94" t="s">
        <v>33</v>
      </c>
      <c r="G10" s="94" t="s">
        <v>33</v>
      </c>
    </row>
    <row r="12" spans="1:30">
      <c r="A12" s="86" t="s">
        <v>153</v>
      </c>
      <c r="B12" s="87">
        <f>Prehlad!H17</f>
        <v>0</v>
      </c>
      <c r="C12" s="87">
        <f>Prehlad!I17</f>
        <v>0</v>
      </c>
      <c r="D12" s="87">
        <f>Prehlad!J17</f>
        <v>0</v>
      </c>
      <c r="E12" s="88">
        <f>Prehlad!L17</f>
        <v>0</v>
      </c>
      <c r="F12" s="89">
        <f>Prehlad!N17</f>
        <v>0</v>
      </c>
      <c r="G12" s="89">
        <f>Prehlad!W17</f>
        <v>0.15600000000000003</v>
      </c>
    </row>
    <row r="13" spans="1:30">
      <c r="A13" s="86" t="s">
        <v>170</v>
      </c>
      <c r="B13" s="87">
        <f>Prehlad!H22</f>
        <v>0</v>
      </c>
      <c r="C13" s="87">
        <f>Prehlad!I22</f>
        <v>0</v>
      </c>
      <c r="D13" s="87">
        <f>Prehlad!J22</f>
        <v>0</v>
      </c>
      <c r="E13" s="88">
        <f>Prehlad!L22</f>
        <v>0.86315204999999995</v>
      </c>
      <c r="F13" s="89">
        <f>Prehlad!N22</f>
        <v>0</v>
      </c>
      <c r="G13" s="89">
        <f>Prehlad!W22</f>
        <v>0.20300000000000001</v>
      </c>
    </row>
    <row r="14" spans="1:30">
      <c r="A14" s="86" t="s">
        <v>178</v>
      </c>
      <c r="B14" s="87">
        <f>Prehlad!H70</f>
        <v>0</v>
      </c>
      <c r="C14" s="87">
        <f>Prehlad!I70</f>
        <v>0</v>
      </c>
      <c r="D14" s="87">
        <f>Prehlad!J70</f>
        <v>0</v>
      </c>
      <c r="E14" s="88">
        <f>Prehlad!L70</f>
        <v>28.839377599999999</v>
      </c>
      <c r="F14" s="89">
        <f>Prehlad!N70</f>
        <v>0</v>
      </c>
      <c r="G14" s="89">
        <f>Prehlad!W70</f>
        <v>164.32900000000001</v>
      </c>
    </row>
    <row r="15" spans="1:30">
      <c r="A15" s="86" t="s">
        <v>249</v>
      </c>
      <c r="B15" s="87">
        <f>Prehlad!H85</f>
        <v>0</v>
      </c>
      <c r="C15" s="87">
        <f>Prehlad!I85</f>
        <v>0</v>
      </c>
      <c r="D15" s="87">
        <f>Prehlad!J85</f>
        <v>0</v>
      </c>
      <c r="E15" s="88">
        <f>Prehlad!L85</f>
        <v>12.207933639999998</v>
      </c>
      <c r="F15" s="89">
        <f>Prehlad!N85</f>
        <v>0</v>
      </c>
      <c r="G15" s="89">
        <f>Prehlad!W85</f>
        <v>78.450999999999993</v>
      </c>
    </row>
    <row r="16" spans="1:30">
      <c r="A16" s="86" t="s">
        <v>277</v>
      </c>
      <c r="B16" s="87">
        <f>Prehlad!H92</f>
        <v>0</v>
      </c>
      <c r="C16" s="87">
        <f>Prehlad!I92</f>
        <v>0</v>
      </c>
      <c r="D16" s="87">
        <f>Prehlad!J92</f>
        <v>0</v>
      </c>
      <c r="E16" s="88">
        <f>Prehlad!L92</f>
        <v>1.9717500000000001</v>
      </c>
      <c r="F16" s="89">
        <f>Prehlad!N92</f>
        <v>0</v>
      </c>
      <c r="G16" s="89">
        <f>Prehlad!W92</f>
        <v>5.3460000000000001</v>
      </c>
    </row>
    <row r="17" spans="1:7">
      <c r="A17" s="86" t="s">
        <v>291</v>
      </c>
      <c r="B17" s="87">
        <f>Prehlad!H137</f>
        <v>0</v>
      </c>
      <c r="C17" s="87">
        <f>Prehlad!I137</f>
        <v>0</v>
      </c>
      <c r="D17" s="87">
        <f>Prehlad!J137</f>
        <v>0</v>
      </c>
      <c r="E17" s="88">
        <f>Prehlad!L137</f>
        <v>70.311360479999991</v>
      </c>
      <c r="F17" s="89">
        <f>Prehlad!N137</f>
        <v>0</v>
      </c>
      <c r="G17" s="89">
        <f>Prehlad!W137</f>
        <v>603.33199999999999</v>
      </c>
    </row>
    <row r="18" spans="1:7">
      <c r="A18" s="86" t="s">
        <v>371</v>
      </c>
      <c r="B18" s="87">
        <f>Prehlad!H297</f>
        <v>0</v>
      </c>
      <c r="C18" s="87">
        <f>Prehlad!I297</f>
        <v>0</v>
      </c>
      <c r="D18" s="87">
        <f>Prehlad!J297</f>
        <v>0</v>
      </c>
      <c r="E18" s="88">
        <f>Prehlad!L297</f>
        <v>1.1323235700000001</v>
      </c>
      <c r="F18" s="89">
        <f>Prehlad!N297</f>
        <v>151.34461299999998</v>
      </c>
      <c r="G18" s="89">
        <f>Prehlad!W297</f>
        <v>1949.7180000000003</v>
      </c>
    </row>
    <row r="19" spans="1:7">
      <c r="A19" s="86" t="s">
        <v>601</v>
      </c>
      <c r="B19" s="87">
        <f>Prehlad!H299</f>
        <v>0</v>
      </c>
      <c r="C19" s="87">
        <f>Prehlad!I299</f>
        <v>0</v>
      </c>
      <c r="D19" s="87">
        <f>Prehlad!J299</f>
        <v>0</v>
      </c>
      <c r="E19" s="88">
        <f>Prehlad!L299</f>
        <v>115.32589733999998</v>
      </c>
      <c r="F19" s="89">
        <f>Prehlad!N299</f>
        <v>151.34461299999998</v>
      </c>
      <c r="G19" s="89">
        <f>Prehlad!W299</f>
        <v>2801.5350000000003</v>
      </c>
    </row>
    <row r="21" spans="1:7">
      <c r="A21" s="86" t="s">
        <v>603</v>
      </c>
      <c r="B21" s="87">
        <f>Prehlad!H307</f>
        <v>0</v>
      </c>
      <c r="C21" s="87">
        <f>Prehlad!I307</f>
        <v>0</v>
      </c>
      <c r="D21" s="87">
        <f>Prehlad!J307</f>
        <v>0</v>
      </c>
      <c r="E21" s="88">
        <f>Prehlad!L307</f>
        <v>0.136688</v>
      </c>
      <c r="F21" s="89">
        <f>Prehlad!N307</f>
        <v>0</v>
      </c>
      <c r="G21" s="89">
        <f>Prehlad!W307</f>
        <v>17.8</v>
      </c>
    </row>
    <row r="22" spans="1:7">
      <c r="A22" s="86" t="s">
        <v>619</v>
      </c>
      <c r="B22" s="87">
        <f>Prehlad!H326</f>
        <v>0</v>
      </c>
      <c r="C22" s="87">
        <f>Prehlad!I326</f>
        <v>0</v>
      </c>
      <c r="D22" s="87">
        <f>Prehlad!J326</f>
        <v>0</v>
      </c>
      <c r="E22" s="88">
        <f>Prehlad!L326</f>
        <v>5.4230986999999997</v>
      </c>
      <c r="F22" s="89">
        <f>Prehlad!N326</f>
        <v>0</v>
      </c>
      <c r="G22" s="89">
        <f>Prehlad!W326</f>
        <v>51.683</v>
      </c>
    </row>
    <row r="23" spans="1:7">
      <c r="A23" s="86" t="s">
        <v>658</v>
      </c>
      <c r="B23" s="87">
        <f>Prehlad!H331</f>
        <v>0</v>
      </c>
      <c r="C23" s="87">
        <f>Prehlad!I331</f>
        <v>0</v>
      </c>
      <c r="D23" s="87">
        <f>Prehlad!J331</f>
        <v>0</v>
      </c>
      <c r="E23" s="88">
        <f>Prehlad!L331</f>
        <v>0</v>
      </c>
      <c r="F23" s="89">
        <f>Prehlad!N331</f>
        <v>0</v>
      </c>
      <c r="G23" s="89">
        <f>Prehlad!W331</f>
        <v>0</v>
      </c>
    </row>
    <row r="24" spans="1:7">
      <c r="A24" s="86" t="s">
        <v>666</v>
      </c>
      <c r="B24" s="87">
        <f>Prehlad!H335</f>
        <v>0</v>
      </c>
      <c r="C24" s="87">
        <f>Prehlad!I335</f>
        <v>0</v>
      </c>
      <c r="D24" s="87">
        <f>Prehlad!J335</f>
        <v>0</v>
      </c>
      <c r="E24" s="88">
        <f>Prehlad!L335</f>
        <v>0</v>
      </c>
      <c r="F24" s="89">
        <f>Prehlad!N335</f>
        <v>0</v>
      </c>
      <c r="G24" s="89">
        <f>Prehlad!W335</f>
        <v>0</v>
      </c>
    </row>
    <row r="25" spans="1:7">
      <c r="A25" s="86" t="s">
        <v>671</v>
      </c>
      <c r="B25" s="87">
        <f>Prehlad!H376</f>
        <v>0</v>
      </c>
      <c r="C25" s="87">
        <f>Prehlad!I376</f>
        <v>0</v>
      </c>
      <c r="D25" s="87">
        <f>Prehlad!J376</f>
        <v>0</v>
      </c>
      <c r="E25" s="88">
        <f>Prehlad!L376</f>
        <v>0.56017499999999998</v>
      </c>
      <c r="F25" s="89">
        <f>Prehlad!N376</f>
        <v>0.46381999999999995</v>
      </c>
      <c r="G25" s="89">
        <f>Prehlad!W376</f>
        <v>208.58199999999999</v>
      </c>
    </row>
    <row r="26" spans="1:7">
      <c r="A26" s="86" t="s">
        <v>750</v>
      </c>
      <c r="B26" s="87">
        <f>Prehlad!H428</f>
        <v>0</v>
      </c>
      <c r="C26" s="87">
        <f>Prehlad!I428</f>
        <v>0</v>
      </c>
      <c r="D26" s="87">
        <f>Prehlad!J428</f>
        <v>0</v>
      </c>
      <c r="E26" s="88">
        <f>Prehlad!L428</f>
        <v>4.7935083000000001</v>
      </c>
      <c r="F26" s="89">
        <f>Prehlad!N428</f>
        <v>0.68462000000000001</v>
      </c>
      <c r="G26" s="89">
        <f>Prehlad!W428</f>
        <v>755.12000000000012</v>
      </c>
    </row>
    <row r="27" spans="1:7">
      <c r="A27" s="86" t="s">
        <v>830</v>
      </c>
      <c r="B27" s="87">
        <f>Prehlad!H436</f>
        <v>0</v>
      </c>
      <c r="C27" s="87">
        <f>Prehlad!I436</f>
        <v>0</v>
      </c>
      <c r="D27" s="87">
        <f>Prehlad!J436</f>
        <v>0</v>
      </c>
      <c r="E27" s="88">
        <f>Prehlad!L436</f>
        <v>7.5515800000000008E-2</v>
      </c>
      <c r="F27" s="89">
        <f>Prehlad!N436</f>
        <v>0</v>
      </c>
      <c r="G27" s="89">
        <f>Prehlad!W436</f>
        <v>11.612</v>
      </c>
    </row>
    <row r="28" spans="1:7">
      <c r="A28" s="86" t="s">
        <v>847</v>
      </c>
      <c r="B28" s="87">
        <f>Prehlad!H465</f>
        <v>0</v>
      </c>
      <c r="C28" s="87">
        <f>Prehlad!I465</f>
        <v>0</v>
      </c>
      <c r="D28" s="87">
        <f>Prehlad!J465</f>
        <v>0</v>
      </c>
      <c r="E28" s="88">
        <f>Prehlad!L465</f>
        <v>0.92109039999999986</v>
      </c>
      <c r="F28" s="89">
        <f>Prehlad!N465</f>
        <v>0.15362999999999999</v>
      </c>
      <c r="G28" s="89">
        <f>Prehlad!W465</f>
        <v>132.55400000000003</v>
      </c>
    </row>
    <row r="29" spans="1:7">
      <c r="A29" s="86" t="s">
        <v>896</v>
      </c>
      <c r="B29" s="87">
        <f>Prehlad!H484</f>
        <v>0</v>
      </c>
      <c r="C29" s="87">
        <f>Prehlad!I484</f>
        <v>0</v>
      </c>
      <c r="D29" s="87">
        <f>Prehlad!J484</f>
        <v>0</v>
      </c>
      <c r="E29" s="88">
        <f>Prehlad!L484</f>
        <v>2.3952567999999999</v>
      </c>
      <c r="F29" s="89">
        <f>Prehlad!N484</f>
        <v>0</v>
      </c>
      <c r="G29" s="89">
        <f>Prehlad!W484</f>
        <v>231.535</v>
      </c>
    </row>
    <row r="30" spans="1:7">
      <c r="A30" s="86" t="s">
        <v>923</v>
      </c>
      <c r="B30" s="87">
        <f>Prehlad!H501</f>
        <v>0</v>
      </c>
      <c r="C30" s="87">
        <f>Prehlad!I501</f>
        <v>0</v>
      </c>
      <c r="D30" s="87">
        <f>Prehlad!J501</f>
        <v>0</v>
      </c>
      <c r="E30" s="88">
        <f>Prehlad!L501</f>
        <v>3.2200100000000002E-2</v>
      </c>
      <c r="F30" s="89">
        <f>Prehlad!N501</f>
        <v>0</v>
      </c>
      <c r="G30" s="89">
        <f>Prehlad!W501</f>
        <v>51.234999999999999</v>
      </c>
    </row>
    <row r="31" spans="1:7">
      <c r="A31" s="86" t="s">
        <v>944</v>
      </c>
      <c r="B31" s="87">
        <f>Prehlad!H508</f>
        <v>0</v>
      </c>
      <c r="C31" s="87">
        <f>Prehlad!I508</f>
        <v>0</v>
      </c>
      <c r="D31" s="87">
        <f>Prehlad!J508</f>
        <v>0</v>
      </c>
      <c r="E31" s="88">
        <f>Prehlad!L508</f>
        <v>5.7600000000000004E-3</v>
      </c>
      <c r="F31" s="89">
        <f>Prehlad!N508</f>
        <v>0</v>
      </c>
      <c r="G31" s="89">
        <f>Prehlad!W508</f>
        <v>45.36</v>
      </c>
    </row>
    <row r="32" spans="1:7">
      <c r="A32" s="86" t="s">
        <v>954</v>
      </c>
      <c r="B32" s="87">
        <f>Prehlad!H510</f>
        <v>0</v>
      </c>
      <c r="C32" s="87">
        <f>Prehlad!I510</f>
        <v>0</v>
      </c>
      <c r="D32" s="87">
        <f>Prehlad!J510</f>
        <v>0</v>
      </c>
      <c r="E32" s="88">
        <f>Prehlad!L510</f>
        <v>14.343293100000002</v>
      </c>
      <c r="F32" s="89">
        <f>Prehlad!N510</f>
        <v>1.3020699999999998</v>
      </c>
      <c r="G32" s="89">
        <f>Prehlad!W510</f>
        <v>1505.4810000000002</v>
      </c>
    </row>
    <row r="34" spans="1:7">
      <c r="A34" s="86" t="s">
        <v>956</v>
      </c>
      <c r="B34" s="87">
        <f>Prehlad!H517</f>
        <v>0</v>
      </c>
      <c r="C34" s="87">
        <f>Prehlad!I517</f>
        <v>0</v>
      </c>
      <c r="D34" s="87">
        <f>Prehlad!J517</f>
        <v>0</v>
      </c>
      <c r="E34" s="88">
        <f>Prehlad!L517</f>
        <v>0</v>
      </c>
      <c r="F34" s="89">
        <f>Prehlad!N517</f>
        <v>0</v>
      </c>
      <c r="G34" s="89">
        <f>Prehlad!W517</f>
        <v>0</v>
      </c>
    </row>
    <row r="35" spans="1:7">
      <c r="A35" s="86" t="s">
        <v>967</v>
      </c>
      <c r="B35" s="87">
        <f>Prehlad!H519</f>
        <v>0</v>
      </c>
      <c r="C35" s="87">
        <f>Prehlad!I519</f>
        <v>0</v>
      </c>
      <c r="D35" s="87">
        <f>Prehlad!J519</f>
        <v>0</v>
      </c>
      <c r="E35" s="88">
        <f>Prehlad!L519</f>
        <v>0</v>
      </c>
      <c r="F35" s="89">
        <f>Prehlad!N519</f>
        <v>0</v>
      </c>
      <c r="G35" s="89">
        <f>Prehlad!W519</f>
        <v>0</v>
      </c>
    </row>
    <row r="38" spans="1:7">
      <c r="A38" s="86" t="s">
        <v>968</v>
      </c>
      <c r="B38" s="87">
        <f>Prehlad!H521</f>
        <v>0</v>
      </c>
      <c r="C38" s="87">
        <f>Prehlad!I521</f>
        <v>0</v>
      </c>
      <c r="D38" s="87">
        <f>Prehlad!J521</f>
        <v>0</v>
      </c>
      <c r="E38" s="88">
        <f>Prehlad!L521</f>
        <v>129.66919043999999</v>
      </c>
      <c r="F38" s="89">
        <f>Prehlad!N521</f>
        <v>152.64668299999997</v>
      </c>
      <c r="G38" s="89">
        <f>Prehlad!W521</f>
        <v>4307.0160000000005</v>
      </c>
    </row>
  </sheetData>
  <printOptions horizontalCentered="1"/>
  <pageMargins left="0.196527777777778" right="0.196527777777778" top="0.62986111111111098" bottom="0.59027777777777801" header="0.51180555555555596" footer="0.35416666666666702"/>
  <pageSetup paperSize="9" orientation="portrait"/>
  <headerFooter alignWithMargins="0">
    <oddFooter>&amp;R&amp;"Arial Narrow,Obyčejné"&amp;8Strana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opLeftCell="A10" workbookViewId="0"/>
  </sheetViews>
  <sheetFormatPr defaultColWidth="9.140625" defaultRowHeight="12.7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17.7109375" style="1" customWidth="1"/>
    <col min="9" max="9" width="8.7109375" style="1" customWidth="1"/>
    <col min="10" max="10" width="14" style="1" customWidth="1"/>
    <col min="11" max="11" width="2.28515625" style="1" customWidth="1"/>
    <col min="12" max="12" width="6.85546875" style="1" customWidth="1"/>
    <col min="13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2:30" ht="28.5" customHeight="1">
      <c r="B1" s="2" t="s">
        <v>125</v>
      </c>
      <c r="C1" s="2"/>
      <c r="D1" s="2"/>
      <c r="F1" s="3" t="str">
        <f>CONCATENATE(AA2," ",AB2," ",AC2," ",AD2)</f>
        <v xml:space="preserve">Krycí list rozpočtu v EUR  </v>
      </c>
      <c r="G1" s="2"/>
      <c r="H1" s="2"/>
      <c r="I1" s="2"/>
      <c r="J1" s="2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2:30" ht="18" customHeight="1">
      <c r="B2" s="4"/>
      <c r="C2" s="5" t="s">
        <v>122</v>
      </c>
      <c r="D2" s="5"/>
      <c r="E2" s="5"/>
      <c r="F2" s="5"/>
      <c r="G2" s="6" t="s">
        <v>76</v>
      </c>
      <c r="H2" s="5"/>
      <c r="I2" s="5"/>
      <c r="J2" s="66"/>
      <c r="Z2" s="83" t="s">
        <v>12</v>
      </c>
      <c r="AA2" s="84" t="s">
        <v>77</v>
      </c>
      <c r="AB2" s="84" t="s">
        <v>14</v>
      </c>
      <c r="AC2" s="84"/>
      <c r="AD2" s="85"/>
    </row>
    <row r="3" spans="2:30" ht="18" customHeight="1">
      <c r="B3" s="7"/>
      <c r="C3" s="8" t="s">
        <v>123</v>
      </c>
      <c r="D3" s="8"/>
      <c r="E3" s="8"/>
      <c r="F3" s="8"/>
      <c r="G3" s="9" t="s">
        <v>126</v>
      </c>
      <c r="H3" s="8"/>
      <c r="I3" s="8"/>
      <c r="J3" s="67"/>
      <c r="Z3" s="83" t="s">
        <v>16</v>
      </c>
      <c r="AA3" s="84" t="s">
        <v>78</v>
      </c>
      <c r="AB3" s="84" t="s">
        <v>14</v>
      </c>
      <c r="AC3" s="84" t="s">
        <v>18</v>
      </c>
      <c r="AD3" s="85" t="s">
        <v>19</v>
      </c>
    </row>
    <row r="4" spans="2:30" ht="18" customHeight="1">
      <c r="B4" s="10"/>
      <c r="C4" s="11"/>
      <c r="D4" s="11"/>
      <c r="E4" s="11"/>
      <c r="F4" s="11"/>
      <c r="G4" s="12"/>
      <c r="H4" s="11"/>
      <c r="I4" s="11"/>
      <c r="J4" s="68"/>
      <c r="Z4" s="83" t="s">
        <v>20</v>
      </c>
      <c r="AA4" s="84" t="s">
        <v>79</v>
      </c>
      <c r="AB4" s="84" t="s">
        <v>14</v>
      </c>
      <c r="AC4" s="84"/>
      <c r="AD4" s="85"/>
    </row>
    <row r="5" spans="2:30" ht="18" customHeight="1">
      <c r="B5" s="13"/>
      <c r="C5" s="14" t="s">
        <v>80</v>
      </c>
      <c r="D5" s="14"/>
      <c r="E5" s="14" t="s">
        <v>81</v>
      </c>
      <c r="F5" s="15"/>
      <c r="G5" s="15" t="s">
        <v>82</v>
      </c>
      <c r="H5" s="14" t="s">
        <v>127</v>
      </c>
      <c r="I5" s="15" t="s">
        <v>83</v>
      </c>
      <c r="J5" s="69" t="s">
        <v>128</v>
      </c>
      <c r="Z5" s="83" t="s">
        <v>22</v>
      </c>
      <c r="AA5" s="84" t="s">
        <v>78</v>
      </c>
      <c r="AB5" s="84" t="s">
        <v>14</v>
      </c>
      <c r="AC5" s="84" t="s">
        <v>18</v>
      </c>
      <c r="AD5" s="85" t="s">
        <v>19</v>
      </c>
    </row>
    <row r="6" spans="2:30" ht="18" customHeight="1">
      <c r="B6" s="4"/>
      <c r="C6" s="5" t="s">
        <v>2</v>
      </c>
      <c r="D6" s="5" t="s">
        <v>129</v>
      </c>
      <c r="E6" s="5"/>
      <c r="F6" s="5"/>
      <c r="G6" s="5" t="s">
        <v>84</v>
      </c>
      <c r="H6" s="5"/>
      <c r="I6" s="5"/>
      <c r="J6" s="66"/>
    </row>
    <row r="7" spans="2:30" ht="18" customHeight="1">
      <c r="B7" s="16"/>
      <c r="C7" s="17"/>
      <c r="D7" s="18" t="s">
        <v>130</v>
      </c>
      <c r="E7" s="18"/>
      <c r="F7" s="18"/>
      <c r="G7" s="18" t="s">
        <v>85</v>
      </c>
      <c r="H7" s="18"/>
      <c r="I7" s="18"/>
      <c r="J7" s="70"/>
    </row>
    <row r="8" spans="2:30" ht="18" customHeight="1">
      <c r="B8" s="7"/>
      <c r="C8" s="8" t="s">
        <v>1</v>
      </c>
      <c r="D8" s="8"/>
      <c r="E8" s="8"/>
      <c r="F8" s="8"/>
      <c r="G8" s="8" t="s">
        <v>84</v>
      </c>
      <c r="H8" s="8"/>
      <c r="I8" s="8"/>
      <c r="J8" s="67"/>
    </row>
    <row r="9" spans="2:30" ht="18" customHeight="1">
      <c r="B9" s="10"/>
      <c r="C9" s="12"/>
      <c r="D9" s="11"/>
      <c r="E9" s="11"/>
      <c r="F9" s="11"/>
      <c r="G9" s="18" t="s">
        <v>85</v>
      </c>
      <c r="H9" s="11"/>
      <c r="I9" s="11"/>
      <c r="J9" s="68"/>
    </row>
    <row r="10" spans="2:30" ht="18" customHeight="1">
      <c r="B10" s="7"/>
      <c r="C10" s="8" t="s">
        <v>86</v>
      </c>
      <c r="D10" s="8" t="s">
        <v>131</v>
      </c>
      <c r="E10" s="8"/>
      <c r="F10" s="8"/>
      <c r="G10" s="8" t="s">
        <v>84</v>
      </c>
      <c r="H10" s="8"/>
      <c r="I10" s="8"/>
      <c r="J10" s="67"/>
    </row>
    <row r="11" spans="2:30" ht="18" customHeight="1">
      <c r="B11" s="19"/>
      <c r="C11" s="20"/>
      <c r="D11" s="20" t="s">
        <v>132</v>
      </c>
      <c r="E11" s="20"/>
      <c r="F11" s="20"/>
      <c r="G11" s="20" t="s">
        <v>85</v>
      </c>
      <c r="H11" s="20"/>
      <c r="I11" s="20"/>
      <c r="J11" s="71"/>
    </row>
    <row r="12" spans="2:30" ht="18" customHeight="1">
      <c r="B12" s="21">
        <v>1</v>
      </c>
      <c r="C12" s="5" t="s">
        <v>133</v>
      </c>
      <c r="D12" s="5"/>
      <c r="E12" s="5"/>
      <c r="F12" s="22">
        <f>IF(B12&lt;&gt;0,ROUND($J$31/B12,0),0)</f>
        <v>0</v>
      </c>
      <c r="G12" s="6">
        <v>1</v>
      </c>
      <c r="H12" s="5" t="s">
        <v>136</v>
      </c>
      <c r="I12" s="5"/>
      <c r="J12" s="72">
        <f>IF(G12&lt;&gt;0,ROUND($J$31/G12,0),0)</f>
        <v>0</v>
      </c>
    </row>
    <row r="13" spans="2:30" ht="18" customHeight="1">
      <c r="B13" s="23">
        <v>1</v>
      </c>
      <c r="C13" s="18" t="s">
        <v>134</v>
      </c>
      <c r="D13" s="18"/>
      <c r="E13" s="18"/>
      <c r="F13" s="24">
        <f>IF(B13&lt;&gt;0,ROUND($J$31/B13,0),0)</f>
        <v>0</v>
      </c>
      <c r="G13" s="17"/>
      <c r="H13" s="18"/>
      <c r="I13" s="18"/>
      <c r="J13" s="73">
        <f>IF(G13&lt;&gt;0,ROUND($J$31/G13,0),0)</f>
        <v>0</v>
      </c>
    </row>
    <row r="14" spans="2:30" ht="18" customHeight="1">
      <c r="B14" s="25">
        <v>1</v>
      </c>
      <c r="C14" s="20" t="s">
        <v>135</v>
      </c>
      <c r="D14" s="20"/>
      <c r="E14" s="20"/>
      <c r="F14" s="26">
        <f>IF(B14&lt;&gt;0,ROUND($J$31/B14,0),0)</f>
        <v>0</v>
      </c>
      <c r="G14" s="27"/>
      <c r="H14" s="20"/>
      <c r="I14" s="20"/>
      <c r="J14" s="74">
        <f>IF(G14&lt;&gt;0,ROUND($J$31/G14,0),0)</f>
        <v>0</v>
      </c>
    </row>
    <row r="15" spans="2:30" ht="18" customHeight="1">
      <c r="B15" s="28" t="s">
        <v>87</v>
      </c>
      <c r="C15" s="29" t="s">
        <v>88</v>
      </c>
      <c r="D15" s="30" t="s">
        <v>31</v>
      </c>
      <c r="E15" s="30" t="s">
        <v>89</v>
      </c>
      <c r="F15" s="31" t="s">
        <v>90</v>
      </c>
      <c r="G15" s="28" t="s">
        <v>91</v>
      </c>
      <c r="H15" s="32" t="s">
        <v>92</v>
      </c>
      <c r="I15" s="43"/>
      <c r="J15" s="44"/>
    </row>
    <row r="16" spans="2:30" ht="18" customHeight="1">
      <c r="B16" s="33">
        <v>1</v>
      </c>
      <c r="C16" s="34" t="s">
        <v>93</v>
      </c>
      <c r="D16" s="148">
        <f>Prehlad!H299</f>
        <v>0</v>
      </c>
      <c r="E16" s="148">
        <f>Prehlad!I299</f>
        <v>0</v>
      </c>
      <c r="F16" s="149">
        <f>D16+E16</f>
        <v>0</v>
      </c>
      <c r="G16" s="33">
        <v>6</v>
      </c>
      <c r="H16" s="35" t="s">
        <v>137</v>
      </c>
      <c r="I16" s="75"/>
      <c r="J16" s="149">
        <v>0</v>
      </c>
    </row>
    <row r="17" spans="2:10" ht="18" customHeight="1">
      <c r="B17" s="36">
        <v>2</v>
      </c>
      <c r="C17" s="37" t="s">
        <v>94</v>
      </c>
      <c r="D17" s="150">
        <f>Prehlad!H510</f>
        <v>0</v>
      </c>
      <c r="E17" s="150">
        <f>Prehlad!I510</f>
        <v>0</v>
      </c>
      <c r="F17" s="149">
        <f>D17+E17</f>
        <v>0</v>
      </c>
      <c r="G17" s="36">
        <v>7</v>
      </c>
      <c r="H17" s="38" t="s">
        <v>138</v>
      </c>
      <c r="I17" s="8"/>
      <c r="J17" s="151">
        <v>0</v>
      </c>
    </row>
    <row r="18" spans="2:10" ht="18" customHeight="1">
      <c r="B18" s="36">
        <v>3</v>
      </c>
      <c r="C18" s="37" t="s">
        <v>95</v>
      </c>
      <c r="D18" s="150">
        <f>Prehlad!H519</f>
        <v>0</v>
      </c>
      <c r="E18" s="150">
        <f>Prehlad!I519</f>
        <v>0</v>
      </c>
      <c r="F18" s="149">
        <f>D18+E18</f>
        <v>0</v>
      </c>
      <c r="G18" s="36">
        <v>8</v>
      </c>
      <c r="H18" s="38" t="s">
        <v>139</v>
      </c>
      <c r="I18" s="8"/>
      <c r="J18" s="151">
        <v>0</v>
      </c>
    </row>
    <row r="19" spans="2:10" ht="18" customHeight="1">
      <c r="B19" s="36">
        <v>4</v>
      </c>
      <c r="C19" s="37" t="s">
        <v>96</v>
      </c>
      <c r="D19" s="150"/>
      <c r="E19" s="150"/>
      <c r="F19" s="152">
        <f>D19+E19</f>
        <v>0</v>
      </c>
      <c r="G19" s="36">
        <v>9</v>
      </c>
      <c r="H19" s="38" t="s">
        <v>3</v>
      </c>
      <c r="I19" s="8"/>
      <c r="J19" s="151">
        <v>0</v>
      </c>
    </row>
    <row r="20" spans="2:10" ht="18" customHeight="1">
      <c r="B20" s="39">
        <v>5</v>
      </c>
      <c r="C20" s="40" t="s">
        <v>97</v>
      </c>
      <c r="D20" s="153">
        <f>SUM(D16:D19)</f>
        <v>0</v>
      </c>
      <c r="E20" s="154">
        <f>SUM(E16:E19)</f>
        <v>0</v>
      </c>
      <c r="F20" s="155">
        <f>SUM(F16:F19)</f>
        <v>0</v>
      </c>
      <c r="G20" s="41">
        <v>10</v>
      </c>
      <c r="I20" s="76" t="s">
        <v>98</v>
      </c>
      <c r="J20" s="155">
        <f>SUM(J16:J19)</f>
        <v>0</v>
      </c>
    </row>
    <row r="21" spans="2:10" ht="18" customHeight="1">
      <c r="B21" s="28" t="s">
        <v>99</v>
      </c>
      <c r="C21" s="42"/>
      <c r="D21" s="43" t="s">
        <v>100</v>
      </c>
      <c r="E21" s="43"/>
      <c r="F21" s="44"/>
      <c r="G21" s="28" t="s">
        <v>101</v>
      </c>
      <c r="H21" s="32" t="s">
        <v>102</v>
      </c>
      <c r="I21" s="43"/>
      <c r="J21" s="44"/>
    </row>
    <row r="22" spans="2:10" ht="18" customHeight="1">
      <c r="B22" s="33">
        <v>11</v>
      </c>
      <c r="C22" s="35" t="s">
        <v>140</v>
      </c>
      <c r="D22" s="45" t="s">
        <v>3</v>
      </c>
      <c r="E22" s="46">
        <v>0</v>
      </c>
      <c r="F22" s="149">
        <f>ROUND(((D16+E16+D17+E17+D18)*E22),2)</f>
        <v>0</v>
      </c>
      <c r="G22" s="36">
        <v>16</v>
      </c>
      <c r="H22" s="38" t="s">
        <v>103</v>
      </c>
      <c r="I22" s="77"/>
      <c r="J22" s="151">
        <v>0</v>
      </c>
    </row>
    <row r="23" spans="2:10" ht="18" customHeight="1">
      <c r="B23" s="36">
        <v>12</v>
      </c>
      <c r="C23" s="38" t="s">
        <v>141</v>
      </c>
      <c r="D23" s="47"/>
      <c r="E23" s="48">
        <v>0</v>
      </c>
      <c r="F23" s="151">
        <f>ROUND(((D16+E16+D17+E17+D18)*E23),2)</f>
        <v>0</v>
      </c>
      <c r="G23" s="36">
        <v>17</v>
      </c>
      <c r="H23" s="38" t="s">
        <v>143</v>
      </c>
      <c r="I23" s="77"/>
      <c r="J23" s="151">
        <v>0</v>
      </c>
    </row>
    <row r="24" spans="2:10" ht="18" customHeight="1">
      <c r="B24" s="36">
        <v>13</v>
      </c>
      <c r="C24" s="38" t="s">
        <v>142</v>
      </c>
      <c r="D24" s="47"/>
      <c r="E24" s="48">
        <v>0</v>
      </c>
      <c r="F24" s="151">
        <f>ROUND(((D16+E16+D17+E17+D18)*E24),2)</f>
        <v>0</v>
      </c>
      <c r="G24" s="36">
        <v>18</v>
      </c>
      <c r="H24" s="38" t="s">
        <v>144</v>
      </c>
      <c r="I24" s="77"/>
      <c r="J24" s="151">
        <v>0</v>
      </c>
    </row>
    <row r="25" spans="2:10" ht="18" customHeight="1">
      <c r="B25" s="36">
        <v>14</v>
      </c>
      <c r="C25" s="38" t="s">
        <v>3</v>
      </c>
      <c r="D25" s="47"/>
      <c r="E25" s="48">
        <v>0</v>
      </c>
      <c r="F25" s="151">
        <f>ROUND(((D16+E16+D17+E17+D18+E18)*E25),2)</f>
        <v>0</v>
      </c>
      <c r="G25" s="36">
        <v>19</v>
      </c>
      <c r="H25" s="38" t="s">
        <v>3</v>
      </c>
      <c r="I25" s="77"/>
      <c r="J25" s="151">
        <v>0</v>
      </c>
    </row>
    <row r="26" spans="2:10" ht="18" customHeight="1">
      <c r="B26" s="39">
        <v>15</v>
      </c>
      <c r="C26" s="49"/>
      <c r="D26" s="50"/>
      <c r="E26" s="50" t="s">
        <v>104</v>
      </c>
      <c r="F26" s="155">
        <f>SUM(F22:F25)</f>
        <v>0</v>
      </c>
      <c r="G26" s="39">
        <v>20</v>
      </c>
      <c r="H26" s="49"/>
      <c r="I26" s="50" t="s">
        <v>105</v>
      </c>
      <c r="J26" s="155">
        <f>SUM(J22:J25)</f>
        <v>0</v>
      </c>
    </row>
    <row r="27" spans="2:10" ht="18" customHeight="1">
      <c r="B27" s="51"/>
      <c r="C27" s="52" t="s">
        <v>106</v>
      </c>
      <c r="D27" s="53"/>
      <c r="E27" s="54" t="s">
        <v>107</v>
      </c>
      <c r="F27" s="55"/>
      <c r="G27" s="28" t="s">
        <v>108</v>
      </c>
      <c r="H27" s="32" t="s">
        <v>109</v>
      </c>
      <c r="I27" s="43"/>
      <c r="J27" s="44"/>
    </row>
    <row r="28" spans="2:10" ht="18" customHeight="1">
      <c r="B28" s="56"/>
      <c r="C28" s="57"/>
      <c r="D28" s="58"/>
      <c r="E28" s="59"/>
      <c r="F28" s="55"/>
      <c r="G28" s="33">
        <v>21</v>
      </c>
      <c r="H28" s="35"/>
      <c r="I28" s="78" t="s">
        <v>110</v>
      </c>
      <c r="J28" s="149">
        <f>ROUND(F20,2)+J20+F26+J26</f>
        <v>0</v>
      </c>
    </row>
    <row r="29" spans="2:10" ht="18" customHeight="1">
      <c r="B29" s="56"/>
      <c r="C29" s="58" t="s">
        <v>111</v>
      </c>
      <c r="D29" s="58"/>
      <c r="E29" s="60"/>
      <c r="F29" s="55"/>
      <c r="G29" s="36">
        <v>22</v>
      </c>
      <c r="H29" s="38" t="s">
        <v>145</v>
      </c>
      <c r="I29" s="156">
        <f>J28-I30</f>
        <v>0</v>
      </c>
      <c r="J29" s="151">
        <f>ROUND((I29*20)/100,2)</f>
        <v>0</v>
      </c>
    </row>
    <row r="30" spans="2:10" ht="18" customHeight="1">
      <c r="B30" s="7"/>
      <c r="C30" s="8" t="s">
        <v>112</v>
      </c>
      <c r="D30" s="8"/>
      <c r="E30" s="60"/>
      <c r="F30" s="55"/>
      <c r="G30" s="36">
        <v>23</v>
      </c>
      <c r="H30" s="38" t="s">
        <v>146</v>
      </c>
      <c r="I30" s="156">
        <f>SUMIF(Prehlad!O11:O9999,0,Prehlad!J11:J9999)</f>
        <v>0</v>
      </c>
      <c r="J30" s="151">
        <f>ROUND((I30*0)/100,1)</f>
        <v>0</v>
      </c>
    </row>
    <row r="31" spans="2:10" ht="18" customHeight="1">
      <c r="B31" s="56"/>
      <c r="C31" s="58"/>
      <c r="D31" s="58"/>
      <c r="E31" s="60"/>
      <c r="F31" s="55"/>
      <c r="G31" s="39">
        <v>24</v>
      </c>
      <c r="H31" s="49"/>
      <c r="I31" s="50" t="s">
        <v>113</v>
      </c>
      <c r="J31" s="155">
        <f>SUM(J28:J30)</f>
        <v>0</v>
      </c>
    </row>
    <row r="32" spans="2:10" ht="18" customHeight="1">
      <c r="B32" s="51"/>
      <c r="C32" s="58"/>
      <c r="D32" s="55"/>
      <c r="E32" s="61"/>
      <c r="F32" s="55"/>
      <c r="G32" s="62" t="s">
        <v>114</v>
      </c>
      <c r="H32" s="63" t="s">
        <v>147</v>
      </c>
      <c r="I32" s="79"/>
      <c r="J32" s="80">
        <v>0</v>
      </c>
    </row>
    <row r="33" spans="2:10" ht="18" customHeight="1">
      <c r="B33" s="64"/>
      <c r="C33" s="65"/>
      <c r="D33" s="52" t="s">
        <v>115</v>
      </c>
      <c r="E33" s="65"/>
      <c r="F33" s="65"/>
      <c r="G33" s="65"/>
      <c r="H33" s="65" t="s">
        <v>116</v>
      </c>
      <c r="I33" s="65"/>
      <c r="J33" s="81"/>
    </row>
    <row r="34" spans="2:10" ht="18" customHeight="1">
      <c r="B34" s="56"/>
      <c r="C34" s="57"/>
      <c r="D34" s="58"/>
      <c r="E34" s="58"/>
      <c r="F34" s="57"/>
      <c r="G34" s="58"/>
      <c r="H34" s="58"/>
      <c r="I34" s="58"/>
      <c r="J34" s="82"/>
    </row>
    <row r="35" spans="2:10" ht="18" customHeight="1">
      <c r="B35" s="56"/>
      <c r="C35" s="58" t="s">
        <v>111</v>
      </c>
      <c r="D35" s="58"/>
      <c r="E35" s="58"/>
      <c r="F35" s="57"/>
      <c r="G35" s="58" t="s">
        <v>111</v>
      </c>
      <c r="H35" s="58"/>
      <c r="I35" s="58"/>
      <c r="J35" s="82"/>
    </row>
    <row r="36" spans="2:10" ht="18" customHeight="1">
      <c r="B36" s="7"/>
      <c r="C36" s="8" t="s">
        <v>112</v>
      </c>
      <c r="D36" s="8"/>
      <c r="E36" s="8"/>
      <c r="F36" s="9"/>
      <c r="G36" s="8" t="s">
        <v>112</v>
      </c>
      <c r="H36" s="8"/>
      <c r="I36" s="8"/>
      <c r="J36" s="67"/>
    </row>
    <row r="37" spans="2:10" ht="18" customHeight="1">
      <c r="B37" s="56"/>
      <c r="C37" s="58" t="s">
        <v>107</v>
      </c>
      <c r="D37" s="58"/>
      <c r="E37" s="58"/>
      <c r="F37" s="57"/>
      <c r="G37" s="58" t="s">
        <v>107</v>
      </c>
      <c r="H37" s="58"/>
      <c r="I37" s="58"/>
      <c r="J37" s="82"/>
    </row>
    <row r="38" spans="2:10" ht="18" customHeight="1">
      <c r="B38" s="56"/>
      <c r="C38" s="58"/>
      <c r="D38" s="58"/>
      <c r="E38" s="58"/>
      <c r="F38" s="58"/>
      <c r="G38" s="58"/>
      <c r="H38" s="58"/>
      <c r="I38" s="58"/>
      <c r="J38" s="82"/>
    </row>
    <row r="39" spans="2:10" ht="18" customHeight="1">
      <c r="B39" s="56"/>
      <c r="C39" s="58"/>
      <c r="D39" s="58"/>
      <c r="E39" s="58"/>
      <c r="F39" s="58"/>
      <c r="G39" s="58"/>
      <c r="H39" s="58"/>
      <c r="I39" s="58"/>
      <c r="J39" s="82"/>
    </row>
    <row r="40" spans="2:10" ht="18" customHeight="1">
      <c r="B40" s="56"/>
      <c r="C40" s="58"/>
      <c r="D40" s="58"/>
      <c r="E40" s="58"/>
      <c r="F40" s="58"/>
      <c r="G40" s="58"/>
      <c r="H40" s="58"/>
      <c r="I40" s="58"/>
      <c r="J40" s="82"/>
    </row>
    <row r="41" spans="2:10" ht="18" customHeight="1">
      <c r="B41" s="19"/>
      <c r="C41" s="20"/>
      <c r="D41" s="20"/>
      <c r="E41" s="20"/>
      <c r="F41" s="20"/>
      <c r="G41" s="20"/>
      <c r="H41" s="20"/>
      <c r="I41" s="20"/>
      <c r="J41" s="71"/>
    </row>
    <row r="42" spans="2:10" ht="14.25" customHeight="1"/>
    <row r="43" spans="2:10" ht="2.25" customHeight="1"/>
  </sheetData>
  <printOptions horizontalCentered="1" verticalCentered="1"/>
  <pageMargins left="0.23888888888888901" right="0.26874999999999999" top="0.35416666666666702" bottom="0.43263888888888902" header="0.31388888888888899" footer="0.3541666666666670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admin</cp:lastModifiedBy>
  <cp:lastPrinted>2016-04-18T11:45:00Z</cp:lastPrinted>
  <dcterms:created xsi:type="dcterms:W3CDTF">1999-04-06T07:39:00Z</dcterms:created>
  <dcterms:modified xsi:type="dcterms:W3CDTF">2021-08-06T06:50:04Z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