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Lukáš\Obstaravanie\VO 2021\DNS\MK Vysoká\"/>
    </mc:Choice>
  </mc:AlternateContent>
  <bookViews>
    <workbookView xWindow="0" yWindow="0" windowWidth="28800" windowHeight="12435" firstSheet="1" activeTab="1"/>
  </bookViews>
  <sheets>
    <sheet name="Rekapitulácia stavby" sheetId="1" state="veryHidden" r:id="rId1"/>
    <sheet name="01 - Komunikácia" sheetId="2" r:id="rId2"/>
  </sheets>
  <definedNames>
    <definedName name="_xlnm._FilterDatabase" localSheetId="1" hidden="1">'01 - Komunikácia'!$C$121:$K$148</definedName>
    <definedName name="_xlnm.Print_Titles" localSheetId="1">'01 - Komunikácia'!$121:$121</definedName>
    <definedName name="_xlnm.Print_Titles" localSheetId="0">'Rekapitulácia stavby'!$92:$92</definedName>
    <definedName name="_xlnm.Print_Area" localSheetId="1">'01 - Komunikácia'!$C$4:$J$76,'01 - Komunikácia'!$C$82:$J$103,'01 - Komunikácia'!$C$109:$J$148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48" i="2"/>
  <c r="BH148" i="2"/>
  <c r="BG148" i="2"/>
  <c r="BE148" i="2"/>
  <c r="T148" i="2"/>
  <c r="T147" i="2"/>
  <c r="R148" i="2"/>
  <c r="R147" i="2" s="1"/>
  <c r="P148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/>
  <c r="R140" i="2"/>
  <c r="R139" i="2"/>
  <c r="P140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 s="1"/>
  <c r="J23" i="2"/>
  <c r="J18" i="2"/>
  <c r="E18" i="2"/>
  <c r="F92" i="2" s="1"/>
  <c r="J17" i="2"/>
  <c r="J116" i="2"/>
  <c r="E7" i="2"/>
  <c r="E112" i="2"/>
  <c r="L90" i="1"/>
  <c r="AM90" i="1"/>
  <c r="AM89" i="1"/>
  <c r="L89" i="1"/>
  <c r="AM87" i="1"/>
  <c r="L87" i="1"/>
  <c r="L85" i="1"/>
  <c r="L84" i="1"/>
  <c r="J148" i="2"/>
  <c r="J146" i="2"/>
  <c r="BK145" i="2"/>
  <c r="J145" i="2"/>
  <c r="BK144" i="2"/>
  <c r="J144" i="2"/>
  <c r="BK143" i="2"/>
  <c r="J143" i="2"/>
  <c r="BK142" i="2"/>
  <c r="J136" i="2"/>
  <c r="BK135" i="2"/>
  <c r="J134" i="2"/>
  <c r="J132" i="2"/>
  <c r="J130" i="2"/>
  <c r="J129" i="2"/>
  <c r="BK128" i="2"/>
  <c r="BK127" i="2"/>
  <c r="AS94" i="1"/>
  <c r="BK146" i="2"/>
  <c r="J140" i="2"/>
  <c r="J138" i="2"/>
  <c r="J137" i="2"/>
  <c r="BK136" i="2"/>
  <c r="J135" i="2"/>
  <c r="J133" i="2"/>
  <c r="BK126" i="2"/>
  <c r="BK125" i="2"/>
  <c r="BK148" i="2"/>
  <c r="J142" i="2"/>
  <c r="BK140" i="2"/>
  <c r="BK138" i="2"/>
  <c r="BK137" i="2"/>
  <c r="BK134" i="2"/>
  <c r="BK133" i="2"/>
  <c r="BK132" i="2"/>
  <c r="BK130" i="2"/>
  <c r="BK129" i="2"/>
  <c r="J128" i="2"/>
  <c r="J127" i="2"/>
  <c r="J126" i="2"/>
  <c r="J125" i="2"/>
  <c r="T131" i="2" l="1"/>
  <c r="BK141" i="2"/>
  <c r="J141" i="2"/>
  <c r="J101" i="2"/>
  <c r="BK124" i="2"/>
  <c r="J124" i="2"/>
  <c r="J98" i="2"/>
  <c r="R124" i="2"/>
  <c r="T124" i="2"/>
  <c r="P131" i="2"/>
  <c r="R131" i="2"/>
  <c r="T141" i="2"/>
  <c r="T123" i="2" s="1"/>
  <c r="T122" i="2" s="1"/>
  <c r="P124" i="2"/>
  <c r="BK131" i="2"/>
  <c r="J131" i="2" s="1"/>
  <c r="J99" i="2" s="1"/>
  <c r="R141" i="2"/>
  <c r="P141" i="2"/>
  <c r="BF138" i="2"/>
  <c r="BK139" i="2"/>
  <c r="J139" i="2"/>
  <c r="J100" i="2"/>
  <c r="E85" i="2"/>
  <c r="J89" i="2"/>
  <c r="J92" i="2"/>
  <c r="F119" i="2"/>
  <c r="BF125" i="2"/>
  <c r="BF126" i="2"/>
  <c r="BF127" i="2"/>
  <c r="BF128" i="2"/>
  <c r="BF129" i="2"/>
  <c r="BF133" i="2"/>
  <c r="BF134" i="2"/>
  <c r="BF146" i="2"/>
  <c r="BK147" i="2"/>
  <c r="J147" i="2"/>
  <c r="J102" i="2"/>
  <c r="BF130" i="2"/>
  <c r="BF132" i="2"/>
  <c r="BF135" i="2"/>
  <c r="BF136" i="2"/>
  <c r="BF137" i="2"/>
  <c r="BF140" i="2"/>
  <c r="BF142" i="2"/>
  <c r="BF143" i="2"/>
  <c r="BF144" i="2"/>
  <c r="BF145" i="2"/>
  <c r="BF148" i="2"/>
  <c r="F37" i="2"/>
  <c r="BD95" i="1"/>
  <c r="BD94" i="1" s="1"/>
  <c r="W33" i="1" s="1"/>
  <c r="J33" i="2"/>
  <c r="AV95" i="1"/>
  <c r="F33" i="2"/>
  <c r="AZ95" i="1"/>
  <c r="AZ94" i="1"/>
  <c r="W29" i="1"/>
  <c r="F35" i="2"/>
  <c r="BB95" i="1"/>
  <c r="BB94" i="1"/>
  <c r="W31" i="1"/>
  <c r="F36" i="2"/>
  <c r="BC95" i="1"/>
  <c r="BC94" i="1"/>
  <c r="W32" i="1"/>
  <c r="R123" i="2" l="1"/>
  <c r="R122" i="2"/>
  <c r="P123" i="2"/>
  <c r="P122" i="2"/>
  <c r="AU95" i="1" s="1"/>
  <c r="AU94" i="1" s="1"/>
  <c r="BK123" i="2"/>
  <c r="BK122" i="2"/>
  <c r="J122" i="2"/>
  <c r="J96" i="2" s="1"/>
  <c r="AV94" i="1"/>
  <c r="AK29" i="1"/>
  <c r="F34" i="2"/>
  <c r="BA95" i="1" s="1"/>
  <c r="BA94" i="1" s="1"/>
  <c r="W30" i="1" s="1"/>
  <c r="AY94" i="1"/>
  <c r="J34" i="2"/>
  <c r="AW95" i="1"/>
  <c r="AT95" i="1"/>
  <c r="AX94" i="1"/>
  <c r="J123" i="2" l="1"/>
  <c r="J97" i="2"/>
  <c r="J30" i="2"/>
  <c r="AG95" i="1"/>
  <c r="AG94" i="1" s="1"/>
  <c r="AK26" i="1" s="1"/>
  <c r="AW94" i="1"/>
  <c r="AK30" i="1"/>
  <c r="AN95" i="1" l="1"/>
  <c r="J39" i="2"/>
  <c r="AK35" i="1"/>
  <c r="AT94" i="1"/>
  <c r="AN94" i="1" l="1"/>
</calcChain>
</file>

<file path=xl/sharedStrings.xml><?xml version="1.0" encoding="utf-8"?>
<sst xmlns="http://schemas.openxmlformats.org/spreadsheetml/2006/main" count="573" uniqueCount="203">
  <si>
    <t>Export Komplet</t>
  </si>
  <si>
    <t/>
  </si>
  <si>
    <t>2.0</t>
  </si>
  <si>
    <t>False</t>
  </si>
  <si>
    <t>{d465888f-7100-4808-a4c3-834541f95ff6}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</si>
  <si>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</si>
  <si>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</si>
  <si>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</si>
  <si>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</si>
  <si>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</si>
  <si>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</si>
  <si>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</si>
  <si>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VYSOKA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</si>
  <si>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</si>
  <si>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</si>
  <si>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MK Vysoká ulica, Nitra</t>
  </si>
  <si>
    <t>JKSO:</t>
  </si>
  <si>
    <t>KS:</t>
  </si>
  <si>
    <t>Miesto:</t>
  </si>
  <si>
    <t xml:space="preserve"> </t>
  </si>
  <si>
    <t>Dátum:</t>
  </si>
  <si>
    <t>22. 6. 2021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</si>
  <si>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</si>
  <si>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</si>
  <si>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</si>
  <si>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</si>
  <si>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</si>
  <si>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</si>
  <si>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</si>
  <si>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</si>
  <si>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</si>
  <si>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</si>
  <si>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</si>
  <si>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</si>
  <si>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</si>
  <si>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</si>
  <si>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</si>
  <si>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</si>
  <si>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</si>
  <si>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</si>
  <si>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</si>
  <si>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</si>
  <si>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</si>
  <si>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</si>
  <si>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</si>
  <si>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</si>
  <si>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</si>
  <si>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</si>
  <si>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</si>
  <si>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</si>
  <si>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</si>
  <si>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</si>
  <si>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</si>
  <si>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</si>
  <si>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</si>
  <si>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</si>
  <si>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</si>
  <si>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</si>
  <si>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</si>
  <si>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</si>
  <si>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</si>
  <si>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</si>
  <si>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</si>
  <si>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</si>
  <si>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</si>
  <si>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</si>
  <si>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</si>
  <si>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</si>
  <si>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</si>
  <si>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</si>
  <si>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</si>
  <si>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</si>
  <si>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</si>
  <si>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</si>
  <si>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</si>
  <si>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</si>
  <si>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</si>
  <si>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</si>
  <si>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</si>
  <si>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</si>
  <si>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</si>
  <si>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</si>
  <si>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</si>
  <si>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</si>
  <si>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{c1acab67-1574-48c2-8e4a-74d7c6b5e5c4}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</si>
  <si>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</si>
  <si>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</si>
  <si>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</si>
  <si>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</si>
  <si>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</si>
  <si>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</si>
  <si>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</si>
  <si>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</si>
  <si>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</si>
  <si>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</si>
  <si>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</si>
  <si>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</si>
  <si>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</si>
  <si>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</si>
  <si>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</si>
  <si>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</si>
  <si>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</si>
  <si>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</si>
  <si>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</si>
  <si>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</si>
  <si>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</si>
  <si>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</si>
  <si>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</si>
  <si>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</si>
  <si>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</si>
  <si>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</si>
  <si>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</si>
  <si>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</si>
  <si>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</si>
  <si>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</si>
  <si>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</si>
  <si>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113152420.S</t>
  </si>
  <si>
    <t>Frézovanie asf. podkladu alebo krytu bez prek., plochy cez 500 do 1000 m2, pruh š. cez 1 m do 2 m, hr. 40 mm  0,102 t</t>
  </si>
  <si>
    <t>m2</t>
  </si>
  <si>
    <t>4</t>
  </si>
  <si>
    <t>2</t>
  </si>
  <si>
    <t>1279807535</t>
  </si>
  <si>
    <t>122302202.S</t>
  </si>
  <si>
    <t>Odkopávka a prekopávka nezapazená pre cesty, v hornine 4 nad 100 do 1000 m3</t>
  </si>
  <si>
    <t>m3</t>
  </si>
  <si>
    <t>589637693</t>
  </si>
  <si>
    <t>3</t>
  </si>
  <si>
    <t>162503112.S</t>
  </si>
  <si>
    <t>Vodorovné premiestnenie výkopku pre cesty po nespevnenej ceste z horniny tr.1-4 do 1000 m3 na vzdialenosť do 3000 m</t>
  </si>
  <si>
    <t>-1050744272</t>
  </si>
  <si>
    <t>162503113.S</t>
  </si>
  <si>
    <t>Vodorovné premiestnenie výkopku pre cesty po nespevnenej ceste z horniny tr.1-4 do 1000 m3, príplatok k cene za každých ďalšich a začatých 1000 m</t>
  </si>
  <si>
    <t>-152568601</t>
  </si>
  <si>
    <t>5</t>
  </si>
  <si>
    <t>171209002.S</t>
  </si>
  <si>
    <t>Poplatok za skladovanie - zemina a kamenivo (17 05) ostatné</t>
  </si>
  <si>
    <t>t</t>
  </si>
  <si>
    <t>1691582550</t>
  </si>
  <si>
    <t>6</t>
  </si>
  <si>
    <t>181201102.S</t>
  </si>
  <si>
    <t>Úprava pláne v násypoch v hornine 1-4 so zhutnením</t>
  </si>
  <si>
    <t>-1854384829</t>
  </si>
  <si>
    <t>Komunikácie</t>
  </si>
  <si>
    <t>7</t>
  </si>
  <si>
    <t>564861111.S</t>
  </si>
  <si>
    <t>Podklad zo štrkodrviny s rozprestretím a zhutnením, po zhutnení hr. 200 mm</t>
  </si>
  <si>
    <t>-114800446</t>
  </si>
  <si>
    <t>8</t>
  </si>
  <si>
    <t>567122114.S</t>
  </si>
  <si>
    <t>Podklad z kameniva stmeleného cementom s rozprestretím a zhutnením, CBGM C 8/10 (C 6/8), po zhutnení hr. 150 mm</t>
  </si>
  <si>
    <t>2098445928</t>
  </si>
  <si>
    <t>9</t>
  </si>
  <si>
    <t>573111115.S</t>
  </si>
  <si>
    <t>Postrek asfaltový infiltračný s posypom kamenivom z asfaltu cestného v množstve 2,50 kg/m2</t>
  </si>
  <si>
    <t>-1190335375</t>
  </si>
  <si>
    <t>10</t>
  </si>
  <si>
    <t>577134211.S</t>
  </si>
  <si>
    <t>Asfaltový betón vrstva obrusná AC 11 O v pruhu š. do 3 m z nemodifik. asfaltu tr. I, po zhutnení hr. 40 mm</t>
  </si>
  <si>
    <t>476602847</t>
  </si>
  <si>
    <t>11</t>
  </si>
  <si>
    <t>577134221.S</t>
  </si>
  <si>
    <t>Asfaltový betón vrstva obrusná AC 11 O v pruhu š. nad 3 m z nemodifik. asfaltu tr. I, po zhutnení hr. 40 mm</t>
  </si>
  <si>
    <t>401639215</t>
  </si>
  <si>
    <t>12</t>
  </si>
  <si>
    <t>577154411.S</t>
  </si>
  <si>
    <t>Asfaltový betón vrstva ložná AC 22 L v pruhu š. do 3 m z nemodifik. asfaltu tr. I, po zhutnení hr. 60 mm</t>
  </si>
  <si>
    <t>1744591662</t>
  </si>
  <si>
    <t>13</t>
  </si>
  <si>
    <t>577154421.S</t>
  </si>
  <si>
    <t>Asfaltový betón vrstva ložná AC 22 L v pruhu š. nad 3 m z nemodifik. asfaltu tr. I, po zhutnení hr. 60 mm</t>
  </si>
  <si>
    <t>199714090</t>
  </si>
  <si>
    <t>Rúrové vedenie</t>
  </si>
  <si>
    <t>14</t>
  </si>
  <si>
    <t>899331111.S</t>
  </si>
  <si>
    <t>Výšková úprava kanalizačných poklopov, šupákov a hydrantov zvýšením</t>
  </si>
  <si>
    <t>ks</t>
  </si>
  <si>
    <t>-420080899</t>
  </si>
  <si>
    <t>Ostatné konštrukcie a práce-búranie</t>
  </si>
  <si>
    <t>15</t>
  </si>
  <si>
    <t>938909311.S</t>
  </si>
  <si>
    <t>Odstránenie blata, prachu alebo hlineného nánosu, z povrchu podkladu alebo krytu bet. alebo asfalt.</t>
  </si>
  <si>
    <t>1715612405</t>
  </si>
  <si>
    <t>16</t>
  </si>
  <si>
    <t>979082213.S</t>
  </si>
  <si>
    <t>Vodorovná doprava sutiny so zložením a hrubým urovnaním na vzdialenosť do 1 km</t>
  </si>
  <si>
    <t>-746926607</t>
  </si>
  <si>
    <t>17</t>
  </si>
  <si>
    <t>979082219.S</t>
  </si>
  <si>
    <t>Príplatok k cene za každý ďalší aj začatý 1 km nad 1 km pre vodorovnú dopravu sutiny</t>
  </si>
  <si>
    <t>1458436521</t>
  </si>
  <si>
    <t>18</t>
  </si>
  <si>
    <t>979087212.S</t>
  </si>
  <si>
    <t>Nakladanie na dopravné prostriedky pre vodorovnú dopravu sutiny</t>
  </si>
  <si>
    <t>870128405</t>
  </si>
  <si>
    <t>19</t>
  </si>
  <si>
    <t>979089012.S</t>
  </si>
  <si>
    <t>Poplatok za skladovanie</t>
  </si>
  <si>
    <t>-542467736</t>
  </si>
  <si>
    <t>99</t>
  </si>
  <si>
    <t>Presun hmôt HSV</t>
  </si>
  <si>
    <t>998225111.S</t>
  </si>
  <si>
    <t>Presun hmôt pre pozemnú komunikáciu a letisko s krytom asfaltovým akejkoľvek dĺžky objektu</t>
  </si>
  <si>
    <t>-1098976799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</si>
</sst>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5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60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7"/>
      <c r="BE5" s="157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62" t="s">
        <v>15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7"/>
      <c r="BE6" s="158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58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58"/>
      <c r="BS8" s="14" t="s">
        <v>6</v>
      </c>
    </row>
    <row r="9" spans="1:74" s="1" customFormat="1" ht="14.45" customHeight="1">
      <c r="B9" s="17"/>
      <c r="AR9" s="17"/>
      <c r="BE9" s="158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58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58"/>
      <c r="BS11" s="14" t="s">
        <v>6</v>
      </c>
    </row>
    <row r="12" spans="1:74" s="1" customFormat="1" ht="6.95" customHeight="1">
      <c r="B12" s="17"/>
      <c r="AR12" s="17"/>
      <c r="BE12" s="158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158"/>
      <c r="BS13" s="14" t="s">
        <v>6</v>
      </c>
    </row>
    <row r="14" spans="1:74" ht="12.75">
      <c r="B14" s="17"/>
      <c r="E14" s="163" t="s">
        <v>27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24" t="s">
        <v>25</v>
      </c>
      <c r="AN14" s="26" t="s">
        <v>27</v>
      </c>
      <c r="AR14" s="17"/>
      <c r="BE14" s="158"/>
      <c r="BS14" s="14" t="s">
        <v>6</v>
      </c>
    </row>
    <row r="15" spans="1:74" s="1" customFormat="1" ht="6.95" customHeight="1">
      <c r="B15" s="17"/>
      <c r="AR15" s="17"/>
      <c r="BE15" s="158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29</v>
      </c>
      <c r="AR16" s="17"/>
      <c r="BE16" s="158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25</v>
      </c>
      <c r="AN17" s="22" t="s">
        <v>1</v>
      </c>
      <c r="AR17" s="17"/>
      <c r="BE17" s="158"/>
      <c r="BS17" s="14" t="s">
        <v>31</v>
      </c>
    </row>
    <row r="18" spans="1:71" s="1" customFormat="1" ht="6.95" customHeight="1">
      <c r="B18" s="17"/>
      <c r="AR18" s="17"/>
      <c r="BE18" s="158"/>
      <c r="BS18" s="14" t="s">
        <v>32</v>
      </c>
    </row>
    <row r="19" spans="1:71" s="1" customFormat="1" ht="12" customHeight="1">
      <c r="B19" s="17"/>
      <c r="D19" s="24" t="s">
        <v>33</v>
      </c>
      <c r="AK19" s="24" t="s">
        <v>23</v>
      </c>
      <c r="AN19" s="22" t="s">
        <v>1</v>
      </c>
      <c r="AR19" s="17"/>
      <c r="BE19" s="158"/>
      <c r="BS19" s="14" t="s">
        <v>32</v>
      </c>
    </row>
    <row r="20" spans="1:71" s="1" customFormat="1" ht="18.399999999999999" customHeight="1">
      <c r="B20" s="17"/>
      <c r="E20" s="22" t="s">
        <v>19</v>
      </c>
      <c r="AK20" s="24" t="s">
        <v>25</v>
      </c>
      <c r="AN20" s="22" t="s">
        <v>1</v>
      </c>
      <c r="AR20" s="17"/>
      <c r="BE20" s="158"/>
      <c r="BS20" s="14" t="s">
        <v>31</v>
      </c>
    </row>
    <row r="21" spans="1:71" s="1" customFormat="1" ht="6.95" customHeight="1">
      <c r="B21" s="17"/>
      <c r="AR21" s="17"/>
      <c r="BE21" s="158"/>
    </row>
    <row r="22" spans="1:71" s="1" customFormat="1" ht="12" customHeight="1">
      <c r="B22" s="17"/>
      <c r="D22" s="24" t="s">
        <v>34</v>
      </c>
      <c r="AR22" s="17"/>
      <c r="BE22" s="158"/>
    </row>
    <row r="23" spans="1:71" s="1" customFormat="1" ht="16.5" customHeight="1">
      <c r="B23" s="17"/>
      <c r="E23" s="165" t="s">
        <v>1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R23" s="17"/>
      <c r="BE23" s="158"/>
    </row>
    <row r="24" spans="1:71" s="1" customFormat="1" ht="6.95" customHeight="1">
      <c r="B24" s="17"/>
      <c r="AR24" s="17"/>
      <c r="BE24" s="15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58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66">
        <f>ROUND(AG94,2)</f>
        <v>0</v>
      </c>
      <c r="AL26" s="167"/>
      <c r="AM26" s="167"/>
      <c r="AN26" s="167"/>
      <c r="AO26" s="167"/>
      <c r="AP26" s="29"/>
      <c r="AQ26" s="29"/>
      <c r="AR26" s="30"/>
      <c r="BE26" s="15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5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68" t="s">
        <v>36</v>
      </c>
      <c r="M28" s="168"/>
      <c r="N28" s="168"/>
      <c r="O28" s="168"/>
      <c r="P28" s="168"/>
      <c r="Q28" s="29"/>
      <c r="R28" s="29"/>
      <c r="S28" s="29"/>
      <c r="T28" s="29"/>
      <c r="U28" s="29"/>
      <c r="V28" s="29"/>
      <c r="W28" s="168" t="s">
        <v>37</v>
      </c>
      <c r="X28" s="168"/>
      <c r="Y28" s="168"/>
      <c r="Z28" s="168"/>
      <c r="AA28" s="168"/>
      <c r="AB28" s="168"/>
      <c r="AC28" s="168"/>
      <c r="AD28" s="168"/>
      <c r="AE28" s="168"/>
      <c r="AF28" s="29"/>
      <c r="AG28" s="29"/>
      <c r="AH28" s="29"/>
      <c r="AI28" s="29"/>
      <c r="AJ28" s="29"/>
      <c r="AK28" s="168" t="s">
        <v>38</v>
      </c>
      <c r="AL28" s="168"/>
      <c r="AM28" s="168"/>
      <c r="AN28" s="168"/>
      <c r="AO28" s="168"/>
      <c r="AP28" s="29"/>
      <c r="AQ28" s="29"/>
      <c r="AR28" s="30"/>
      <c r="BE28" s="158"/>
    </row>
    <row r="29" spans="1:71" s="3" customFormat="1" ht="14.45" customHeight="1">
      <c r="B29" s="34"/>
      <c r="D29" s="24" t="s">
        <v>39</v>
      </c>
      <c r="F29" s="24" t="s">
        <v>40</v>
      </c>
      <c r="L29" s="171">
        <v>0.2</v>
      </c>
      <c r="M29" s="170"/>
      <c r="N29" s="170"/>
      <c r="O29" s="170"/>
      <c r="P29" s="170"/>
      <c r="W29" s="169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K29" s="169">
        <f>ROUND(AV94, 2)</f>
        <v>0</v>
      </c>
      <c r="AL29" s="170"/>
      <c r="AM29" s="170"/>
      <c r="AN29" s="170"/>
      <c r="AO29" s="170"/>
      <c r="AR29" s="34"/>
      <c r="BE29" s="159"/>
    </row>
    <row r="30" spans="1:71" s="3" customFormat="1" ht="14.45" customHeight="1">
      <c r="B30" s="34"/>
      <c r="F30" s="24" t="s">
        <v>41</v>
      </c>
      <c r="L30" s="171">
        <v>0.2</v>
      </c>
      <c r="M30" s="170"/>
      <c r="N30" s="170"/>
      <c r="O30" s="170"/>
      <c r="P30" s="170"/>
      <c r="W30" s="169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K30" s="169">
        <f>ROUND(AW94, 2)</f>
        <v>0</v>
      </c>
      <c r="AL30" s="170"/>
      <c r="AM30" s="170"/>
      <c r="AN30" s="170"/>
      <c r="AO30" s="170"/>
      <c r="AR30" s="34"/>
      <c r="BE30" s="159"/>
    </row>
    <row r="31" spans="1:71" s="3" customFormat="1" ht="14.45" hidden="1" customHeight="1">
      <c r="B31" s="34"/>
      <c r="F31" s="24" t="s">
        <v>42</v>
      </c>
      <c r="L31" s="171">
        <v>0.2</v>
      </c>
      <c r="M31" s="170"/>
      <c r="N31" s="170"/>
      <c r="O31" s="170"/>
      <c r="P31" s="170"/>
      <c r="W31" s="169">
        <f>ROUND(BB94, 2)</f>
        <v>0</v>
      </c>
      <c r="X31" s="170"/>
      <c r="Y31" s="170"/>
      <c r="Z31" s="170"/>
      <c r="AA31" s="170"/>
      <c r="AB31" s="170"/>
      <c r="AC31" s="170"/>
      <c r="AD31" s="170"/>
      <c r="AE31" s="170"/>
      <c r="AK31" s="169">
        <v>0</v>
      </c>
      <c r="AL31" s="170"/>
      <c r="AM31" s="170"/>
      <c r="AN31" s="170"/>
      <c r="AO31" s="170"/>
      <c r="AR31" s="34"/>
      <c r="BE31" s="159"/>
    </row>
    <row r="32" spans="1:71" s="3" customFormat="1" ht="14.45" hidden="1" customHeight="1">
      <c r="B32" s="34"/>
      <c r="F32" s="24" t="s">
        <v>43</v>
      </c>
      <c r="L32" s="171">
        <v>0.2</v>
      </c>
      <c r="M32" s="170"/>
      <c r="N32" s="170"/>
      <c r="O32" s="170"/>
      <c r="P32" s="170"/>
      <c r="W32" s="169">
        <f>ROUND(BC94, 2)</f>
        <v>0</v>
      </c>
      <c r="X32" s="170"/>
      <c r="Y32" s="170"/>
      <c r="Z32" s="170"/>
      <c r="AA32" s="170"/>
      <c r="AB32" s="170"/>
      <c r="AC32" s="170"/>
      <c r="AD32" s="170"/>
      <c r="AE32" s="170"/>
      <c r="AK32" s="169">
        <v>0</v>
      </c>
      <c r="AL32" s="170"/>
      <c r="AM32" s="170"/>
      <c r="AN32" s="170"/>
      <c r="AO32" s="170"/>
      <c r="AR32" s="34"/>
      <c r="BE32" s="159"/>
    </row>
    <row r="33" spans="1:57" s="3" customFormat="1" ht="14.45" hidden="1" customHeight="1">
      <c r="B33" s="34"/>
      <c r="F33" s="24" t="s">
        <v>44</v>
      </c>
      <c r="L33" s="171">
        <v>0</v>
      </c>
      <c r="M33" s="170"/>
      <c r="N33" s="170"/>
      <c r="O33" s="170"/>
      <c r="P33" s="170"/>
      <c r="W33" s="169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K33" s="169">
        <v>0</v>
      </c>
      <c r="AL33" s="170"/>
      <c r="AM33" s="170"/>
      <c r="AN33" s="170"/>
      <c r="AO33" s="170"/>
      <c r="AR33" s="34"/>
      <c r="BE33" s="15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58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72" t="s">
        <v>47</v>
      </c>
      <c r="Y35" s="173"/>
      <c r="Z35" s="173"/>
      <c r="AA35" s="173"/>
      <c r="AB35" s="173"/>
      <c r="AC35" s="37"/>
      <c r="AD35" s="37"/>
      <c r="AE35" s="37"/>
      <c r="AF35" s="37"/>
      <c r="AG35" s="37"/>
      <c r="AH35" s="37"/>
      <c r="AI35" s="37"/>
      <c r="AJ35" s="37"/>
      <c r="AK35" s="174">
        <f>SUM(AK26:AK33)</f>
        <v>0</v>
      </c>
      <c r="AL35" s="173"/>
      <c r="AM35" s="173"/>
      <c r="AN35" s="173"/>
      <c r="AO35" s="175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VYSOKA</v>
      </c>
      <c r="AR84" s="48"/>
    </row>
    <row r="85" spans="1:91" s="5" customFormat="1" ht="36.950000000000003" customHeight="1">
      <c r="B85" s="49"/>
      <c r="C85" s="50" t="s">
        <v>14</v>
      </c>
      <c r="L85" s="176" t="str">
        <f>K6</f>
        <v>Obnova MK Vysoká ulica, Nitra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78" t="str">
        <f>IF(AN8= "","",AN8)</f>
        <v>22. 6. 2021</v>
      </c>
      <c r="AN87" s="17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79" t="str">
        <f>IF(E17="","",E17)</f>
        <v>STAVPROS NR s.r.o.</v>
      </c>
      <c r="AN89" s="180"/>
      <c r="AO89" s="180"/>
      <c r="AP89" s="180"/>
      <c r="AQ89" s="29"/>
      <c r="AR89" s="30"/>
      <c r="AS89" s="181" t="s">
        <v>55</v>
      </c>
      <c r="AT89" s="18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179" t="str">
        <f>IF(E20="","",E20)</f>
        <v xml:space="preserve"> </v>
      </c>
      <c r="AN90" s="180"/>
      <c r="AO90" s="180"/>
      <c r="AP90" s="180"/>
      <c r="AQ90" s="29"/>
      <c r="AR90" s="30"/>
      <c r="AS90" s="183"/>
      <c r="AT90" s="18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3"/>
      <c r="AT91" s="18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5" t="s">
        <v>56</v>
      </c>
      <c r="D92" s="186"/>
      <c r="E92" s="186"/>
      <c r="F92" s="186"/>
      <c r="G92" s="186"/>
      <c r="H92" s="57"/>
      <c r="I92" s="187" t="s">
        <v>57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8" t="s">
        <v>58</v>
      </c>
      <c r="AH92" s="186"/>
      <c r="AI92" s="186"/>
      <c r="AJ92" s="186"/>
      <c r="AK92" s="186"/>
      <c r="AL92" s="186"/>
      <c r="AM92" s="186"/>
      <c r="AN92" s="187" t="s">
        <v>59</v>
      </c>
      <c r="AO92" s="186"/>
      <c r="AP92" s="189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3">
        <f>ROUND(AG95,2)</f>
        <v>0</v>
      </c>
      <c r="AH94" s="193"/>
      <c r="AI94" s="193"/>
      <c r="AJ94" s="193"/>
      <c r="AK94" s="193"/>
      <c r="AL94" s="193"/>
      <c r="AM94" s="193"/>
      <c r="AN94" s="194">
        <f>SUM(AG94,AT94)</f>
        <v>0</v>
      </c>
      <c r="AO94" s="194"/>
      <c r="AP94" s="194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16.5" customHeight="1">
      <c r="A95" s="76" t="s">
        <v>79</v>
      </c>
      <c r="B95" s="77"/>
      <c r="C95" s="78"/>
      <c r="D95" s="192" t="s">
        <v>80</v>
      </c>
      <c r="E95" s="192"/>
      <c r="F95" s="192"/>
      <c r="G95" s="192"/>
      <c r="H95" s="192"/>
      <c r="I95" s="79"/>
      <c r="J95" s="192" t="s">
        <v>81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0">
        <f>'01 - Komunikácia'!J30</f>
        <v>0</v>
      </c>
      <c r="AH95" s="191"/>
      <c r="AI95" s="191"/>
      <c r="AJ95" s="191"/>
      <c r="AK95" s="191"/>
      <c r="AL95" s="191"/>
      <c r="AM95" s="191"/>
      <c r="AN95" s="190">
        <f>SUM(AG95,AT95)</f>
        <v>0</v>
      </c>
      <c r="AO95" s="191"/>
      <c r="AP95" s="191"/>
      <c r="AQ95" s="80" t="s">
        <v>82</v>
      </c>
      <c r="AR95" s="77"/>
      <c r="AS95" s="81">
        <v>0</v>
      </c>
      <c r="AT95" s="82">
        <f>ROUND(SUM(AV95:AW95),2)</f>
        <v>0</v>
      </c>
      <c r="AU95" s="83">
        <f>'01 - Komunikácia'!P122</f>
        <v>0</v>
      </c>
      <c r="AV95" s="82">
        <f>'01 - Komunikácia'!J33</f>
        <v>0</v>
      </c>
      <c r="AW95" s="82">
        <f>'01 - Komunikácia'!J34</f>
        <v>0</v>
      </c>
      <c r="AX95" s="82">
        <f>'01 - Komunikácia'!J35</f>
        <v>0</v>
      </c>
      <c r="AY95" s="82">
        <f>'01 - Komunikácia'!J36</f>
        <v>0</v>
      </c>
      <c r="AZ95" s="82">
        <f>'01 - Komunikácia'!F33</f>
        <v>0</v>
      </c>
      <c r="BA95" s="82">
        <f>'01 - Komunikácia'!F34</f>
        <v>0</v>
      </c>
      <c r="BB95" s="82">
        <f>'01 - Komunikácia'!F35</f>
        <v>0</v>
      </c>
      <c r="BC95" s="82">
        <f>'01 - Komunikácia'!F36</f>
        <v>0</v>
      </c>
      <c r="BD95" s="84">
        <f>'01 - Komunikácia'!F37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Komunik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9"/>
  <sheetViews>
    <sheetView showGridLines="0" tabSelected="1" topLeftCell="A155" workbookViewId="0">
      <selection activeCell="F24" sqref="F2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85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196" t="str">
        <f>'Rekapitulácia stavby'!K6</f>
        <v>Obnova MK Vysoká ulica, Nitra</v>
      </c>
      <c r="F7" s="197"/>
      <c r="G7" s="197"/>
      <c r="H7" s="197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6" t="s">
        <v>87</v>
      </c>
      <c r="F9" s="198"/>
      <c r="G9" s="198"/>
      <c r="H9" s="198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199" t="str">
        <f>'Rekapitulácia stavby'!E14</f>
        <v>Vyplň údaj</v>
      </c>
      <c r="F18" s="160"/>
      <c r="G18" s="160"/>
      <c r="H18" s="160"/>
      <c r="I18" s="24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29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87"/>
      <c r="B27" s="88"/>
      <c r="C27" s="87"/>
      <c r="D27" s="87"/>
      <c r="E27" s="165" t="s">
        <v>1</v>
      </c>
      <c r="F27" s="165"/>
      <c r="G27" s="165"/>
      <c r="H27" s="165"/>
      <c r="I27" s="87"/>
      <c r="J27" s="87"/>
      <c r="K27" s="87"/>
      <c r="L27" s="89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0" t="s">
        <v>35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1" t="s">
        <v>39</v>
      </c>
      <c r="E33" s="24" t="s">
        <v>40</v>
      </c>
      <c r="F33" s="92">
        <f>ROUND((SUM(BE122:BE148)),  2)</f>
        <v>0</v>
      </c>
      <c r="G33" s="29"/>
      <c r="H33" s="29"/>
      <c r="I33" s="93">
        <v>0.2</v>
      </c>
      <c r="J33" s="92">
        <f>ROUND(((SUM(BE122:BE148))*I33),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41</v>
      </c>
      <c r="F34" s="92">
        <f>ROUND((SUM(BF122:BF148)),  2)</f>
        <v>0</v>
      </c>
      <c r="G34" s="29"/>
      <c r="H34" s="29"/>
      <c r="I34" s="93">
        <v>0.2</v>
      </c>
      <c r="J34" s="92">
        <f>ROUND(((SUM(BF122:BF148))*I34),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2">
        <f>ROUND((SUM(BG122:BG148)),  2)</f>
        <v>0</v>
      </c>
      <c r="G35" s="29"/>
      <c r="H35" s="29"/>
      <c r="I35" s="93">
        <v>0.2</v>
      </c>
      <c r="J35" s="92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92">
        <f>ROUND((SUM(BH122:BH148)),  2)</f>
        <v>0</v>
      </c>
      <c r="G36" s="29"/>
      <c r="H36" s="29"/>
      <c r="I36" s="93">
        <v>0.2</v>
      </c>
      <c r="J36" s="92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44</v>
      </c>
      <c r="F37" s="92">
        <f>ROUND((SUM(BI122:BI148)),  2)</f>
        <v>0</v>
      </c>
      <c r="G37" s="29"/>
      <c r="H37" s="29"/>
      <c r="I37" s="93">
        <v>0</v>
      </c>
      <c r="J37" s="92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4"/>
      <c r="D39" s="95" t="s">
        <v>45</v>
      </c>
      <c r="E39" s="57"/>
      <c r="F39" s="57"/>
      <c r="G39" s="96" t="s">
        <v>46</v>
      </c>
      <c r="H39" s="97" t="s">
        <v>47</v>
      </c>
      <c r="I39" s="57"/>
      <c r="J39" s="98">
        <f>SUM(J30:J37)</f>
        <v>0</v>
      </c>
      <c r="K39" s="9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00" t="s">
        <v>51</v>
      </c>
      <c r="G61" s="42" t="s">
        <v>50</v>
      </c>
      <c r="H61" s="32"/>
      <c r="I61" s="32"/>
      <c r="J61" s="101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00" t="s">
        <v>51</v>
      </c>
      <c r="G76" s="42" t="s">
        <v>50</v>
      </c>
      <c r="H76" s="32"/>
      <c r="I76" s="32"/>
      <c r="J76" s="101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96" t="str">
        <f>E7</f>
        <v>Obnova MK Vysoká ulica, Nitra</v>
      </c>
      <c r="F85" s="197"/>
      <c r="G85" s="197"/>
      <c r="H85" s="19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6" t="str">
        <f>E9</f>
        <v>01 - Komunikácia</v>
      </c>
      <c r="F87" s="198"/>
      <c r="G87" s="198"/>
      <c r="H87" s="198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2" t="str">
        <f>IF(J12="","",J12)</f>
        <v/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>STAVPROS NR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4" t="s">
        <v>91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J123</f>
        <v>0</v>
      </c>
      <c r="L97" s="105"/>
    </row>
    <row r="98" spans="1:31" s="10" customFormat="1" ht="19.899999999999999" customHeight="1">
      <c r="B98" s="109"/>
      <c r="D98" s="110" t="s">
        <v>94</v>
      </c>
      <c r="E98" s="111"/>
      <c r="F98" s="111"/>
      <c r="G98" s="111"/>
      <c r="H98" s="111"/>
      <c r="I98" s="111"/>
      <c r="J98" s="112">
        <f>J124</f>
        <v>0</v>
      </c>
      <c r="L98" s="109"/>
    </row>
    <row r="99" spans="1:31" s="10" customFormat="1" ht="19.899999999999999" customHeight="1">
      <c r="B99" s="109"/>
      <c r="D99" s="110" t="s">
        <v>95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1:31" s="10" customFormat="1" ht="19.899999999999999" customHeight="1">
      <c r="B100" s="109"/>
      <c r="D100" s="110" t="s">
        <v>96</v>
      </c>
      <c r="E100" s="111"/>
      <c r="F100" s="111"/>
      <c r="G100" s="111"/>
      <c r="H100" s="111"/>
      <c r="I100" s="111"/>
      <c r="J100" s="112">
        <f>J139</f>
        <v>0</v>
      </c>
      <c r="L100" s="109"/>
    </row>
    <row r="101" spans="1:31" s="10" customFormat="1" ht="19.899999999999999" customHeight="1">
      <c r="B101" s="109"/>
      <c r="D101" s="110" t="s">
        <v>97</v>
      </c>
      <c r="E101" s="111"/>
      <c r="F101" s="111"/>
      <c r="G101" s="111"/>
      <c r="H101" s="111"/>
      <c r="I101" s="111"/>
      <c r="J101" s="112">
        <f>J141</f>
        <v>0</v>
      </c>
      <c r="L101" s="109"/>
    </row>
    <row r="102" spans="1:31" s="10" customFormat="1" ht="19.899999999999999" customHeight="1">
      <c r="B102" s="109"/>
      <c r="D102" s="110" t="s">
        <v>98</v>
      </c>
      <c r="E102" s="111"/>
      <c r="F102" s="111"/>
      <c r="G102" s="111"/>
      <c r="H102" s="111"/>
      <c r="I102" s="111"/>
      <c r="J102" s="112">
        <f>J147</f>
        <v>0</v>
      </c>
      <c r="L102" s="10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99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96" t="str">
        <f>E7</f>
        <v>Obnova MK Vysoká ulica, Nitra</v>
      </c>
      <c r="F112" s="197"/>
      <c r="G112" s="197"/>
      <c r="H112" s="197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86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6" t="str">
        <f>E9</f>
        <v>01 - Komunikácia</v>
      </c>
      <c r="F114" s="198"/>
      <c r="G114" s="198"/>
      <c r="H114" s="198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18</v>
      </c>
      <c r="D116" s="29"/>
      <c r="E116" s="29"/>
      <c r="F116" s="22" t="str">
        <f>F12</f>
        <v xml:space="preserve"> </v>
      </c>
      <c r="G116" s="29"/>
      <c r="H116" s="29"/>
      <c r="I116" s="24" t="s">
        <v>20</v>
      </c>
      <c r="J116" s="52" t="str">
        <f>IF(J12="","",J12)</f>
        <v/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22</v>
      </c>
      <c r="D118" s="29"/>
      <c r="E118" s="29"/>
      <c r="F118" s="22" t="str">
        <f>E15</f>
        <v>Mesto Nitra</v>
      </c>
      <c r="G118" s="29"/>
      <c r="H118" s="29"/>
      <c r="I118" s="24" t="s">
        <v>28</v>
      </c>
      <c r="J118" s="27" t="str">
        <f>E21</f>
        <v>STAVPROS NR s.r.o.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33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3"/>
      <c r="B121" s="114"/>
      <c r="C121" s="115" t="s">
        <v>100</v>
      </c>
      <c r="D121" s="116" t="s">
        <v>60</v>
      </c>
      <c r="E121" s="116" t="s">
        <v>56</v>
      </c>
      <c r="F121" s="116" t="s">
        <v>57</v>
      </c>
      <c r="G121" s="116" t="s">
        <v>101</v>
      </c>
      <c r="H121" s="116" t="s">
        <v>102</v>
      </c>
      <c r="I121" s="116" t="s">
        <v>103</v>
      </c>
      <c r="J121" s="117" t="s">
        <v>90</v>
      </c>
      <c r="K121" s="118" t="s">
        <v>104</v>
      </c>
      <c r="L121" s="119"/>
      <c r="M121" s="59" t="s">
        <v>1</v>
      </c>
      <c r="N121" s="60" t="s">
        <v>39</v>
      </c>
      <c r="O121" s="60" t="s">
        <v>105</v>
      </c>
      <c r="P121" s="60" t="s">
        <v>106</v>
      </c>
      <c r="Q121" s="60" t="s">
        <v>107</v>
      </c>
      <c r="R121" s="60" t="s">
        <v>108</v>
      </c>
      <c r="S121" s="60" t="s">
        <v>109</v>
      </c>
      <c r="T121" s="61" t="s">
        <v>110</v>
      </c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65" s="2" customFormat="1" ht="22.9" customHeight="1">
      <c r="A122" s="29"/>
      <c r="B122" s="30"/>
      <c r="C122" s="66" t="s">
        <v>91</v>
      </c>
      <c r="D122" s="29"/>
      <c r="E122" s="29"/>
      <c r="F122" s="29"/>
      <c r="G122" s="29"/>
      <c r="H122" s="29"/>
      <c r="I122" s="29"/>
      <c r="J122" s="120">
        <f>BK122</f>
        <v>0</v>
      </c>
      <c r="K122" s="29"/>
      <c r="L122" s="30"/>
      <c r="M122" s="62"/>
      <c r="N122" s="53"/>
      <c r="O122" s="63"/>
      <c r="P122" s="121">
        <f>P123</f>
        <v>0</v>
      </c>
      <c r="Q122" s="63"/>
      <c r="R122" s="121">
        <f>R123</f>
        <v>503.41276199999999</v>
      </c>
      <c r="S122" s="63"/>
      <c r="T122" s="122">
        <f>T123</f>
        <v>79.631399999999999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74</v>
      </c>
      <c r="AU122" s="14" t="s">
        <v>92</v>
      </c>
      <c r="BK122" s="123">
        <f>BK123</f>
        <v>0</v>
      </c>
    </row>
    <row r="123" spans="1:65" s="12" customFormat="1" ht="25.9" customHeight="1">
      <c r="B123" s="124"/>
      <c r="D123" s="125" t="s">
        <v>74</v>
      </c>
      <c r="E123" s="126" t="s">
        <v>111</v>
      </c>
      <c r="F123" s="126" t="s">
        <v>112</v>
      </c>
      <c r="I123" s="127"/>
      <c r="J123" s="128">
        <f>BK123</f>
        <v>0</v>
      </c>
      <c r="L123" s="124"/>
      <c r="M123" s="129"/>
      <c r="N123" s="130"/>
      <c r="O123" s="130"/>
      <c r="P123" s="131">
        <f>P124+P131+P139+P141+P147</f>
        <v>0</v>
      </c>
      <c r="Q123" s="130"/>
      <c r="R123" s="131">
        <f>R124+R131+R139+R141+R147</f>
        <v>503.41276199999999</v>
      </c>
      <c r="S123" s="130"/>
      <c r="T123" s="132">
        <f>T124+T131+T139+T141+T147</f>
        <v>79.631399999999999</v>
      </c>
      <c r="AR123" s="125" t="s">
        <v>83</v>
      </c>
      <c r="AT123" s="133" t="s">
        <v>74</v>
      </c>
      <c r="AU123" s="133" t="s">
        <v>75</v>
      </c>
      <c r="AY123" s="125" t="s">
        <v>113</v>
      </c>
      <c r="BK123" s="134">
        <f>BK124+BK131+BK139+BK141+BK147</f>
        <v>0</v>
      </c>
    </row>
    <row r="124" spans="1:65" s="12" customFormat="1" ht="22.9" customHeight="1">
      <c r="B124" s="124"/>
      <c r="D124" s="125" t="s">
        <v>74</v>
      </c>
      <c r="E124" s="135" t="s">
        <v>83</v>
      </c>
      <c r="F124" s="135" t="s">
        <v>114</v>
      </c>
      <c r="I124" s="127"/>
      <c r="J124" s="136">
        <f>BK124</f>
        <v>0</v>
      </c>
      <c r="L124" s="124"/>
      <c r="M124" s="129"/>
      <c r="N124" s="130"/>
      <c r="O124" s="130"/>
      <c r="P124" s="131">
        <f>SUM(P125:P130)</f>
        <v>0</v>
      </c>
      <c r="Q124" s="130"/>
      <c r="R124" s="131">
        <f>SUM(R125:R130)</f>
        <v>9.3684000000000003E-2</v>
      </c>
      <c r="S124" s="130"/>
      <c r="T124" s="132">
        <f>SUM(T125:T130)</f>
        <v>79.631399999999999</v>
      </c>
      <c r="AR124" s="125" t="s">
        <v>83</v>
      </c>
      <c r="AT124" s="133" t="s">
        <v>74</v>
      </c>
      <c r="AU124" s="133" t="s">
        <v>83</v>
      </c>
      <c r="AY124" s="125" t="s">
        <v>113</v>
      </c>
      <c r="BK124" s="134">
        <f>SUM(BK125:BK130)</f>
        <v>0</v>
      </c>
    </row>
    <row r="125" spans="1:65" s="2" customFormat="1" ht="37.9" customHeight="1">
      <c r="A125" s="29"/>
      <c r="B125" s="137"/>
      <c r="C125" s="138" t="s">
        <v>83</v>
      </c>
      <c r="D125" s="138" t="s">
        <v>115</v>
      </c>
      <c r="E125" s="139" t="s">
        <v>116</v>
      </c>
      <c r="F125" s="140" t="s">
        <v>117</v>
      </c>
      <c r="G125" s="141" t="s">
        <v>118</v>
      </c>
      <c r="H125" s="142">
        <v>780.7</v>
      </c>
      <c r="I125" s="143"/>
      <c r="J125" s="142">
        <f t="shared" ref="J125:J130" si="0">ROUND(I125*H125,3)</f>
        <v>0</v>
      </c>
      <c r="K125" s="144"/>
      <c r="L125" s="30"/>
      <c r="M125" s="145" t="s">
        <v>1</v>
      </c>
      <c r="N125" s="146" t="s">
        <v>41</v>
      </c>
      <c r="O125" s="55"/>
      <c r="P125" s="147">
        <f t="shared" ref="P125:P130" si="1">O125*H125</f>
        <v>0</v>
      </c>
      <c r="Q125" s="147">
        <v>1.2E-4</v>
      </c>
      <c r="R125" s="147">
        <f t="shared" ref="R125:R130" si="2">Q125*H125</f>
        <v>9.3684000000000003E-2</v>
      </c>
      <c r="S125" s="147">
        <v>0.10199999999999999</v>
      </c>
      <c r="T125" s="148">
        <f t="shared" ref="T125:T130" si="3">S125*H125</f>
        <v>79.631399999999999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9" t="s">
        <v>119</v>
      </c>
      <c r="AT125" s="149" t="s">
        <v>115</v>
      </c>
      <c r="AU125" s="149" t="s">
        <v>120</v>
      </c>
      <c r="AY125" s="14" t="s">
        <v>113</v>
      </c>
      <c r="BE125" s="150">
        <f t="shared" ref="BE125:BE130" si="4">IF(N125="základná",J125,0)</f>
        <v>0</v>
      </c>
      <c r="BF125" s="150">
        <f t="shared" ref="BF125:BF130" si="5">IF(N125="znížená",J125,0)</f>
        <v>0</v>
      </c>
      <c r="BG125" s="150">
        <f t="shared" ref="BG125:BG130" si="6">IF(N125="zákl. prenesená",J125,0)</f>
        <v>0</v>
      </c>
      <c r="BH125" s="150">
        <f t="shared" ref="BH125:BH130" si="7">IF(N125="zníž. prenesená",J125,0)</f>
        <v>0</v>
      </c>
      <c r="BI125" s="150">
        <f t="shared" ref="BI125:BI130" si="8">IF(N125="nulová",J125,0)</f>
        <v>0</v>
      </c>
      <c r="BJ125" s="14" t="s">
        <v>120</v>
      </c>
      <c r="BK125" s="151">
        <f t="shared" ref="BK125:BK130" si="9">ROUND(I125*H125,3)</f>
        <v>0</v>
      </c>
      <c r="BL125" s="14" t="s">
        <v>119</v>
      </c>
      <c r="BM125" s="149" t="s">
        <v>121</v>
      </c>
    </row>
    <row r="126" spans="1:65" s="2" customFormat="1" ht="24.2" customHeight="1">
      <c r="A126" s="29"/>
      <c r="B126" s="137"/>
      <c r="C126" s="138" t="s">
        <v>120</v>
      </c>
      <c r="D126" s="138" t="s">
        <v>115</v>
      </c>
      <c r="E126" s="139" t="s">
        <v>122</v>
      </c>
      <c r="F126" s="140" t="s">
        <v>123</v>
      </c>
      <c r="G126" s="141" t="s">
        <v>124</v>
      </c>
      <c r="H126" s="142">
        <v>129.46</v>
      </c>
      <c r="I126" s="143"/>
      <c r="J126" s="142">
        <f t="shared" si="0"/>
        <v>0</v>
      </c>
      <c r="K126" s="144"/>
      <c r="L126" s="30"/>
      <c r="M126" s="145" t="s">
        <v>1</v>
      </c>
      <c r="N126" s="146" t="s">
        <v>41</v>
      </c>
      <c r="O126" s="55"/>
      <c r="P126" s="147">
        <f t="shared" si="1"/>
        <v>0</v>
      </c>
      <c r="Q126" s="147">
        <v>0</v>
      </c>
      <c r="R126" s="147">
        <f t="shared" si="2"/>
        <v>0</v>
      </c>
      <c r="S126" s="147">
        <v>0</v>
      </c>
      <c r="T126" s="14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9" t="s">
        <v>119</v>
      </c>
      <c r="AT126" s="149" t="s">
        <v>115</v>
      </c>
      <c r="AU126" s="149" t="s">
        <v>120</v>
      </c>
      <c r="AY126" s="14" t="s">
        <v>113</v>
      </c>
      <c r="BE126" s="150">
        <f t="shared" si="4"/>
        <v>0</v>
      </c>
      <c r="BF126" s="150">
        <f t="shared" si="5"/>
        <v>0</v>
      </c>
      <c r="BG126" s="150">
        <f t="shared" si="6"/>
        <v>0</v>
      </c>
      <c r="BH126" s="150">
        <f t="shared" si="7"/>
        <v>0</v>
      </c>
      <c r="BI126" s="150">
        <f t="shared" si="8"/>
        <v>0</v>
      </c>
      <c r="BJ126" s="14" t="s">
        <v>120</v>
      </c>
      <c r="BK126" s="151">
        <f t="shared" si="9"/>
        <v>0</v>
      </c>
      <c r="BL126" s="14" t="s">
        <v>119</v>
      </c>
      <c r="BM126" s="149" t="s">
        <v>125</v>
      </c>
    </row>
    <row r="127" spans="1:65" s="2" customFormat="1" ht="37.9" customHeight="1">
      <c r="A127" s="29"/>
      <c r="B127" s="137"/>
      <c r="C127" s="138" t="s">
        <v>126</v>
      </c>
      <c r="D127" s="138" t="s">
        <v>115</v>
      </c>
      <c r="E127" s="139" t="s">
        <v>127</v>
      </c>
      <c r="F127" s="140" t="s">
        <v>128</v>
      </c>
      <c r="G127" s="141" t="s">
        <v>124</v>
      </c>
      <c r="H127" s="142">
        <v>129.46</v>
      </c>
      <c r="I127" s="143"/>
      <c r="J127" s="142">
        <f t="shared" si="0"/>
        <v>0</v>
      </c>
      <c r="K127" s="144"/>
      <c r="L127" s="30"/>
      <c r="M127" s="145" t="s">
        <v>1</v>
      </c>
      <c r="N127" s="146" t="s">
        <v>41</v>
      </c>
      <c r="O127" s="55"/>
      <c r="P127" s="147">
        <f t="shared" si="1"/>
        <v>0</v>
      </c>
      <c r="Q127" s="147">
        <v>0</v>
      </c>
      <c r="R127" s="147">
        <f t="shared" si="2"/>
        <v>0</v>
      </c>
      <c r="S127" s="147">
        <v>0</v>
      </c>
      <c r="T127" s="14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9" t="s">
        <v>119</v>
      </c>
      <c r="AT127" s="149" t="s">
        <v>115</v>
      </c>
      <c r="AU127" s="149" t="s">
        <v>120</v>
      </c>
      <c r="AY127" s="14" t="s">
        <v>113</v>
      </c>
      <c r="BE127" s="150">
        <f t="shared" si="4"/>
        <v>0</v>
      </c>
      <c r="BF127" s="150">
        <f t="shared" si="5"/>
        <v>0</v>
      </c>
      <c r="BG127" s="150">
        <f t="shared" si="6"/>
        <v>0</v>
      </c>
      <c r="BH127" s="150">
        <f t="shared" si="7"/>
        <v>0</v>
      </c>
      <c r="BI127" s="150">
        <f t="shared" si="8"/>
        <v>0</v>
      </c>
      <c r="BJ127" s="14" t="s">
        <v>120</v>
      </c>
      <c r="BK127" s="151">
        <f t="shared" si="9"/>
        <v>0</v>
      </c>
      <c r="BL127" s="14" t="s">
        <v>119</v>
      </c>
      <c r="BM127" s="149" t="s">
        <v>129</v>
      </c>
    </row>
    <row r="128" spans="1:65" s="2" customFormat="1" ht="37.9" customHeight="1">
      <c r="A128" s="29"/>
      <c r="B128" s="137"/>
      <c r="C128" s="138" t="s">
        <v>119</v>
      </c>
      <c r="D128" s="138" t="s">
        <v>115</v>
      </c>
      <c r="E128" s="139" t="s">
        <v>130</v>
      </c>
      <c r="F128" s="140" t="s">
        <v>131</v>
      </c>
      <c r="G128" s="141" t="s">
        <v>124</v>
      </c>
      <c r="H128" s="142">
        <v>5437.32</v>
      </c>
      <c r="I128" s="143"/>
      <c r="J128" s="142">
        <f t="shared" si="0"/>
        <v>0</v>
      </c>
      <c r="K128" s="144"/>
      <c r="L128" s="30"/>
      <c r="M128" s="145" t="s">
        <v>1</v>
      </c>
      <c r="N128" s="146" t="s">
        <v>41</v>
      </c>
      <c r="O128" s="55"/>
      <c r="P128" s="147">
        <f t="shared" si="1"/>
        <v>0</v>
      </c>
      <c r="Q128" s="147">
        <v>0</v>
      </c>
      <c r="R128" s="147">
        <f t="shared" si="2"/>
        <v>0</v>
      </c>
      <c r="S128" s="147">
        <v>0</v>
      </c>
      <c r="T128" s="14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9" t="s">
        <v>119</v>
      </c>
      <c r="AT128" s="149" t="s">
        <v>115</v>
      </c>
      <c r="AU128" s="149" t="s">
        <v>120</v>
      </c>
      <c r="AY128" s="14" t="s">
        <v>113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4" t="s">
        <v>120</v>
      </c>
      <c r="BK128" s="151">
        <f t="shared" si="9"/>
        <v>0</v>
      </c>
      <c r="BL128" s="14" t="s">
        <v>119</v>
      </c>
      <c r="BM128" s="149" t="s">
        <v>132</v>
      </c>
    </row>
    <row r="129" spans="1:65" s="2" customFormat="1" ht="24.2" customHeight="1">
      <c r="A129" s="29"/>
      <c r="B129" s="137"/>
      <c r="C129" s="138" t="s">
        <v>133</v>
      </c>
      <c r="D129" s="138" t="s">
        <v>115</v>
      </c>
      <c r="E129" s="139" t="s">
        <v>134</v>
      </c>
      <c r="F129" s="140" t="s">
        <v>135</v>
      </c>
      <c r="G129" s="141" t="s">
        <v>136</v>
      </c>
      <c r="H129" s="142">
        <v>233.02799999999999</v>
      </c>
      <c r="I129" s="143"/>
      <c r="J129" s="142">
        <f t="shared" si="0"/>
        <v>0</v>
      </c>
      <c r="K129" s="144"/>
      <c r="L129" s="30"/>
      <c r="M129" s="145" t="s">
        <v>1</v>
      </c>
      <c r="N129" s="146" t="s">
        <v>41</v>
      </c>
      <c r="O129" s="55"/>
      <c r="P129" s="147">
        <f t="shared" si="1"/>
        <v>0</v>
      </c>
      <c r="Q129" s="147">
        <v>0</v>
      </c>
      <c r="R129" s="147">
        <f t="shared" si="2"/>
        <v>0</v>
      </c>
      <c r="S129" s="147">
        <v>0</v>
      </c>
      <c r="T129" s="14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9" t="s">
        <v>119</v>
      </c>
      <c r="AT129" s="149" t="s">
        <v>115</v>
      </c>
      <c r="AU129" s="149" t="s">
        <v>120</v>
      </c>
      <c r="AY129" s="14" t="s">
        <v>113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4" t="s">
        <v>120</v>
      </c>
      <c r="BK129" s="151">
        <f t="shared" si="9"/>
        <v>0</v>
      </c>
      <c r="BL129" s="14" t="s">
        <v>119</v>
      </c>
      <c r="BM129" s="149" t="s">
        <v>137</v>
      </c>
    </row>
    <row r="130" spans="1:65" s="2" customFormat="1" ht="14.45" customHeight="1">
      <c r="A130" s="29"/>
      <c r="B130" s="137"/>
      <c r="C130" s="138" t="s">
        <v>138</v>
      </c>
      <c r="D130" s="138" t="s">
        <v>115</v>
      </c>
      <c r="E130" s="139" t="s">
        <v>139</v>
      </c>
      <c r="F130" s="140" t="s">
        <v>140</v>
      </c>
      <c r="G130" s="141" t="s">
        <v>118</v>
      </c>
      <c r="H130" s="142">
        <v>287.7</v>
      </c>
      <c r="I130" s="143"/>
      <c r="J130" s="142">
        <f t="shared" si="0"/>
        <v>0</v>
      </c>
      <c r="K130" s="144"/>
      <c r="L130" s="30"/>
      <c r="M130" s="145" t="s">
        <v>1</v>
      </c>
      <c r="N130" s="146" t="s">
        <v>41</v>
      </c>
      <c r="O130" s="55"/>
      <c r="P130" s="147">
        <f t="shared" si="1"/>
        <v>0</v>
      </c>
      <c r="Q130" s="147">
        <v>0</v>
      </c>
      <c r="R130" s="147">
        <f t="shared" si="2"/>
        <v>0</v>
      </c>
      <c r="S130" s="147">
        <v>0</v>
      </c>
      <c r="T130" s="14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9" t="s">
        <v>119</v>
      </c>
      <c r="AT130" s="149" t="s">
        <v>115</v>
      </c>
      <c r="AU130" s="149" t="s">
        <v>120</v>
      </c>
      <c r="AY130" s="14" t="s">
        <v>113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4" t="s">
        <v>120</v>
      </c>
      <c r="BK130" s="151">
        <f t="shared" si="9"/>
        <v>0</v>
      </c>
      <c r="BL130" s="14" t="s">
        <v>119</v>
      </c>
      <c r="BM130" s="149" t="s">
        <v>141</v>
      </c>
    </row>
    <row r="131" spans="1:65" s="12" customFormat="1" ht="22.9" customHeight="1">
      <c r="B131" s="124"/>
      <c r="D131" s="125" t="s">
        <v>74</v>
      </c>
      <c r="E131" s="135" t="s">
        <v>133</v>
      </c>
      <c r="F131" s="135" t="s">
        <v>142</v>
      </c>
      <c r="I131" s="127"/>
      <c r="J131" s="136">
        <f>BK131</f>
        <v>0</v>
      </c>
      <c r="L131" s="124"/>
      <c r="M131" s="129"/>
      <c r="N131" s="130"/>
      <c r="O131" s="130"/>
      <c r="P131" s="131">
        <f>SUM(P132:P138)</f>
        <v>0</v>
      </c>
      <c r="Q131" s="130"/>
      <c r="R131" s="131">
        <f>SUM(R132:R138)</f>
        <v>495.10627799999997</v>
      </c>
      <c r="S131" s="130"/>
      <c r="T131" s="132">
        <f>SUM(T132:T138)</f>
        <v>0</v>
      </c>
      <c r="AR131" s="125" t="s">
        <v>83</v>
      </c>
      <c r="AT131" s="133" t="s">
        <v>74</v>
      </c>
      <c r="AU131" s="133" t="s">
        <v>83</v>
      </c>
      <c r="AY131" s="125" t="s">
        <v>113</v>
      </c>
      <c r="BK131" s="134">
        <f>SUM(BK132:BK138)</f>
        <v>0</v>
      </c>
    </row>
    <row r="132" spans="1:65" s="2" customFormat="1" ht="24.2" customHeight="1">
      <c r="A132" s="29"/>
      <c r="B132" s="137"/>
      <c r="C132" s="138" t="s">
        <v>143</v>
      </c>
      <c r="D132" s="138" t="s">
        <v>115</v>
      </c>
      <c r="E132" s="139" t="s">
        <v>144</v>
      </c>
      <c r="F132" s="140" t="s">
        <v>145</v>
      </c>
      <c r="G132" s="141" t="s">
        <v>118</v>
      </c>
      <c r="H132" s="142">
        <v>287.7</v>
      </c>
      <c r="I132" s="143"/>
      <c r="J132" s="142">
        <f t="shared" ref="J132:J138" si="10">ROUND(I132*H132,3)</f>
        <v>0</v>
      </c>
      <c r="K132" s="144"/>
      <c r="L132" s="30"/>
      <c r="M132" s="145" t="s">
        <v>1</v>
      </c>
      <c r="N132" s="146" t="s">
        <v>41</v>
      </c>
      <c r="O132" s="55"/>
      <c r="P132" s="147">
        <f t="shared" ref="P132:P138" si="11">O132*H132</f>
        <v>0</v>
      </c>
      <c r="Q132" s="147">
        <v>0.37080000000000002</v>
      </c>
      <c r="R132" s="147">
        <f t="shared" ref="R132:R138" si="12">Q132*H132</f>
        <v>106.67916</v>
      </c>
      <c r="S132" s="147">
        <v>0</v>
      </c>
      <c r="T132" s="148">
        <f t="shared" ref="T132:T138" si="1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9" t="s">
        <v>119</v>
      </c>
      <c r="AT132" s="149" t="s">
        <v>115</v>
      </c>
      <c r="AU132" s="149" t="s">
        <v>120</v>
      </c>
      <c r="AY132" s="14" t="s">
        <v>113</v>
      </c>
      <c r="BE132" s="150">
        <f t="shared" ref="BE132:BE138" si="14">IF(N132="základná",J132,0)</f>
        <v>0</v>
      </c>
      <c r="BF132" s="150">
        <f t="shared" ref="BF132:BF138" si="15">IF(N132="znížená",J132,0)</f>
        <v>0</v>
      </c>
      <c r="BG132" s="150">
        <f t="shared" ref="BG132:BG138" si="16">IF(N132="zákl. prenesená",J132,0)</f>
        <v>0</v>
      </c>
      <c r="BH132" s="150">
        <f t="shared" ref="BH132:BH138" si="17">IF(N132="zníž. prenesená",J132,0)</f>
        <v>0</v>
      </c>
      <c r="BI132" s="150">
        <f t="shared" ref="BI132:BI138" si="18">IF(N132="nulová",J132,0)</f>
        <v>0</v>
      </c>
      <c r="BJ132" s="14" t="s">
        <v>120</v>
      </c>
      <c r="BK132" s="151">
        <f t="shared" ref="BK132:BK138" si="19">ROUND(I132*H132,3)</f>
        <v>0</v>
      </c>
      <c r="BL132" s="14" t="s">
        <v>119</v>
      </c>
      <c r="BM132" s="149" t="s">
        <v>146</v>
      </c>
    </row>
    <row r="133" spans="1:65" s="2" customFormat="1" ht="37.9" customHeight="1">
      <c r="A133" s="29"/>
      <c r="B133" s="137"/>
      <c r="C133" s="138" t="s">
        <v>147</v>
      </c>
      <c r="D133" s="138" t="s">
        <v>115</v>
      </c>
      <c r="E133" s="139" t="s">
        <v>148</v>
      </c>
      <c r="F133" s="140" t="s">
        <v>149</v>
      </c>
      <c r="G133" s="141" t="s">
        <v>118</v>
      </c>
      <c r="H133" s="142">
        <v>287.7</v>
      </c>
      <c r="I133" s="143"/>
      <c r="J133" s="142">
        <f t="shared" si="10"/>
        <v>0</v>
      </c>
      <c r="K133" s="144"/>
      <c r="L133" s="30"/>
      <c r="M133" s="145" t="s">
        <v>1</v>
      </c>
      <c r="N133" s="146" t="s">
        <v>41</v>
      </c>
      <c r="O133" s="55"/>
      <c r="P133" s="147">
        <f t="shared" si="11"/>
        <v>0</v>
      </c>
      <c r="Q133" s="147">
        <v>0.35914000000000001</v>
      </c>
      <c r="R133" s="147">
        <f t="shared" si="12"/>
        <v>103.324578</v>
      </c>
      <c r="S133" s="147">
        <v>0</v>
      </c>
      <c r="T133" s="148">
        <f t="shared" si="1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9" t="s">
        <v>119</v>
      </c>
      <c r="AT133" s="149" t="s">
        <v>115</v>
      </c>
      <c r="AU133" s="149" t="s">
        <v>120</v>
      </c>
      <c r="AY133" s="14" t="s">
        <v>113</v>
      </c>
      <c r="BE133" s="150">
        <f t="shared" si="14"/>
        <v>0</v>
      </c>
      <c r="BF133" s="150">
        <f t="shared" si="15"/>
        <v>0</v>
      </c>
      <c r="BG133" s="150">
        <f t="shared" si="16"/>
        <v>0</v>
      </c>
      <c r="BH133" s="150">
        <f t="shared" si="17"/>
        <v>0</v>
      </c>
      <c r="BI133" s="150">
        <f t="shared" si="18"/>
        <v>0</v>
      </c>
      <c r="BJ133" s="14" t="s">
        <v>120</v>
      </c>
      <c r="BK133" s="151">
        <f t="shared" si="19"/>
        <v>0</v>
      </c>
      <c r="BL133" s="14" t="s">
        <v>119</v>
      </c>
      <c r="BM133" s="149" t="s">
        <v>150</v>
      </c>
    </row>
    <row r="134" spans="1:65" s="2" customFormat="1" ht="24.2" customHeight="1">
      <c r="A134" s="29"/>
      <c r="B134" s="137"/>
      <c r="C134" s="138" t="s">
        <v>151</v>
      </c>
      <c r="D134" s="138" t="s">
        <v>115</v>
      </c>
      <c r="E134" s="139" t="s">
        <v>152</v>
      </c>
      <c r="F134" s="140" t="s">
        <v>153</v>
      </c>
      <c r="G134" s="141" t="s">
        <v>118</v>
      </c>
      <c r="H134" s="142">
        <v>1068.4000000000001</v>
      </c>
      <c r="I134" s="143"/>
      <c r="J134" s="142">
        <f t="shared" si="10"/>
        <v>0</v>
      </c>
      <c r="K134" s="144"/>
      <c r="L134" s="30"/>
      <c r="M134" s="145" t="s">
        <v>1</v>
      </c>
      <c r="N134" s="146" t="s">
        <v>41</v>
      </c>
      <c r="O134" s="55"/>
      <c r="P134" s="147">
        <f t="shared" si="11"/>
        <v>0</v>
      </c>
      <c r="Q134" s="147">
        <v>7.5300000000000002E-3</v>
      </c>
      <c r="R134" s="147">
        <f t="shared" si="12"/>
        <v>8.0450520000000001</v>
      </c>
      <c r="S134" s="147">
        <v>0</v>
      </c>
      <c r="T134" s="148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9" t="s">
        <v>119</v>
      </c>
      <c r="AT134" s="149" t="s">
        <v>115</v>
      </c>
      <c r="AU134" s="149" t="s">
        <v>120</v>
      </c>
      <c r="AY134" s="14" t="s">
        <v>113</v>
      </c>
      <c r="BE134" s="150">
        <f t="shared" si="14"/>
        <v>0</v>
      </c>
      <c r="BF134" s="150">
        <f t="shared" si="15"/>
        <v>0</v>
      </c>
      <c r="BG134" s="150">
        <f t="shared" si="16"/>
        <v>0</v>
      </c>
      <c r="BH134" s="150">
        <f t="shared" si="17"/>
        <v>0</v>
      </c>
      <c r="BI134" s="150">
        <f t="shared" si="18"/>
        <v>0</v>
      </c>
      <c r="BJ134" s="14" t="s">
        <v>120</v>
      </c>
      <c r="BK134" s="151">
        <f t="shared" si="19"/>
        <v>0</v>
      </c>
      <c r="BL134" s="14" t="s">
        <v>119</v>
      </c>
      <c r="BM134" s="149" t="s">
        <v>154</v>
      </c>
    </row>
    <row r="135" spans="1:65" s="2" customFormat="1" ht="24.2" customHeight="1">
      <c r="A135" s="29"/>
      <c r="B135" s="137"/>
      <c r="C135" s="138" t="s">
        <v>155</v>
      </c>
      <c r="D135" s="138" t="s">
        <v>115</v>
      </c>
      <c r="E135" s="139" t="s">
        <v>156</v>
      </c>
      <c r="F135" s="140" t="s">
        <v>157</v>
      </c>
      <c r="G135" s="141" t="s">
        <v>118</v>
      </c>
      <c r="H135" s="142">
        <v>287.7</v>
      </c>
      <c r="I135" s="143"/>
      <c r="J135" s="142">
        <f t="shared" si="10"/>
        <v>0</v>
      </c>
      <c r="K135" s="144"/>
      <c r="L135" s="30"/>
      <c r="M135" s="145" t="s">
        <v>1</v>
      </c>
      <c r="N135" s="146" t="s">
        <v>41</v>
      </c>
      <c r="O135" s="55"/>
      <c r="P135" s="147">
        <f t="shared" si="11"/>
        <v>0</v>
      </c>
      <c r="Q135" s="147">
        <v>0.10373</v>
      </c>
      <c r="R135" s="147">
        <f t="shared" si="12"/>
        <v>29.843121</v>
      </c>
      <c r="S135" s="147">
        <v>0</v>
      </c>
      <c r="T135" s="148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9" t="s">
        <v>119</v>
      </c>
      <c r="AT135" s="149" t="s">
        <v>115</v>
      </c>
      <c r="AU135" s="149" t="s">
        <v>120</v>
      </c>
      <c r="AY135" s="14" t="s">
        <v>113</v>
      </c>
      <c r="BE135" s="150">
        <f t="shared" si="14"/>
        <v>0</v>
      </c>
      <c r="BF135" s="150">
        <f t="shared" si="15"/>
        <v>0</v>
      </c>
      <c r="BG135" s="150">
        <f t="shared" si="16"/>
        <v>0</v>
      </c>
      <c r="BH135" s="150">
        <f t="shared" si="17"/>
        <v>0</v>
      </c>
      <c r="BI135" s="150">
        <f t="shared" si="18"/>
        <v>0</v>
      </c>
      <c r="BJ135" s="14" t="s">
        <v>120</v>
      </c>
      <c r="BK135" s="151">
        <f t="shared" si="19"/>
        <v>0</v>
      </c>
      <c r="BL135" s="14" t="s">
        <v>119</v>
      </c>
      <c r="BM135" s="149" t="s">
        <v>158</v>
      </c>
    </row>
    <row r="136" spans="1:65" s="2" customFormat="1" ht="24.2" customHeight="1">
      <c r="A136" s="29"/>
      <c r="B136" s="137"/>
      <c r="C136" s="138" t="s">
        <v>159</v>
      </c>
      <c r="D136" s="138" t="s">
        <v>115</v>
      </c>
      <c r="E136" s="139" t="s">
        <v>160</v>
      </c>
      <c r="F136" s="140" t="s">
        <v>161</v>
      </c>
      <c r="G136" s="141" t="s">
        <v>118</v>
      </c>
      <c r="H136" s="142">
        <v>780.7</v>
      </c>
      <c r="I136" s="143"/>
      <c r="J136" s="142">
        <f t="shared" si="10"/>
        <v>0</v>
      </c>
      <c r="K136" s="144"/>
      <c r="L136" s="30"/>
      <c r="M136" s="145" t="s">
        <v>1</v>
      </c>
      <c r="N136" s="146" t="s">
        <v>41</v>
      </c>
      <c r="O136" s="55"/>
      <c r="P136" s="147">
        <f t="shared" si="11"/>
        <v>0</v>
      </c>
      <c r="Q136" s="147">
        <v>0.10373</v>
      </c>
      <c r="R136" s="147">
        <f t="shared" si="12"/>
        <v>80.982011</v>
      </c>
      <c r="S136" s="147">
        <v>0</v>
      </c>
      <c r="T136" s="148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9" t="s">
        <v>119</v>
      </c>
      <c r="AT136" s="149" t="s">
        <v>115</v>
      </c>
      <c r="AU136" s="149" t="s">
        <v>120</v>
      </c>
      <c r="AY136" s="14" t="s">
        <v>113</v>
      </c>
      <c r="BE136" s="150">
        <f t="shared" si="14"/>
        <v>0</v>
      </c>
      <c r="BF136" s="150">
        <f t="shared" si="15"/>
        <v>0</v>
      </c>
      <c r="BG136" s="150">
        <f t="shared" si="16"/>
        <v>0</v>
      </c>
      <c r="BH136" s="150">
        <f t="shared" si="17"/>
        <v>0</v>
      </c>
      <c r="BI136" s="150">
        <f t="shared" si="18"/>
        <v>0</v>
      </c>
      <c r="BJ136" s="14" t="s">
        <v>120</v>
      </c>
      <c r="BK136" s="151">
        <f t="shared" si="19"/>
        <v>0</v>
      </c>
      <c r="BL136" s="14" t="s">
        <v>119</v>
      </c>
      <c r="BM136" s="149" t="s">
        <v>162</v>
      </c>
    </row>
    <row r="137" spans="1:65" s="2" customFormat="1" ht="24.2" customHeight="1">
      <c r="A137" s="29"/>
      <c r="B137" s="137"/>
      <c r="C137" s="138" t="s">
        <v>163</v>
      </c>
      <c r="D137" s="138" t="s">
        <v>115</v>
      </c>
      <c r="E137" s="139" t="s">
        <v>164</v>
      </c>
      <c r="F137" s="140" t="s">
        <v>165</v>
      </c>
      <c r="G137" s="141" t="s">
        <v>118</v>
      </c>
      <c r="H137" s="142">
        <v>287.7</v>
      </c>
      <c r="I137" s="143"/>
      <c r="J137" s="142">
        <f t="shared" si="10"/>
        <v>0</v>
      </c>
      <c r="K137" s="144"/>
      <c r="L137" s="30"/>
      <c r="M137" s="145" t="s">
        <v>1</v>
      </c>
      <c r="N137" s="146" t="s">
        <v>41</v>
      </c>
      <c r="O137" s="55"/>
      <c r="P137" s="147">
        <f t="shared" si="11"/>
        <v>0</v>
      </c>
      <c r="Q137" s="147">
        <v>0.15559000000000001</v>
      </c>
      <c r="R137" s="147">
        <f t="shared" si="12"/>
        <v>44.763243000000003</v>
      </c>
      <c r="S137" s="147">
        <v>0</v>
      </c>
      <c r="T137" s="148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9" t="s">
        <v>119</v>
      </c>
      <c r="AT137" s="149" t="s">
        <v>115</v>
      </c>
      <c r="AU137" s="149" t="s">
        <v>120</v>
      </c>
      <c r="AY137" s="14" t="s">
        <v>113</v>
      </c>
      <c r="BE137" s="150">
        <f t="shared" si="14"/>
        <v>0</v>
      </c>
      <c r="BF137" s="150">
        <f t="shared" si="15"/>
        <v>0</v>
      </c>
      <c r="BG137" s="150">
        <f t="shared" si="16"/>
        <v>0</v>
      </c>
      <c r="BH137" s="150">
        <f t="shared" si="17"/>
        <v>0</v>
      </c>
      <c r="BI137" s="150">
        <f t="shared" si="18"/>
        <v>0</v>
      </c>
      <c r="BJ137" s="14" t="s">
        <v>120</v>
      </c>
      <c r="BK137" s="151">
        <f t="shared" si="19"/>
        <v>0</v>
      </c>
      <c r="BL137" s="14" t="s">
        <v>119</v>
      </c>
      <c r="BM137" s="149" t="s">
        <v>166</v>
      </c>
    </row>
    <row r="138" spans="1:65" s="2" customFormat="1" ht="24.2" customHeight="1">
      <c r="A138" s="29"/>
      <c r="B138" s="137"/>
      <c r="C138" s="138" t="s">
        <v>167</v>
      </c>
      <c r="D138" s="138" t="s">
        <v>115</v>
      </c>
      <c r="E138" s="139" t="s">
        <v>168</v>
      </c>
      <c r="F138" s="140" t="s">
        <v>169</v>
      </c>
      <c r="G138" s="141" t="s">
        <v>118</v>
      </c>
      <c r="H138" s="142">
        <v>780.7</v>
      </c>
      <c r="I138" s="143"/>
      <c r="J138" s="142">
        <f t="shared" si="10"/>
        <v>0</v>
      </c>
      <c r="K138" s="144"/>
      <c r="L138" s="30"/>
      <c r="M138" s="145" t="s">
        <v>1</v>
      </c>
      <c r="N138" s="146" t="s">
        <v>41</v>
      </c>
      <c r="O138" s="55"/>
      <c r="P138" s="147">
        <f t="shared" si="11"/>
        <v>0</v>
      </c>
      <c r="Q138" s="147">
        <v>0.15559000000000001</v>
      </c>
      <c r="R138" s="147">
        <f t="shared" si="12"/>
        <v>121.46911300000001</v>
      </c>
      <c r="S138" s="147">
        <v>0</v>
      </c>
      <c r="T138" s="148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9" t="s">
        <v>119</v>
      </c>
      <c r="AT138" s="149" t="s">
        <v>115</v>
      </c>
      <c r="AU138" s="149" t="s">
        <v>120</v>
      </c>
      <c r="AY138" s="14" t="s">
        <v>113</v>
      </c>
      <c r="BE138" s="150">
        <f t="shared" si="14"/>
        <v>0</v>
      </c>
      <c r="BF138" s="150">
        <f t="shared" si="15"/>
        <v>0</v>
      </c>
      <c r="BG138" s="150">
        <f t="shared" si="16"/>
        <v>0</v>
      </c>
      <c r="BH138" s="150">
        <f t="shared" si="17"/>
        <v>0</v>
      </c>
      <c r="BI138" s="150">
        <f t="shared" si="18"/>
        <v>0</v>
      </c>
      <c r="BJ138" s="14" t="s">
        <v>120</v>
      </c>
      <c r="BK138" s="151">
        <f t="shared" si="19"/>
        <v>0</v>
      </c>
      <c r="BL138" s="14" t="s">
        <v>119</v>
      </c>
      <c r="BM138" s="149" t="s">
        <v>170</v>
      </c>
    </row>
    <row r="139" spans="1:65" s="12" customFormat="1" ht="22.9" customHeight="1">
      <c r="B139" s="124"/>
      <c r="D139" s="125" t="s">
        <v>74</v>
      </c>
      <c r="E139" s="135" t="s">
        <v>147</v>
      </c>
      <c r="F139" s="135" t="s">
        <v>171</v>
      </c>
      <c r="I139" s="127"/>
      <c r="J139" s="136">
        <f>BK139</f>
        <v>0</v>
      </c>
      <c r="L139" s="124"/>
      <c r="M139" s="129"/>
      <c r="N139" s="130"/>
      <c r="O139" s="130"/>
      <c r="P139" s="131">
        <f>P140</f>
        <v>0</v>
      </c>
      <c r="Q139" s="130"/>
      <c r="R139" s="131">
        <f>R140</f>
        <v>8.2127999999999997</v>
      </c>
      <c r="S139" s="130"/>
      <c r="T139" s="132">
        <f>T140</f>
        <v>0</v>
      </c>
      <c r="AR139" s="125" t="s">
        <v>83</v>
      </c>
      <c r="AT139" s="133" t="s">
        <v>74</v>
      </c>
      <c r="AU139" s="133" t="s">
        <v>83</v>
      </c>
      <c r="AY139" s="125" t="s">
        <v>113</v>
      </c>
      <c r="BK139" s="134">
        <f>BK140</f>
        <v>0</v>
      </c>
    </row>
    <row r="140" spans="1:65" s="2" customFormat="1" ht="24.2" customHeight="1">
      <c r="A140" s="29"/>
      <c r="B140" s="137"/>
      <c r="C140" s="138" t="s">
        <v>172</v>
      </c>
      <c r="D140" s="138" t="s">
        <v>115</v>
      </c>
      <c r="E140" s="139" t="s">
        <v>173</v>
      </c>
      <c r="F140" s="140" t="s">
        <v>174</v>
      </c>
      <c r="G140" s="141" t="s">
        <v>175</v>
      </c>
      <c r="H140" s="142">
        <v>20</v>
      </c>
      <c r="I140" s="143"/>
      <c r="J140" s="142">
        <f>ROUND(I140*H140,3)</f>
        <v>0</v>
      </c>
      <c r="K140" s="144"/>
      <c r="L140" s="30"/>
      <c r="M140" s="145" t="s">
        <v>1</v>
      </c>
      <c r="N140" s="146" t="s">
        <v>41</v>
      </c>
      <c r="O140" s="55"/>
      <c r="P140" s="147">
        <f>O140*H140</f>
        <v>0</v>
      </c>
      <c r="Q140" s="147">
        <v>0.41064000000000001</v>
      </c>
      <c r="R140" s="147">
        <f>Q140*H140</f>
        <v>8.2127999999999997</v>
      </c>
      <c r="S140" s="147">
        <v>0</v>
      </c>
      <c r="T140" s="14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9" t="s">
        <v>119</v>
      </c>
      <c r="AT140" s="149" t="s">
        <v>115</v>
      </c>
      <c r="AU140" s="149" t="s">
        <v>120</v>
      </c>
      <c r="AY140" s="14" t="s">
        <v>113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4" t="s">
        <v>120</v>
      </c>
      <c r="BK140" s="151">
        <f>ROUND(I140*H140,3)</f>
        <v>0</v>
      </c>
      <c r="BL140" s="14" t="s">
        <v>119</v>
      </c>
      <c r="BM140" s="149" t="s">
        <v>176</v>
      </c>
    </row>
    <row r="141" spans="1:65" s="12" customFormat="1" ht="22.9" customHeight="1">
      <c r="B141" s="124"/>
      <c r="D141" s="125" t="s">
        <v>74</v>
      </c>
      <c r="E141" s="135" t="s">
        <v>151</v>
      </c>
      <c r="F141" s="135" t="s">
        <v>177</v>
      </c>
      <c r="I141" s="127"/>
      <c r="J141" s="136">
        <f>BK141</f>
        <v>0</v>
      </c>
      <c r="L141" s="124"/>
      <c r="M141" s="129"/>
      <c r="N141" s="130"/>
      <c r="O141" s="130"/>
      <c r="P141" s="131">
        <f>SUM(P142:P146)</f>
        <v>0</v>
      </c>
      <c r="Q141" s="130"/>
      <c r="R141" s="131">
        <f>SUM(R142:R146)</f>
        <v>0</v>
      </c>
      <c r="S141" s="130"/>
      <c r="T141" s="132">
        <f>SUM(T142:T146)</f>
        <v>0</v>
      </c>
      <c r="AR141" s="125" t="s">
        <v>83</v>
      </c>
      <c r="AT141" s="133" t="s">
        <v>74</v>
      </c>
      <c r="AU141" s="133" t="s">
        <v>83</v>
      </c>
      <c r="AY141" s="125" t="s">
        <v>113</v>
      </c>
      <c r="BK141" s="134">
        <f>SUM(BK142:BK146)</f>
        <v>0</v>
      </c>
    </row>
    <row r="142" spans="1:65" s="2" customFormat="1" ht="24.2" customHeight="1">
      <c r="A142" s="29"/>
      <c r="B142" s="137"/>
      <c r="C142" s="138" t="s">
        <v>178</v>
      </c>
      <c r="D142" s="138" t="s">
        <v>115</v>
      </c>
      <c r="E142" s="139" t="s">
        <v>179</v>
      </c>
      <c r="F142" s="140" t="s">
        <v>180</v>
      </c>
      <c r="G142" s="141" t="s">
        <v>118</v>
      </c>
      <c r="H142" s="142">
        <v>1068.4000000000001</v>
      </c>
      <c r="I142" s="143"/>
      <c r="J142" s="142">
        <f>ROUND(I142*H142,3)</f>
        <v>0</v>
      </c>
      <c r="K142" s="144"/>
      <c r="L142" s="30"/>
      <c r="M142" s="145" t="s">
        <v>1</v>
      </c>
      <c r="N142" s="146" t="s">
        <v>41</v>
      </c>
      <c r="O142" s="55"/>
      <c r="P142" s="147">
        <f>O142*H142</f>
        <v>0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9" t="s">
        <v>119</v>
      </c>
      <c r="AT142" s="149" t="s">
        <v>115</v>
      </c>
      <c r="AU142" s="149" t="s">
        <v>120</v>
      </c>
      <c r="AY142" s="14" t="s">
        <v>113</v>
      </c>
      <c r="BE142" s="150">
        <f>IF(N142="základná",J142,0)</f>
        <v>0</v>
      </c>
      <c r="BF142" s="150">
        <f>IF(N142="znížená",J142,0)</f>
        <v>0</v>
      </c>
      <c r="BG142" s="150">
        <f>IF(N142="zákl. prenesená",J142,0)</f>
        <v>0</v>
      </c>
      <c r="BH142" s="150">
        <f>IF(N142="zníž. prenesená",J142,0)</f>
        <v>0</v>
      </c>
      <c r="BI142" s="150">
        <f>IF(N142="nulová",J142,0)</f>
        <v>0</v>
      </c>
      <c r="BJ142" s="14" t="s">
        <v>120</v>
      </c>
      <c r="BK142" s="151">
        <f>ROUND(I142*H142,3)</f>
        <v>0</v>
      </c>
      <c r="BL142" s="14" t="s">
        <v>119</v>
      </c>
      <c r="BM142" s="149" t="s">
        <v>181</v>
      </c>
    </row>
    <row r="143" spans="1:65" s="2" customFormat="1" ht="24.2" customHeight="1">
      <c r="A143" s="29"/>
      <c r="B143" s="137"/>
      <c r="C143" s="138" t="s">
        <v>182</v>
      </c>
      <c r="D143" s="138" t="s">
        <v>115</v>
      </c>
      <c r="E143" s="139" t="s">
        <v>183</v>
      </c>
      <c r="F143" s="140" t="s">
        <v>184</v>
      </c>
      <c r="G143" s="141" t="s">
        <v>136</v>
      </c>
      <c r="H143" s="142">
        <v>79.631</v>
      </c>
      <c r="I143" s="143"/>
      <c r="J143" s="142">
        <f>ROUND(I143*H143,3)</f>
        <v>0</v>
      </c>
      <c r="K143" s="144"/>
      <c r="L143" s="30"/>
      <c r="M143" s="145" t="s">
        <v>1</v>
      </c>
      <c r="N143" s="146" t="s">
        <v>41</v>
      </c>
      <c r="O143" s="55"/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9" t="s">
        <v>119</v>
      </c>
      <c r="AT143" s="149" t="s">
        <v>115</v>
      </c>
      <c r="AU143" s="149" t="s">
        <v>120</v>
      </c>
      <c r="AY143" s="14" t="s">
        <v>113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4" t="s">
        <v>120</v>
      </c>
      <c r="BK143" s="151">
        <f>ROUND(I143*H143,3)</f>
        <v>0</v>
      </c>
      <c r="BL143" s="14" t="s">
        <v>119</v>
      </c>
      <c r="BM143" s="149" t="s">
        <v>185</v>
      </c>
    </row>
    <row r="144" spans="1:65" s="2" customFormat="1" ht="24.2" customHeight="1">
      <c r="A144" s="29"/>
      <c r="B144" s="137"/>
      <c r="C144" s="138" t="s">
        <v>186</v>
      </c>
      <c r="D144" s="138" t="s">
        <v>115</v>
      </c>
      <c r="E144" s="139" t="s">
        <v>187</v>
      </c>
      <c r="F144" s="140" t="s">
        <v>188</v>
      </c>
      <c r="G144" s="141" t="s">
        <v>136</v>
      </c>
      <c r="H144" s="142">
        <v>3503.7640000000001</v>
      </c>
      <c r="I144" s="143"/>
      <c r="J144" s="142">
        <f>ROUND(I144*H144,3)</f>
        <v>0</v>
      </c>
      <c r="K144" s="144"/>
      <c r="L144" s="30"/>
      <c r="M144" s="145" t="s">
        <v>1</v>
      </c>
      <c r="N144" s="146" t="s">
        <v>41</v>
      </c>
      <c r="O144" s="55"/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9" t="s">
        <v>119</v>
      </c>
      <c r="AT144" s="149" t="s">
        <v>115</v>
      </c>
      <c r="AU144" s="149" t="s">
        <v>120</v>
      </c>
      <c r="AY144" s="14" t="s">
        <v>113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4" t="s">
        <v>120</v>
      </c>
      <c r="BK144" s="151">
        <f>ROUND(I144*H144,3)</f>
        <v>0</v>
      </c>
      <c r="BL144" s="14" t="s">
        <v>119</v>
      </c>
      <c r="BM144" s="149" t="s">
        <v>189</v>
      </c>
    </row>
    <row r="145" spans="1:65" s="2" customFormat="1" ht="24.2" customHeight="1">
      <c r="A145" s="29"/>
      <c r="B145" s="137"/>
      <c r="C145" s="138" t="s">
        <v>190</v>
      </c>
      <c r="D145" s="138" t="s">
        <v>115</v>
      </c>
      <c r="E145" s="139" t="s">
        <v>191</v>
      </c>
      <c r="F145" s="140" t="s">
        <v>192</v>
      </c>
      <c r="G145" s="141" t="s">
        <v>136</v>
      </c>
      <c r="H145" s="142">
        <v>79.631</v>
      </c>
      <c r="I145" s="143"/>
      <c r="J145" s="142">
        <f>ROUND(I145*H145,3)</f>
        <v>0</v>
      </c>
      <c r="K145" s="144"/>
      <c r="L145" s="30"/>
      <c r="M145" s="145" t="s">
        <v>1</v>
      </c>
      <c r="N145" s="146" t="s">
        <v>41</v>
      </c>
      <c r="O145" s="55"/>
      <c r="P145" s="147">
        <f>O145*H145</f>
        <v>0</v>
      </c>
      <c r="Q145" s="147">
        <v>0</v>
      </c>
      <c r="R145" s="147">
        <f>Q145*H145</f>
        <v>0</v>
      </c>
      <c r="S145" s="147">
        <v>0</v>
      </c>
      <c r="T145" s="14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9" t="s">
        <v>119</v>
      </c>
      <c r="AT145" s="149" t="s">
        <v>115</v>
      </c>
      <c r="AU145" s="149" t="s">
        <v>120</v>
      </c>
      <c r="AY145" s="14" t="s">
        <v>113</v>
      </c>
      <c r="BE145" s="150">
        <f>IF(N145="základná",J145,0)</f>
        <v>0</v>
      </c>
      <c r="BF145" s="150">
        <f>IF(N145="znížená",J145,0)</f>
        <v>0</v>
      </c>
      <c r="BG145" s="150">
        <f>IF(N145="zákl. prenesená",J145,0)</f>
        <v>0</v>
      </c>
      <c r="BH145" s="150">
        <f>IF(N145="zníž. prenesená",J145,0)</f>
        <v>0</v>
      </c>
      <c r="BI145" s="150">
        <f>IF(N145="nulová",J145,0)</f>
        <v>0</v>
      </c>
      <c r="BJ145" s="14" t="s">
        <v>120</v>
      </c>
      <c r="BK145" s="151">
        <f>ROUND(I145*H145,3)</f>
        <v>0</v>
      </c>
      <c r="BL145" s="14" t="s">
        <v>119</v>
      </c>
      <c r="BM145" s="149" t="s">
        <v>193</v>
      </c>
    </row>
    <row r="146" spans="1:65" s="2" customFormat="1" ht="14.45" customHeight="1">
      <c r="A146" s="29"/>
      <c r="B146" s="137"/>
      <c r="C146" s="138" t="s">
        <v>194</v>
      </c>
      <c r="D146" s="138" t="s">
        <v>115</v>
      </c>
      <c r="E146" s="139" t="s">
        <v>195</v>
      </c>
      <c r="F146" s="140" t="s">
        <v>196</v>
      </c>
      <c r="G146" s="141" t="s">
        <v>136</v>
      </c>
      <c r="H146" s="142">
        <v>79.631</v>
      </c>
      <c r="I146" s="143"/>
      <c r="J146" s="142">
        <f>ROUND(I146*H146,3)</f>
        <v>0</v>
      </c>
      <c r="K146" s="144"/>
      <c r="L146" s="30"/>
      <c r="M146" s="145" t="s">
        <v>1</v>
      </c>
      <c r="N146" s="146" t="s">
        <v>41</v>
      </c>
      <c r="O146" s="55"/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9" t="s">
        <v>119</v>
      </c>
      <c r="AT146" s="149" t="s">
        <v>115</v>
      </c>
      <c r="AU146" s="149" t="s">
        <v>120</v>
      </c>
      <c r="AY146" s="14" t="s">
        <v>113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4" t="s">
        <v>120</v>
      </c>
      <c r="BK146" s="151">
        <f>ROUND(I146*H146,3)</f>
        <v>0</v>
      </c>
      <c r="BL146" s="14" t="s">
        <v>119</v>
      </c>
      <c r="BM146" s="149" t="s">
        <v>197</v>
      </c>
    </row>
    <row r="147" spans="1:65" s="12" customFormat="1" ht="22.9" customHeight="1">
      <c r="B147" s="124"/>
      <c r="D147" s="125" t="s">
        <v>74</v>
      </c>
      <c r="E147" s="135" t="s">
        <v>198</v>
      </c>
      <c r="F147" s="135" t="s">
        <v>199</v>
      </c>
      <c r="I147" s="127"/>
      <c r="J147" s="136">
        <f>BK147</f>
        <v>0</v>
      </c>
      <c r="L147" s="124"/>
      <c r="M147" s="129"/>
      <c r="N147" s="130"/>
      <c r="O147" s="130"/>
      <c r="P147" s="131">
        <f>P148</f>
        <v>0</v>
      </c>
      <c r="Q147" s="130"/>
      <c r="R147" s="131">
        <f>R148</f>
        <v>0</v>
      </c>
      <c r="S147" s="130"/>
      <c r="T147" s="132">
        <f>T148</f>
        <v>0</v>
      </c>
      <c r="AR147" s="125" t="s">
        <v>83</v>
      </c>
      <c r="AT147" s="133" t="s">
        <v>74</v>
      </c>
      <c r="AU147" s="133" t="s">
        <v>83</v>
      </c>
      <c r="AY147" s="125" t="s">
        <v>113</v>
      </c>
      <c r="BK147" s="134">
        <f>BK148</f>
        <v>0</v>
      </c>
    </row>
    <row r="148" spans="1:65" s="2" customFormat="1" ht="24.2" customHeight="1">
      <c r="A148" s="29"/>
      <c r="B148" s="137"/>
      <c r="C148" s="138" t="s">
        <v>7</v>
      </c>
      <c r="D148" s="138" t="s">
        <v>115</v>
      </c>
      <c r="E148" s="139" t="s">
        <v>200</v>
      </c>
      <c r="F148" s="140" t="s">
        <v>201</v>
      </c>
      <c r="G148" s="141" t="s">
        <v>136</v>
      </c>
      <c r="H148" s="142">
        <v>503.41300000000001</v>
      </c>
      <c r="I148" s="143"/>
      <c r="J148" s="142">
        <f>ROUND(I148*H148,3)</f>
        <v>0</v>
      </c>
      <c r="K148" s="144"/>
      <c r="L148" s="30"/>
      <c r="M148" s="152" t="s">
        <v>1</v>
      </c>
      <c r="N148" s="153" t="s">
        <v>41</v>
      </c>
      <c r="O148" s="154"/>
      <c r="P148" s="155">
        <f>O148*H148</f>
        <v>0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9" t="s">
        <v>119</v>
      </c>
      <c r="AT148" s="149" t="s">
        <v>115</v>
      </c>
      <c r="AU148" s="149" t="s">
        <v>120</v>
      </c>
      <c r="AY148" s="14" t="s">
        <v>113</v>
      </c>
      <c r="BE148" s="150">
        <f>IF(N148="základná",J148,0)</f>
        <v>0</v>
      </c>
      <c r="BF148" s="150">
        <f>IF(N148="znížená",J148,0)</f>
        <v>0</v>
      </c>
      <c r="BG148" s="150">
        <f>IF(N148="zákl. prenesená",J148,0)</f>
        <v>0</v>
      </c>
      <c r="BH148" s="150">
        <f>IF(N148="zníž. prenesená",J148,0)</f>
        <v>0</v>
      </c>
      <c r="BI148" s="150">
        <f>IF(N148="nulová",J148,0)</f>
        <v>0</v>
      </c>
      <c r="BJ148" s="14" t="s">
        <v>120</v>
      </c>
      <c r="BK148" s="151">
        <f>ROUND(I148*H148,3)</f>
        <v>0</v>
      </c>
      <c r="BL148" s="14" t="s">
        <v>119</v>
      </c>
      <c r="BM148" s="149" t="s">
        <v>202</v>
      </c>
    </row>
    <row r="149" spans="1:65" s="2" customFormat="1" ht="6.95" customHeight="1">
      <c r="A149" s="29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21:K14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Komunikácia</vt:lpstr>
      <vt:lpstr>'01 - Komunikácia'!Názvy_tlače</vt:lpstr>
      <vt:lpstr>'Rekapitulácia stavby'!Názvy_tlače</vt:lpstr>
      <vt:lpstr>'01 - Komunikácia'!Oblasť_tlače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Daniš Lukáš, Ing.</cp:lastModifiedBy>
  <dcterms:created xsi:type="dcterms:W3CDTF">2021-06-22T15:56:47Z</dcterms:created>
  <dcterms:modified xsi:type="dcterms:W3CDTF">2021-07-29T06:26:14Z</dcterms:modified>
</cp:coreProperties>
</file>