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JANKO\Desktop\ACER2\Vranov ELI ZŠ\"/>
    </mc:Choice>
  </mc:AlternateContent>
  <xr:revisionPtr revIDLastSave="0" documentId="13_ncr:1_{1B0375E1-0931-47CC-B398-39C22982C76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kapitulácia stavby" sheetId="1" r:id="rId1"/>
    <sheet name="ELI - SILNOPRÚDOVÁ ELEKTR..." sheetId="2" r:id="rId2"/>
  </sheets>
  <definedNames>
    <definedName name="_xlnm._FilterDatabase" localSheetId="1" hidden="1">'ELI - SILNOPRÚDOVÁ ELEKTR...'!$C$143:$K$679</definedName>
    <definedName name="_xlnm.Print_Titles" localSheetId="1">'ELI - SILNOPRÚDOVÁ ELEKTR...'!$143:$143</definedName>
    <definedName name="_xlnm.Print_Titles" localSheetId="0">'Rekapitulácia stavby'!$92:$92</definedName>
    <definedName name="_xlnm.Print_Area" localSheetId="1">'ELI - SILNOPRÚDOVÁ ELEKTR...'!$C$4:$J$76,'ELI - SILNOPRÚDOVÁ ELEKTR...'!$C$82:$J$123,'ELI - SILNOPRÚDOVÁ ELEKTR...'!$C$129:$J$679</definedName>
    <definedName name="_xlnm.Print_Area" localSheetId="0">'Rekapitulácia stavby'!$D$4:$AO$76,'Rekapitulácia stavby'!$C$82:$AQ$97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9" i="2" l="1"/>
  <c r="J38" i="2"/>
  <c r="AY96" i="1" s="1"/>
  <c r="J37" i="2"/>
  <c r="AX96" i="1"/>
  <c r="BI679" i="2"/>
  <c r="BH679" i="2"/>
  <c r="BG679" i="2"/>
  <c r="BE679" i="2"/>
  <c r="T679" i="2"/>
  <c r="R679" i="2"/>
  <c r="P679" i="2"/>
  <c r="BI678" i="2"/>
  <c r="BH678" i="2"/>
  <c r="BG678" i="2"/>
  <c r="BE678" i="2"/>
  <c r="T678" i="2"/>
  <c r="R678" i="2"/>
  <c r="P678" i="2"/>
  <c r="BI676" i="2"/>
  <c r="BH676" i="2"/>
  <c r="BG676" i="2"/>
  <c r="BE676" i="2"/>
  <c r="T676" i="2"/>
  <c r="R676" i="2"/>
  <c r="P676" i="2"/>
  <c r="BI675" i="2"/>
  <c r="BH675" i="2"/>
  <c r="BG675" i="2"/>
  <c r="BE675" i="2"/>
  <c r="T675" i="2"/>
  <c r="R675" i="2"/>
  <c r="P675" i="2"/>
  <c r="BI674" i="2"/>
  <c r="BH674" i="2"/>
  <c r="BG674" i="2"/>
  <c r="BE674" i="2"/>
  <c r="T674" i="2"/>
  <c r="R674" i="2"/>
  <c r="P674" i="2"/>
  <c r="BI673" i="2"/>
  <c r="BH673" i="2"/>
  <c r="BG673" i="2"/>
  <c r="BE673" i="2"/>
  <c r="T673" i="2"/>
  <c r="R673" i="2"/>
  <c r="P673" i="2"/>
  <c r="BI672" i="2"/>
  <c r="BH672" i="2"/>
  <c r="BG672" i="2"/>
  <c r="BE672" i="2"/>
  <c r="T672" i="2"/>
  <c r="R672" i="2"/>
  <c r="P672" i="2"/>
  <c r="BI671" i="2"/>
  <c r="BH671" i="2"/>
  <c r="BG671" i="2"/>
  <c r="BE671" i="2"/>
  <c r="T671" i="2"/>
  <c r="R671" i="2"/>
  <c r="P671" i="2"/>
  <c r="BI670" i="2"/>
  <c r="BH670" i="2"/>
  <c r="BG670" i="2"/>
  <c r="BE670" i="2"/>
  <c r="T670" i="2"/>
  <c r="R670" i="2"/>
  <c r="P670" i="2"/>
  <c r="BI669" i="2"/>
  <c r="BH669" i="2"/>
  <c r="BG669" i="2"/>
  <c r="BE669" i="2"/>
  <c r="T669" i="2"/>
  <c r="R669" i="2"/>
  <c r="P669" i="2"/>
  <c r="BI668" i="2"/>
  <c r="BH668" i="2"/>
  <c r="BG668" i="2"/>
  <c r="BE668" i="2"/>
  <c r="T668" i="2"/>
  <c r="R668" i="2"/>
  <c r="P668" i="2"/>
  <c r="BI667" i="2"/>
  <c r="BH667" i="2"/>
  <c r="BG667" i="2"/>
  <c r="BE667" i="2"/>
  <c r="T667" i="2"/>
  <c r="R667" i="2"/>
  <c r="P667" i="2"/>
  <c r="BI666" i="2"/>
  <c r="BH666" i="2"/>
  <c r="BG666" i="2"/>
  <c r="BE666" i="2"/>
  <c r="T666" i="2"/>
  <c r="R666" i="2"/>
  <c r="P666" i="2"/>
  <c r="BI665" i="2"/>
  <c r="BH665" i="2"/>
  <c r="BG665" i="2"/>
  <c r="BE665" i="2"/>
  <c r="T665" i="2"/>
  <c r="R665" i="2"/>
  <c r="P665" i="2"/>
  <c r="BI664" i="2"/>
  <c r="BH664" i="2"/>
  <c r="BG664" i="2"/>
  <c r="BE664" i="2"/>
  <c r="T664" i="2"/>
  <c r="R664" i="2"/>
  <c r="P664" i="2"/>
  <c r="BI663" i="2"/>
  <c r="BH663" i="2"/>
  <c r="BG663" i="2"/>
  <c r="BE663" i="2"/>
  <c r="T663" i="2"/>
  <c r="R663" i="2"/>
  <c r="P663" i="2"/>
  <c r="BI662" i="2"/>
  <c r="BH662" i="2"/>
  <c r="BG662" i="2"/>
  <c r="BE662" i="2"/>
  <c r="T662" i="2"/>
  <c r="R662" i="2"/>
  <c r="P662" i="2"/>
  <c r="BI661" i="2"/>
  <c r="BH661" i="2"/>
  <c r="BG661" i="2"/>
  <c r="BE661" i="2"/>
  <c r="T661" i="2"/>
  <c r="R661" i="2"/>
  <c r="P661" i="2"/>
  <c r="BI660" i="2"/>
  <c r="BH660" i="2"/>
  <c r="BG660" i="2"/>
  <c r="BE660" i="2"/>
  <c r="T660" i="2"/>
  <c r="R660" i="2"/>
  <c r="P660" i="2"/>
  <c r="BI659" i="2"/>
  <c r="BH659" i="2"/>
  <c r="BG659" i="2"/>
  <c r="BE659" i="2"/>
  <c r="T659" i="2"/>
  <c r="R659" i="2"/>
  <c r="P659" i="2"/>
  <c r="BI658" i="2"/>
  <c r="BH658" i="2"/>
  <c r="BG658" i="2"/>
  <c r="BE658" i="2"/>
  <c r="T658" i="2"/>
  <c r="R658" i="2"/>
  <c r="P658" i="2"/>
  <c r="BI657" i="2"/>
  <c r="BH657" i="2"/>
  <c r="BG657" i="2"/>
  <c r="BE657" i="2"/>
  <c r="T657" i="2"/>
  <c r="R657" i="2"/>
  <c r="P657" i="2"/>
  <c r="BI656" i="2"/>
  <c r="BH656" i="2"/>
  <c r="BG656" i="2"/>
  <c r="BE656" i="2"/>
  <c r="T656" i="2"/>
  <c r="R656" i="2"/>
  <c r="P656" i="2"/>
  <c r="BI655" i="2"/>
  <c r="BH655" i="2"/>
  <c r="BG655" i="2"/>
  <c r="BE655" i="2"/>
  <c r="T655" i="2"/>
  <c r="R655" i="2"/>
  <c r="P655" i="2"/>
  <c r="BI654" i="2"/>
  <c r="BH654" i="2"/>
  <c r="BG654" i="2"/>
  <c r="BE654" i="2"/>
  <c r="T654" i="2"/>
  <c r="R654" i="2"/>
  <c r="P654" i="2"/>
  <c r="BI653" i="2"/>
  <c r="BH653" i="2"/>
  <c r="BG653" i="2"/>
  <c r="BE653" i="2"/>
  <c r="T653" i="2"/>
  <c r="R653" i="2"/>
  <c r="P653" i="2"/>
  <c r="BI652" i="2"/>
  <c r="BH652" i="2"/>
  <c r="BG652" i="2"/>
  <c r="BE652" i="2"/>
  <c r="T652" i="2"/>
  <c r="R652" i="2"/>
  <c r="P652" i="2"/>
  <c r="BI651" i="2"/>
  <c r="BH651" i="2"/>
  <c r="BG651" i="2"/>
  <c r="BE651" i="2"/>
  <c r="T651" i="2"/>
  <c r="R651" i="2"/>
  <c r="P651" i="2"/>
  <c r="BI650" i="2"/>
  <c r="BH650" i="2"/>
  <c r="BG650" i="2"/>
  <c r="BE650" i="2"/>
  <c r="T650" i="2"/>
  <c r="R650" i="2"/>
  <c r="P650" i="2"/>
  <c r="BI649" i="2"/>
  <c r="BH649" i="2"/>
  <c r="BG649" i="2"/>
  <c r="BE649" i="2"/>
  <c r="T649" i="2"/>
  <c r="R649" i="2"/>
  <c r="P649" i="2"/>
  <c r="BI648" i="2"/>
  <c r="BH648" i="2"/>
  <c r="BG648" i="2"/>
  <c r="BE648" i="2"/>
  <c r="T648" i="2"/>
  <c r="R648" i="2"/>
  <c r="P648" i="2"/>
  <c r="BI647" i="2"/>
  <c r="BH647" i="2"/>
  <c r="BG647" i="2"/>
  <c r="BE647" i="2"/>
  <c r="T647" i="2"/>
  <c r="R647" i="2"/>
  <c r="P647" i="2"/>
  <c r="BI646" i="2"/>
  <c r="BH646" i="2"/>
  <c r="BG646" i="2"/>
  <c r="BE646" i="2"/>
  <c r="T646" i="2"/>
  <c r="R646" i="2"/>
  <c r="P646" i="2"/>
  <c r="BI645" i="2"/>
  <c r="BH645" i="2"/>
  <c r="BG645" i="2"/>
  <c r="BE645" i="2"/>
  <c r="T645" i="2"/>
  <c r="R645" i="2"/>
  <c r="P645" i="2"/>
  <c r="BI644" i="2"/>
  <c r="BH644" i="2"/>
  <c r="BG644" i="2"/>
  <c r="BE644" i="2"/>
  <c r="T644" i="2"/>
  <c r="R644" i="2"/>
  <c r="P644" i="2"/>
  <c r="BI643" i="2"/>
  <c r="BH643" i="2"/>
  <c r="BG643" i="2"/>
  <c r="BE643" i="2"/>
  <c r="T643" i="2"/>
  <c r="R643" i="2"/>
  <c r="P643" i="2"/>
  <c r="BI642" i="2"/>
  <c r="BH642" i="2"/>
  <c r="BG642" i="2"/>
  <c r="BE642" i="2"/>
  <c r="T642" i="2"/>
  <c r="R642" i="2"/>
  <c r="P642" i="2"/>
  <c r="BI641" i="2"/>
  <c r="BH641" i="2"/>
  <c r="BG641" i="2"/>
  <c r="BE641" i="2"/>
  <c r="T641" i="2"/>
  <c r="R641" i="2"/>
  <c r="P641" i="2"/>
  <c r="BI640" i="2"/>
  <c r="BH640" i="2"/>
  <c r="BG640" i="2"/>
  <c r="BE640" i="2"/>
  <c r="T640" i="2"/>
  <c r="R640" i="2"/>
  <c r="P640" i="2"/>
  <c r="BI639" i="2"/>
  <c r="BH639" i="2"/>
  <c r="BG639" i="2"/>
  <c r="BE639" i="2"/>
  <c r="T639" i="2"/>
  <c r="R639" i="2"/>
  <c r="P639" i="2"/>
  <c r="BI638" i="2"/>
  <c r="BH638" i="2"/>
  <c r="BG638" i="2"/>
  <c r="BE638" i="2"/>
  <c r="T638" i="2"/>
  <c r="R638" i="2"/>
  <c r="P638" i="2"/>
  <c r="BI636" i="2"/>
  <c r="BH636" i="2"/>
  <c r="BG636" i="2"/>
  <c r="BE636" i="2"/>
  <c r="T636" i="2"/>
  <c r="R636" i="2"/>
  <c r="P636" i="2"/>
  <c r="BI635" i="2"/>
  <c r="BH635" i="2"/>
  <c r="BG635" i="2"/>
  <c r="BE635" i="2"/>
  <c r="T635" i="2"/>
  <c r="R635" i="2"/>
  <c r="P635" i="2"/>
  <c r="BI634" i="2"/>
  <c r="BH634" i="2"/>
  <c r="BG634" i="2"/>
  <c r="BE634" i="2"/>
  <c r="T634" i="2"/>
  <c r="R634" i="2"/>
  <c r="P634" i="2"/>
  <c r="BI633" i="2"/>
  <c r="BH633" i="2"/>
  <c r="BG633" i="2"/>
  <c r="BE633" i="2"/>
  <c r="T633" i="2"/>
  <c r="R633" i="2"/>
  <c r="P633" i="2"/>
  <c r="BI632" i="2"/>
  <c r="BH632" i="2"/>
  <c r="BG632" i="2"/>
  <c r="BE632" i="2"/>
  <c r="T632" i="2"/>
  <c r="R632" i="2"/>
  <c r="P632" i="2"/>
  <c r="BI631" i="2"/>
  <c r="BH631" i="2"/>
  <c r="BG631" i="2"/>
  <c r="BE631" i="2"/>
  <c r="T631" i="2"/>
  <c r="R631" i="2"/>
  <c r="P631" i="2"/>
  <c r="BI630" i="2"/>
  <c r="BH630" i="2"/>
  <c r="BG630" i="2"/>
  <c r="BE630" i="2"/>
  <c r="T630" i="2"/>
  <c r="R630" i="2"/>
  <c r="P630" i="2"/>
  <c r="BI629" i="2"/>
  <c r="BH629" i="2"/>
  <c r="BG629" i="2"/>
  <c r="BE629" i="2"/>
  <c r="T629" i="2"/>
  <c r="R629" i="2"/>
  <c r="P629" i="2"/>
  <c r="BI628" i="2"/>
  <c r="BH628" i="2"/>
  <c r="BG628" i="2"/>
  <c r="BE628" i="2"/>
  <c r="T628" i="2"/>
  <c r="R628" i="2"/>
  <c r="P628" i="2"/>
  <c r="BI627" i="2"/>
  <c r="BH627" i="2"/>
  <c r="BG627" i="2"/>
  <c r="BE627" i="2"/>
  <c r="T627" i="2"/>
  <c r="R627" i="2"/>
  <c r="P627" i="2"/>
  <c r="BI626" i="2"/>
  <c r="BH626" i="2"/>
  <c r="BG626" i="2"/>
  <c r="BE626" i="2"/>
  <c r="T626" i="2"/>
  <c r="R626" i="2"/>
  <c r="P626" i="2"/>
  <c r="BI625" i="2"/>
  <c r="BH625" i="2"/>
  <c r="BG625" i="2"/>
  <c r="BE625" i="2"/>
  <c r="T625" i="2"/>
  <c r="R625" i="2"/>
  <c r="P625" i="2"/>
  <c r="BI624" i="2"/>
  <c r="BH624" i="2"/>
  <c r="BG624" i="2"/>
  <c r="BE624" i="2"/>
  <c r="T624" i="2"/>
  <c r="R624" i="2"/>
  <c r="P624" i="2"/>
  <c r="BI623" i="2"/>
  <c r="BH623" i="2"/>
  <c r="BG623" i="2"/>
  <c r="BE623" i="2"/>
  <c r="T623" i="2"/>
  <c r="R623" i="2"/>
  <c r="P623" i="2"/>
  <c r="BI622" i="2"/>
  <c r="BH622" i="2"/>
  <c r="BG622" i="2"/>
  <c r="BE622" i="2"/>
  <c r="T622" i="2"/>
  <c r="R622" i="2"/>
  <c r="P622" i="2"/>
  <c r="BI621" i="2"/>
  <c r="BH621" i="2"/>
  <c r="BG621" i="2"/>
  <c r="BE621" i="2"/>
  <c r="T621" i="2"/>
  <c r="R621" i="2"/>
  <c r="P621" i="2"/>
  <c r="BI620" i="2"/>
  <c r="BH620" i="2"/>
  <c r="BG620" i="2"/>
  <c r="BE620" i="2"/>
  <c r="T620" i="2"/>
  <c r="R620" i="2"/>
  <c r="P620" i="2"/>
  <c r="BI619" i="2"/>
  <c r="BH619" i="2"/>
  <c r="BG619" i="2"/>
  <c r="BE619" i="2"/>
  <c r="T619" i="2"/>
  <c r="R619" i="2"/>
  <c r="P619" i="2"/>
  <c r="BI618" i="2"/>
  <c r="BH618" i="2"/>
  <c r="BG618" i="2"/>
  <c r="BE618" i="2"/>
  <c r="T618" i="2"/>
  <c r="R618" i="2"/>
  <c r="P618" i="2"/>
  <c r="BI617" i="2"/>
  <c r="BH617" i="2"/>
  <c r="BG617" i="2"/>
  <c r="BE617" i="2"/>
  <c r="T617" i="2"/>
  <c r="R617" i="2"/>
  <c r="P617" i="2"/>
  <c r="BI616" i="2"/>
  <c r="BH616" i="2"/>
  <c r="BG616" i="2"/>
  <c r="BE616" i="2"/>
  <c r="T616" i="2"/>
  <c r="R616" i="2"/>
  <c r="P616" i="2"/>
  <c r="BI615" i="2"/>
  <c r="BH615" i="2"/>
  <c r="BG615" i="2"/>
  <c r="BE615" i="2"/>
  <c r="T615" i="2"/>
  <c r="R615" i="2"/>
  <c r="P615" i="2"/>
  <c r="BI613" i="2"/>
  <c r="BH613" i="2"/>
  <c r="BG613" i="2"/>
  <c r="BE613" i="2"/>
  <c r="T613" i="2"/>
  <c r="R613" i="2"/>
  <c r="P613" i="2"/>
  <c r="BI612" i="2"/>
  <c r="BH612" i="2"/>
  <c r="BG612" i="2"/>
  <c r="BE612" i="2"/>
  <c r="T612" i="2"/>
  <c r="R612" i="2"/>
  <c r="P612" i="2"/>
  <c r="BI611" i="2"/>
  <c r="BH611" i="2"/>
  <c r="BG611" i="2"/>
  <c r="BE611" i="2"/>
  <c r="T611" i="2"/>
  <c r="R611" i="2"/>
  <c r="P611" i="2"/>
  <c r="BI610" i="2"/>
  <c r="BH610" i="2"/>
  <c r="BG610" i="2"/>
  <c r="BE610" i="2"/>
  <c r="T610" i="2"/>
  <c r="R610" i="2"/>
  <c r="P610" i="2"/>
  <c r="BI609" i="2"/>
  <c r="BH609" i="2"/>
  <c r="BG609" i="2"/>
  <c r="BE609" i="2"/>
  <c r="T609" i="2"/>
  <c r="R609" i="2"/>
  <c r="P609" i="2"/>
  <c r="BI608" i="2"/>
  <c r="BH608" i="2"/>
  <c r="BG608" i="2"/>
  <c r="BE608" i="2"/>
  <c r="T608" i="2"/>
  <c r="R608" i="2"/>
  <c r="P608" i="2"/>
  <c r="BI607" i="2"/>
  <c r="BH607" i="2"/>
  <c r="BG607" i="2"/>
  <c r="BE607" i="2"/>
  <c r="T607" i="2"/>
  <c r="R607" i="2"/>
  <c r="P607" i="2"/>
  <c r="BI606" i="2"/>
  <c r="BH606" i="2"/>
  <c r="BG606" i="2"/>
  <c r="BE606" i="2"/>
  <c r="T606" i="2"/>
  <c r="R606" i="2"/>
  <c r="P606" i="2"/>
  <c r="BI605" i="2"/>
  <c r="BH605" i="2"/>
  <c r="BG605" i="2"/>
  <c r="BE605" i="2"/>
  <c r="T605" i="2"/>
  <c r="R605" i="2"/>
  <c r="P605" i="2"/>
  <c r="BI604" i="2"/>
  <c r="BH604" i="2"/>
  <c r="BG604" i="2"/>
  <c r="BE604" i="2"/>
  <c r="T604" i="2"/>
  <c r="R604" i="2"/>
  <c r="P604" i="2"/>
  <c r="BI603" i="2"/>
  <c r="BH603" i="2"/>
  <c r="BG603" i="2"/>
  <c r="BE603" i="2"/>
  <c r="T603" i="2"/>
  <c r="R603" i="2"/>
  <c r="P603" i="2"/>
  <c r="BI602" i="2"/>
  <c r="BH602" i="2"/>
  <c r="BG602" i="2"/>
  <c r="BE602" i="2"/>
  <c r="T602" i="2"/>
  <c r="R602" i="2"/>
  <c r="P602" i="2"/>
  <c r="BI601" i="2"/>
  <c r="BH601" i="2"/>
  <c r="BG601" i="2"/>
  <c r="BE601" i="2"/>
  <c r="T601" i="2"/>
  <c r="R601" i="2"/>
  <c r="P601" i="2"/>
  <c r="BI600" i="2"/>
  <c r="BH600" i="2"/>
  <c r="BG600" i="2"/>
  <c r="BE600" i="2"/>
  <c r="T600" i="2"/>
  <c r="R600" i="2"/>
  <c r="P600" i="2"/>
  <c r="BI599" i="2"/>
  <c r="BH599" i="2"/>
  <c r="BG599" i="2"/>
  <c r="BE599" i="2"/>
  <c r="T599" i="2"/>
  <c r="R599" i="2"/>
  <c r="P599" i="2"/>
  <c r="BI598" i="2"/>
  <c r="BH598" i="2"/>
  <c r="BG598" i="2"/>
  <c r="BE598" i="2"/>
  <c r="T598" i="2"/>
  <c r="R598" i="2"/>
  <c r="P598" i="2"/>
  <c r="BI597" i="2"/>
  <c r="BH597" i="2"/>
  <c r="BG597" i="2"/>
  <c r="BE597" i="2"/>
  <c r="T597" i="2"/>
  <c r="R597" i="2"/>
  <c r="P597" i="2"/>
  <c r="BI596" i="2"/>
  <c r="BH596" i="2"/>
  <c r="BG596" i="2"/>
  <c r="BE596" i="2"/>
  <c r="T596" i="2"/>
  <c r="R596" i="2"/>
  <c r="P596" i="2"/>
  <c r="BI595" i="2"/>
  <c r="BH595" i="2"/>
  <c r="BG595" i="2"/>
  <c r="BE595" i="2"/>
  <c r="T595" i="2"/>
  <c r="R595" i="2"/>
  <c r="P595" i="2"/>
  <c r="BI594" i="2"/>
  <c r="BH594" i="2"/>
  <c r="BG594" i="2"/>
  <c r="BE594" i="2"/>
  <c r="T594" i="2"/>
  <c r="R594" i="2"/>
  <c r="P594" i="2"/>
  <c r="BI593" i="2"/>
  <c r="BH593" i="2"/>
  <c r="BG593" i="2"/>
  <c r="BE593" i="2"/>
  <c r="T593" i="2"/>
  <c r="R593" i="2"/>
  <c r="P593" i="2"/>
  <c r="BI592" i="2"/>
  <c r="BH592" i="2"/>
  <c r="BG592" i="2"/>
  <c r="BE592" i="2"/>
  <c r="T592" i="2"/>
  <c r="R592" i="2"/>
  <c r="P592" i="2"/>
  <c r="BI591" i="2"/>
  <c r="BH591" i="2"/>
  <c r="BG591" i="2"/>
  <c r="BE591" i="2"/>
  <c r="T591" i="2"/>
  <c r="R591" i="2"/>
  <c r="P591" i="2"/>
  <c r="BI590" i="2"/>
  <c r="BH590" i="2"/>
  <c r="BG590" i="2"/>
  <c r="BE590" i="2"/>
  <c r="T590" i="2"/>
  <c r="R590" i="2"/>
  <c r="P590" i="2"/>
  <c r="BI588" i="2"/>
  <c r="BH588" i="2"/>
  <c r="BG588" i="2"/>
  <c r="BE588" i="2"/>
  <c r="T588" i="2"/>
  <c r="R588" i="2"/>
  <c r="P588" i="2"/>
  <c r="BI587" i="2"/>
  <c r="BH587" i="2"/>
  <c r="BG587" i="2"/>
  <c r="BE587" i="2"/>
  <c r="T587" i="2"/>
  <c r="R587" i="2"/>
  <c r="P587" i="2"/>
  <c r="BI586" i="2"/>
  <c r="BH586" i="2"/>
  <c r="BG586" i="2"/>
  <c r="BE586" i="2"/>
  <c r="T586" i="2"/>
  <c r="R586" i="2"/>
  <c r="P586" i="2"/>
  <c r="BI585" i="2"/>
  <c r="BH585" i="2"/>
  <c r="BG585" i="2"/>
  <c r="BE585" i="2"/>
  <c r="T585" i="2"/>
  <c r="R585" i="2"/>
  <c r="P585" i="2"/>
  <c r="BI584" i="2"/>
  <c r="BH584" i="2"/>
  <c r="BG584" i="2"/>
  <c r="BE584" i="2"/>
  <c r="T584" i="2"/>
  <c r="R584" i="2"/>
  <c r="P584" i="2"/>
  <c r="BI583" i="2"/>
  <c r="BH583" i="2"/>
  <c r="BG583" i="2"/>
  <c r="BE583" i="2"/>
  <c r="T583" i="2"/>
  <c r="R583" i="2"/>
  <c r="P583" i="2"/>
  <c r="BI582" i="2"/>
  <c r="BH582" i="2"/>
  <c r="BG582" i="2"/>
  <c r="BE582" i="2"/>
  <c r="T582" i="2"/>
  <c r="R582" i="2"/>
  <c r="P582" i="2"/>
  <c r="BI581" i="2"/>
  <c r="BH581" i="2"/>
  <c r="BG581" i="2"/>
  <c r="BE581" i="2"/>
  <c r="T581" i="2"/>
  <c r="R581" i="2"/>
  <c r="P581" i="2"/>
  <c r="BI580" i="2"/>
  <c r="BH580" i="2"/>
  <c r="BG580" i="2"/>
  <c r="BE580" i="2"/>
  <c r="T580" i="2"/>
  <c r="R580" i="2"/>
  <c r="P580" i="2"/>
  <c r="BI579" i="2"/>
  <c r="BH579" i="2"/>
  <c r="BG579" i="2"/>
  <c r="BE579" i="2"/>
  <c r="T579" i="2"/>
  <c r="R579" i="2"/>
  <c r="P579" i="2"/>
  <c r="BI578" i="2"/>
  <c r="BH578" i="2"/>
  <c r="BG578" i="2"/>
  <c r="BE578" i="2"/>
  <c r="T578" i="2"/>
  <c r="R578" i="2"/>
  <c r="P578" i="2"/>
  <c r="BI577" i="2"/>
  <c r="BH577" i="2"/>
  <c r="BG577" i="2"/>
  <c r="BE577" i="2"/>
  <c r="T577" i="2"/>
  <c r="R577" i="2"/>
  <c r="P577" i="2"/>
  <c r="BI576" i="2"/>
  <c r="BH576" i="2"/>
  <c r="BG576" i="2"/>
  <c r="BE576" i="2"/>
  <c r="T576" i="2"/>
  <c r="R576" i="2"/>
  <c r="P576" i="2"/>
  <c r="BI575" i="2"/>
  <c r="BH575" i="2"/>
  <c r="BG575" i="2"/>
  <c r="BE575" i="2"/>
  <c r="T575" i="2"/>
  <c r="R575" i="2"/>
  <c r="P575" i="2"/>
  <c r="BI574" i="2"/>
  <c r="BH574" i="2"/>
  <c r="BG574" i="2"/>
  <c r="BE574" i="2"/>
  <c r="T574" i="2"/>
  <c r="R574" i="2"/>
  <c r="P574" i="2"/>
  <c r="BI573" i="2"/>
  <c r="BH573" i="2"/>
  <c r="BG573" i="2"/>
  <c r="BE573" i="2"/>
  <c r="T573" i="2"/>
  <c r="R573" i="2"/>
  <c r="P573" i="2"/>
  <c r="BI572" i="2"/>
  <c r="BH572" i="2"/>
  <c r="BG572" i="2"/>
  <c r="BE572" i="2"/>
  <c r="T572" i="2"/>
  <c r="R572" i="2"/>
  <c r="P572" i="2"/>
  <c r="BI571" i="2"/>
  <c r="BH571" i="2"/>
  <c r="BG571" i="2"/>
  <c r="BE571" i="2"/>
  <c r="T571" i="2"/>
  <c r="R571" i="2"/>
  <c r="P571" i="2"/>
  <c r="BI570" i="2"/>
  <c r="BH570" i="2"/>
  <c r="BG570" i="2"/>
  <c r="BE570" i="2"/>
  <c r="T570" i="2"/>
  <c r="R570" i="2"/>
  <c r="P570" i="2"/>
  <c r="BI569" i="2"/>
  <c r="BH569" i="2"/>
  <c r="BG569" i="2"/>
  <c r="BE569" i="2"/>
  <c r="T569" i="2"/>
  <c r="R569" i="2"/>
  <c r="P569" i="2"/>
  <c r="BI568" i="2"/>
  <c r="BH568" i="2"/>
  <c r="BG568" i="2"/>
  <c r="BE568" i="2"/>
  <c r="T568" i="2"/>
  <c r="R568" i="2"/>
  <c r="P568" i="2"/>
  <c r="BI567" i="2"/>
  <c r="BH567" i="2"/>
  <c r="BG567" i="2"/>
  <c r="BE567" i="2"/>
  <c r="T567" i="2"/>
  <c r="R567" i="2"/>
  <c r="P567" i="2"/>
  <c r="BI565" i="2"/>
  <c r="BH565" i="2"/>
  <c r="BG565" i="2"/>
  <c r="BE565" i="2"/>
  <c r="T565" i="2"/>
  <c r="R565" i="2"/>
  <c r="P565" i="2"/>
  <c r="BI564" i="2"/>
  <c r="BH564" i="2"/>
  <c r="BG564" i="2"/>
  <c r="BE564" i="2"/>
  <c r="T564" i="2"/>
  <c r="R564" i="2"/>
  <c r="P564" i="2"/>
  <c r="BI563" i="2"/>
  <c r="BH563" i="2"/>
  <c r="BG563" i="2"/>
  <c r="BE563" i="2"/>
  <c r="T563" i="2"/>
  <c r="R563" i="2"/>
  <c r="P563" i="2"/>
  <c r="BI562" i="2"/>
  <c r="BH562" i="2"/>
  <c r="BG562" i="2"/>
  <c r="BE562" i="2"/>
  <c r="T562" i="2"/>
  <c r="R562" i="2"/>
  <c r="P562" i="2"/>
  <c r="BI561" i="2"/>
  <c r="BH561" i="2"/>
  <c r="BG561" i="2"/>
  <c r="BE561" i="2"/>
  <c r="T561" i="2"/>
  <c r="R561" i="2"/>
  <c r="P561" i="2"/>
  <c r="BI560" i="2"/>
  <c r="BH560" i="2"/>
  <c r="BG560" i="2"/>
  <c r="BE560" i="2"/>
  <c r="T560" i="2"/>
  <c r="R560" i="2"/>
  <c r="P560" i="2"/>
  <c r="BI559" i="2"/>
  <c r="BH559" i="2"/>
  <c r="BG559" i="2"/>
  <c r="BE559" i="2"/>
  <c r="T559" i="2"/>
  <c r="R559" i="2"/>
  <c r="P559" i="2"/>
  <c r="BI558" i="2"/>
  <c r="BH558" i="2"/>
  <c r="BG558" i="2"/>
  <c r="BE558" i="2"/>
  <c r="T558" i="2"/>
  <c r="R558" i="2"/>
  <c r="P558" i="2"/>
  <c r="BI557" i="2"/>
  <c r="BH557" i="2"/>
  <c r="BG557" i="2"/>
  <c r="BE557" i="2"/>
  <c r="T557" i="2"/>
  <c r="R557" i="2"/>
  <c r="P557" i="2"/>
  <c r="BI556" i="2"/>
  <c r="BH556" i="2"/>
  <c r="BG556" i="2"/>
  <c r="BE556" i="2"/>
  <c r="T556" i="2"/>
  <c r="R556" i="2"/>
  <c r="P556" i="2"/>
  <c r="BI555" i="2"/>
  <c r="BH555" i="2"/>
  <c r="BG555" i="2"/>
  <c r="BE555" i="2"/>
  <c r="T555" i="2"/>
  <c r="R555" i="2"/>
  <c r="P555" i="2"/>
  <c r="BI554" i="2"/>
  <c r="BH554" i="2"/>
  <c r="BG554" i="2"/>
  <c r="BE554" i="2"/>
  <c r="T554" i="2"/>
  <c r="R554" i="2"/>
  <c r="P554" i="2"/>
  <c r="BI553" i="2"/>
  <c r="BH553" i="2"/>
  <c r="BG553" i="2"/>
  <c r="BE553" i="2"/>
  <c r="T553" i="2"/>
  <c r="R553" i="2"/>
  <c r="P553" i="2"/>
  <c r="BI552" i="2"/>
  <c r="BH552" i="2"/>
  <c r="BG552" i="2"/>
  <c r="BE552" i="2"/>
  <c r="T552" i="2"/>
  <c r="R552" i="2"/>
  <c r="P552" i="2"/>
  <c r="BI551" i="2"/>
  <c r="BH551" i="2"/>
  <c r="BG551" i="2"/>
  <c r="BE551" i="2"/>
  <c r="T551" i="2"/>
  <c r="R551" i="2"/>
  <c r="P551" i="2"/>
  <c r="BI550" i="2"/>
  <c r="BH550" i="2"/>
  <c r="BG550" i="2"/>
  <c r="BE550" i="2"/>
  <c r="T550" i="2"/>
  <c r="R550" i="2"/>
  <c r="P550" i="2"/>
  <c r="BI549" i="2"/>
  <c r="BH549" i="2"/>
  <c r="BG549" i="2"/>
  <c r="BE549" i="2"/>
  <c r="T549" i="2"/>
  <c r="R549" i="2"/>
  <c r="P549" i="2"/>
  <c r="BI548" i="2"/>
  <c r="BH548" i="2"/>
  <c r="BG548" i="2"/>
  <c r="BE548" i="2"/>
  <c r="T548" i="2"/>
  <c r="R548" i="2"/>
  <c r="P548" i="2"/>
  <c r="BI547" i="2"/>
  <c r="BH547" i="2"/>
  <c r="BG547" i="2"/>
  <c r="BE547" i="2"/>
  <c r="T547" i="2"/>
  <c r="R547" i="2"/>
  <c r="P547" i="2"/>
  <c r="BI546" i="2"/>
  <c r="BH546" i="2"/>
  <c r="BG546" i="2"/>
  <c r="BE546" i="2"/>
  <c r="T546" i="2"/>
  <c r="R546" i="2"/>
  <c r="P546" i="2"/>
  <c r="BI545" i="2"/>
  <c r="BH545" i="2"/>
  <c r="BG545" i="2"/>
  <c r="BE545" i="2"/>
  <c r="T545" i="2"/>
  <c r="R545" i="2"/>
  <c r="P545" i="2"/>
  <c r="BI544" i="2"/>
  <c r="BH544" i="2"/>
  <c r="BG544" i="2"/>
  <c r="BE544" i="2"/>
  <c r="T544" i="2"/>
  <c r="R544" i="2"/>
  <c r="P544" i="2"/>
  <c r="BI542" i="2"/>
  <c r="BH542" i="2"/>
  <c r="BG542" i="2"/>
  <c r="BE542" i="2"/>
  <c r="T542" i="2"/>
  <c r="R542" i="2"/>
  <c r="P542" i="2"/>
  <c r="BI541" i="2"/>
  <c r="BH541" i="2"/>
  <c r="BG541" i="2"/>
  <c r="BE541" i="2"/>
  <c r="T541" i="2"/>
  <c r="R541" i="2"/>
  <c r="P541" i="2"/>
  <c r="BI540" i="2"/>
  <c r="BH540" i="2"/>
  <c r="BG540" i="2"/>
  <c r="BE540" i="2"/>
  <c r="T540" i="2"/>
  <c r="R540" i="2"/>
  <c r="P540" i="2"/>
  <c r="BI539" i="2"/>
  <c r="BH539" i="2"/>
  <c r="BG539" i="2"/>
  <c r="BE539" i="2"/>
  <c r="T539" i="2"/>
  <c r="R539" i="2"/>
  <c r="P539" i="2"/>
  <c r="BI538" i="2"/>
  <c r="BH538" i="2"/>
  <c r="BG538" i="2"/>
  <c r="BE538" i="2"/>
  <c r="T538" i="2"/>
  <c r="R538" i="2"/>
  <c r="P538" i="2"/>
  <c r="BI537" i="2"/>
  <c r="BH537" i="2"/>
  <c r="BG537" i="2"/>
  <c r="BE537" i="2"/>
  <c r="T537" i="2"/>
  <c r="R537" i="2"/>
  <c r="P537" i="2"/>
  <c r="BI536" i="2"/>
  <c r="BH536" i="2"/>
  <c r="BG536" i="2"/>
  <c r="BE536" i="2"/>
  <c r="T536" i="2"/>
  <c r="R536" i="2"/>
  <c r="P536" i="2"/>
  <c r="BI535" i="2"/>
  <c r="BH535" i="2"/>
  <c r="BG535" i="2"/>
  <c r="BE535" i="2"/>
  <c r="T535" i="2"/>
  <c r="R535" i="2"/>
  <c r="P535" i="2"/>
  <c r="BI534" i="2"/>
  <c r="BH534" i="2"/>
  <c r="BG534" i="2"/>
  <c r="BE534" i="2"/>
  <c r="T534" i="2"/>
  <c r="R534" i="2"/>
  <c r="P534" i="2"/>
  <c r="BI533" i="2"/>
  <c r="BH533" i="2"/>
  <c r="BG533" i="2"/>
  <c r="BE533" i="2"/>
  <c r="T533" i="2"/>
  <c r="R533" i="2"/>
  <c r="P533" i="2"/>
  <c r="BI532" i="2"/>
  <c r="BH532" i="2"/>
  <c r="BG532" i="2"/>
  <c r="BE532" i="2"/>
  <c r="T532" i="2"/>
  <c r="R532" i="2"/>
  <c r="P532" i="2"/>
  <c r="BI531" i="2"/>
  <c r="BH531" i="2"/>
  <c r="BG531" i="2"/>
  <c r="BE531" i="2"/>
  <c r="T531" i="2"/>
  <c r="R531" i="2"/>
  <c r="P531" i="2"/>
  <c r="BI530" i="2"/>
  <c r="BH530" i="2"/>
  <c r="BG530" i="2"/>
  <c r="BE530" i="2"/>
  <c r="T530" i="2"/>
  <c r="R530" i="2"/>
  <c r="P530" i="2"/>
  <c r="BI529" i="2"/>
  <c r="BH529" i="2"/>
  <c r="BG529" i="2"/>
  <c r="BE529" i="2"/>
  <c r="T529" i="2"/>
  <c r="R529" i="2"/>
  <c r="P529" i="2"/>
  <c r="BI528" i="2"/>
  <c r="BH528" i="2"/>
  <c r="BG528" i="2"/>
  <c r="BE528" i="2"/>
  <c r="T528" i="2"/>
  <c r="R528" i="2"/>
  <c r="P528" i="2"/>
  <c r="BI527" i="2"/>
  <c r="BH527" i="2"/>
  <c r="BG527" i="2"/>
  <c r="BE527" i="2"/>
  <c r="T527" i="2"/>
  <c r="R527" i="2"/>
  <c r="P527" i="2"/>
  <c r="BI526" i="2"/>
  <c r="BH526" i="2"/>
  <c r="BG526" i="2"/>
  <c r="BE526" i="2"/>
  <c r="T526" i="2"/>
  <c r="R526" i="2"/>
  <c r="P526" i="2"/>
  <c r="BI525" i="2"/>
  <c r="BH525" i="2"/>
  <c r="BG525" i="2"/>
  <c r="BE525" i="2"/>
  <c r="T525" i="2"/>
  <c r="R525" i="2"/>
  <c r="P525" i="2"/>
  <c r="BI524" i="2"/>
  <c r="BH524" i="2"/>
  <c r="BG524" i="2"/>
  <c r="BE524" i="2"/>
  <c r="T524" i="2"/>
  <c r="R524" i="2"/>
  <c r="P524" i="2"/>
  <c r="BI523" i="2"/>
  <c r="BH523" i="2"/>
  <c r="BG523" i="2"/>
  <c r="BE523" i="2"/>
  <c r="T523" i="2"/>
  <c r="R523" i="2"/>
  <c r="P523" i="2"/>
  <c r="BI522" i="2"/>
  <c r="BH522" i="2"/>
  <c r="BG522" i="2"/>
  <c r="BE522" i="2"/>
  <c r="T522" i="2"/>
  <c r="R522" i="2"/>
  <c r="P522" i="2"/>
  <c r="BI521" i="2"/>
  <c r="BH521" i="2"/>
  <c r="BG521" i="2"/>
  <c r="BE521" i="2"/>
  <c r="T521" i="2"/>
  <c r="R521" i="2"/>
  <c r="P521" i="2"/>
  <c r="BI519" i="2"/>
  <c r="BH519" i="2"/>
  <c r="BG519" i="2"/>
  <c r="BE519" i="2"/>
  <c r="T519" i="2"/>
  <c r="R519" i="2"/>
  <c r="P519" i="2"/>
  <c r="BI518" i="2"/>
  <c r="BH518" i="2"/>
  <c r="BG518" i="2"/>
  <c r="BE518" i="2"/>
  <c r="T518" i="2"/>
  <c r="R518" i="2"/>
  <c r="P518" i="2"/>
  <c r="BI517" i="2"/>
  <c r="BH517" i="2"/>
  <c r="BG517" i="2"/>
  <c r="BE517" i="2"/>
  <c r="T517" i="2"/>
  <c r="R517" i="2"/>
  <c r="P517" i="2"/>
  <c r="BI516" i="2"/>
  <c r="BH516" i="2"/>
  <c r="BG516" i="2"/>
  <c r="BE516" i="2"/>
  <c r="T516" i="2"/>
  <c r="R516" i="2"/>
  <c r="P516" i="2"/>
  <c r="BI515" i="2"/>
  <c r="BH515" i="2"/>
  <c r="BG515" i="2"/>
  <c r="BE515" i="2"/>
  <c r="T515" i="2"/>
  <c r="R515" i="2"/>
  <c r="P515" i="2"/>
  <c r="BI514" i="2"/>
  <c r="BH514" i="2"/>
  <c r="BG514" i="2"/>
  <c r="BE514" i="2"/>
  <c r="T514" i="2"/>
  <c r="R514" i="2"/>
  <c r="P514" i="2"/>
  <c r="BI513" i="2"/>
  <c r="BH513" i="2"/>
  <c r="BG513" i="2"/>
  <c r="BE513" i="2"/>
  <c r="T513" i="2"/>
  <c r="R513" i="2"/>
  <c r="P513" i="2"/>
  <c r="BI512" i="2"/>
  <c r="BH512" i="2"/>
  <c r="BG512" i="2"/>
  <c r="BE512" i="2"/>
  <c r="T512" i="2"/>
  <c r="R512" i="2"/>
  <c r="P512" i="2"/>
  <c r="BI511" i="2"/>
  <c r="BH511" i="2"/>
  <c r="BG511" i="2"/>
  <c r="BE511" i="2"/>
  <c r="T511" i="2"/>
  <c r="R511" i="2"/>
  <c r="P511" i="2"/>
  <c r="BI510" i="2"/>
  <c r="BH510" i="2"/>
  <c r="BG510" i="2"/>
  <c r="BE510" i="2"/>
  <c r="T510" i="2"/>
  <c r="R510" i="2"/>
  <c r="P510" i="2"/>
  <c r="BI509" i="2"/>
  <c r="BH509" i="2"/>
  <c r="BG509" i="2"/>
  <c r="BE509" i="2"/>
  <c r="T509" i="2"/>
  <c r="R509" i="2"/>
  <c r="P509" i="2"/>
  <c r="BI508" i="2"/>
  <c r="BH508" i="2"/>
  <c r="BG508" i="2"/>
  <c r="BE508" i="2"/>
  <c r="T508" i="2"/>
  <c r="R508" i="2"/>
  <c r="P508" i="2"/>
  <c r="BI507" i="2"/>
  <c r="BH507" i="2"/>
  <c r="BG507" i="2"/>
  <c r="BE507" i="2"/>
  <c r="T507" i="2"/>
  <c r="R507" i="2"/>
  <c r="P507" i="2"/>
  <c r="BI506" i="2"/>
  <c r="BH506" i="2"/>
  <c r="BG506" i="2"/>
  <c r="BE506" i="2"/>
  <c r="T506" i="2"/>
  <c r="R506" i="2"/>
  <c r="P506" i="2"/>
  <c r="BI505" i="2"/>
  <c r="BH505" i="2"/>
  <c r="BG505" i="2"/>
  <c r="BE505" i="2"/>
  <c r="T505" i="2"/>
  <c r="R505" i="2"/>
  <c r="P505" i="2"/>
  <c r="BI504" i="2"/>
  <c r="BH504" i="2"/>
  <c r="BG504" i="2"/>
  <c r="BE504" i="2"/>
  <c r="T504" i="2"/>
  <c r="R504" i="2"/>
  <c r="P504" i="2"/>
  <c r="BI503" i="2"/>
  <c r="BH503" i="2"/>
  <c r="BG503" i="2"/>
  <c r="BE503" i="2"/>
  <c r="T503" i="2"/>
  <c r="R503" i="2"/>
  <c r="P503" i="2"/>
  <c r="BI502" i="2"/>
  <c r="BH502" i="2"/>
  <c r="BG502" i="2"/>
  <c r="BE502" i="2"/>
  <c r="T502" i="2"/>
  <c r="R502" i="2"/>
  <c r="P502" i="2"/>
  <c r="BI501" i="2"/>
  <c r="BH501" i="2"/>
  <c r="BG501" i="2"/>
  <c r="BE501" i="2"/>
  <c r="T501" i="2"/>
  <c r="R501" i="2"/>
  <c r="P501" i="2"/>
  <c r="BI500" i="2"/>
  <c r="BH500" i="2"/>
  <c r="BG500" i="2"/>
  <c r="BE500" i="2"/>
  <c r="T500" i="2"/>
  <c r="R500" i="2"/>
  <c r="P500" i="2"/>
  <c r="BI499" i="2"/>
  <c r="BH499" i="2"/>
  <c r="BG499" i="2"/>
  <c r="BE499" i="2"/>
  <c r="T499" i="2"/>
  <c r="R499" i="2"/>
  <c r="P499" i="2"/>
  <c r="BI498" i="2"/>
  <c r="BH498" i="2"/>
  <c r="BG498" i="2"/>
  <c r="BE498" i="2"/>
  <c r="T498" i="2"/>
  <c r="R498" i="2"/>
  <c r="P498" i="2"/>
  <c r="BI496" i="2"/>
  <c r="BH496" i="2"/>
  <c r="BG496" i="2"/>
  <c r="BE496" i="2"/>
  <c r="T496" i="2"/>
  <c r="R496" i="2"/>
  <c r="P496" i="2"/>
  <c r="BI495" i="2"/>
  <c r="BH495" i="2"/>
  <c r="BG495" i="2"/>
  <c r="BE495" i="2"/>
  <c r="T495" i="2"/>
  <c r="R495" i="2"/>
  <c r="P495" i="2"/>
  <c r="BI494" i="2"/>
  <c r="BH494" i="2"/>
  <c r="BG494" i="2"/>
  <c r="BE494" i="2"/>
  <c r="T494" i="2"/>
  <c r="R494" i="2"/>
  <c r="P494" i="2"/>
  <c r="BI493" i="2"/>
  <c r="BH493" i="2"/>
  <c r="BG493" i="2"/>
  <c r="BE493" i="2"/>
  <c r="T493" i="2"/>
  <c r="R493" i="2"/>
  <c r="P493" i="2"/>
  <c r="BI492" i="2"/>
  <c r="BH492" i="2"/>
  <c r="BG492" i="2"/>
  <c r="BE492" i="2"/>
  <c r="T492" i="2"/>
  <c r="R492" i="2"/>
  <c r="P492" i="2"/>
  <c r="BI491" i="2"/>
  <c r="BH491" i="2"/>
  <c r="BG491" i="2"/>
  <c r="BE491" i="2"/>
  <c r="T491" i="2"/>
  <c r="R491" i="2"/>
  <c r="P491" i="2"/>
  <c r="BI490" i="2"/>
  <c r="BH490" i="2"/>
  <c r="BG490" i="2"/>
  <c r="BE490" i="2"/>
  <c r="T490" i="2"/>
  <c r="R490" i="2"/>
  <c r="P490" i="2"/>
  <c r="BI489" i="2"/>
  <c r="BH489" i="2"/>
  <c r="BG489" i="2"/>
  <c r="BE489" i="2"/>
  <c r="T489" i="2"/>
  <c r="R489" i="2"/>
  <c r="P489" i="2"/>
  <c r="BI488" i="2"/>
  <c r="BH488" i="2"/>
  <c r="BG488" i="2"/>
  <c r="BE488" i="2"/>
  <c r="T488" i="2"/>
  <c r="R488" i="2"/>
  <c r="P488" i="2"/>
  <c r="BI487" i="2"/>
  <c r="BH487" i="2"/>
  <c r="BG487" i="2"/>
  <c r="BE487" i="2"/>
  <c r="T487" i="2"/>
  <c r="R487" i="2"/>
  <c r="P487" i="2"/>
  <c r="BI486" i="2"/>
  <c r="BH486" i="2"/>
  <c r="BG486" i="2"/>
  <c r="BE486" i="2"/>
  <c r="T486" i="2"/>
  <c r="R486" i="2"/>
  <c r="P486" i="2"/>
  <c r="BI485" i="2"/>
  <c r="BH485" i="2"/>
  <c r="BG485" i="2"/>
  <c r="BE485" i="2"/>
  <c r="T485" i="2"/>
  <c r="R485" i="2"/>
  <c r="P485" i="2"/>
  <c r="BI484" i="2"/>
  <c r="BH484" i="2"/>
  <c r="BG484" i="2"/>
  <c r="BE484" i="2"/>
  <c r="T484" i="2"/>
  <c r="R484" i="2"/>
  <c r="P484" i="2"/>
  <c r="BI483" i="2"/>
  <c r="BH483" i="2"/>
  <c r="BG483" i="2"/>
  <c r="BE483" i="2"/>
  <c r="T483" i="2"/>
  <c r="R483" i="2"/>
  <c r="P483" i="2"/>
  <c r="BI482" i="2"/>
  <c r="BH482" i="2"/>
  <c r="BG482" i="2"/>
  <c r="BE482" i="2"/>
  <c r="T482" i="2"/>
  <c r="R482" i="2"/>
  <c r="P482" i="2"/>
  <c r="BI481" i="2"/>
  <c r="BH481" i="2"/>
  <c r="BG481" i="2"/>
  <c r="BE481" i="2"/>
  <c r="T481" i="2"/>
  <c r="R481" i="2"/>
  <c r="P481" i="2"/>
  <c r="BI480" i="2"/>
  <c r="BH480" i="2"/>
  <c r="BG480" i="2"/>
  <c r="BE480" i="2"/>
  <c r="T480" i="2"/>
  <c r="R480" i="2"/>
  <c r="P480" i="2"/>
  <c r="BI479" i="2"/>
  <c r="BH479" i="2"/>
  <c r="BG479" i="2"/>
  <c r="BE479" i="2"/>
  <c r="T479" i="2"/>
  <c r="R479" i="2"/>
  <c r="P479" i="2"/>
  <c r="BI478" i="2"/>
  <c r="BH478" i="2"/>
  <c r="BG478" i="2"/>
  <c r="BE478" i="2"/>
  <c r="T478" i="2"/>
  <c r="R478" i="2"/>
  <c r="P478" i="2"/>
  <c r="BI477" i="2"/>
  <c r="BH477" i="2"/>
  <c r="BG477" i="2"/>
  <c r="BE477" i="2"/>
  <c r="T477" i="2"/>
  <c r="R477" i="2"/>
  <c r="P477" i="2"/>
  <c r="BI476" i="2"/>
  <c r="BH476" i="2"/>
  <c r="BG476" i="2"/>
  <c r="BE476" i="2"/>
  <c r="T476" i="2"/>
  <c r="R476" i="2"/>
  <c r="P476" i="2"/>
  <c r="BI475" i="2"/>
  <c r="BH475" i="2"/>
  <c r="BG475" i="2"/>
  <c r="BE475" i="2"/>
  <c r="T475" i="2"/>
  <c r="R475" i="2"/>
  <c r="P475" i="2"/>
  <c r="BI473" i="2"/>
  <c r="BH473" i="2"/>
  <c r="BG473" i="2"/>
  <c r="BE473" i="2"/>
  <c r="T473" i="2"/>
  <c r="R473" i="2"/>
  <c r="P473" i="2"/>
  <c r="BI472" i="2"/>
  <c r="BH472" i="2"/>
  <c r="BG472" i="2"/>
  <c r="BE472" i="2"/>
  <c r="T472" i="2"/>
  <c r="R472" i="2"/>
  <c r="P472" i="2"/>
  <c r="BI471" i="2"/>
  <c r="BH471" i="2"/>
  <c r="BG471" i="2"/>
  <c r="BE471" i="2"/>
  <c r="T471" i="2"/>
  <c r="R471" i="2"/>
  <c r="P471" i="2"/>
  <c r="BI470" i="2"/>
  <c r="BH470" i="2"/>
  <c r="BG470" i="2"/>
  <c r="BE470" i="2"/>
  <c r="T470" i="2"/>
  <c r="R470" i="2"/>
  <c r="P470" i="2"/>
  <c r="BI469" i="2"/>
  <c r="BH469" i="2"/>
  <c r="BG469" i="2"/>
  <c r="BE469" i="2"/>
  <c r="T469" i="2"/>
  <c r="R469" i="2"/>
  <c r="P469" i="2"/>
  <c r="BI468" i="2"/>
  <c r="BH468" i="2"/>
  <c r="BG468" i="2"/>
  <c r="BE468" i="2"/>
  <c r="T468" i="2"/>
  <c r="R468" i="2"/>
  <c r="P468" i="2"/>
  <c r="BI467" i="2"/>
  <c r="BH467" i="2"/>
  <c r="BG467" i="2"/>
  <c r="BE467" i="2"/>
  <c r="T467" i="2"/>
  <c r="R467" i="2"/>
  <c r="P467" i="2"/>
  <c r="BI466" i="2"/>
  <c r="BH466" i="2"/>
  <c r="BG466" i="2"/>
  <c r="BE466" i="2"/>
  <c r="T466" i="2"/>
  <c r="R466" i="2"/>
  <c r="P466" i="2"/>
  <c r="BI465" i="2"/>
  <c r="BH465" i="2"/>
  <c r="BG465" i="2"/>
  <c r="BE465" i="2"/>
  <c r="T465" i="2"/>
  <c r="R465" i="2"/>
  <c r="P465" i="2"/>
  <c r="BI464" i="2"/>
  <c r="BH464" i="2"/>
  <c r="BG464" i="2"/>
  <c r="BE464" i="2"/>
  <c r="T464" i="2"/>
  <c r="R464" i="2"/>
  <c r="P464" i="2"/>
  <c r="BI463" i="2"/>
  <c r="BH463" i="2"/>
  <c r="BG463" i="2"/>
  <c r="BE463" i="2"/>
  <c r="T463" i="2"/>
  <c r="R463" i="2"/>
  <c r="P463" i="2"/>
  <c r="BI462" i="2"/>
  <c r="BH462" i="2"/>
  <c r="BG462" i="2"/>
  <c r="BE462" i="2"/>
  <c r="T462" i="2"/>
  <c r="R462" i="2"/>
  <c r="P462" i="2"/>
  <c r="BI461" i="2"/>
  <c r="BH461" i="2"/>
  <c r="BG461" i="2"/>
  <c r="BE461" i="2"/>
  <c r="T461" i="2"/>
  <c r="R461" i="2"/>
  <c r="P461" i="2"/>
  <c r="BI460" i="2"/>
  <c r="BH460" i="2"/>
  <c r="BG460" i="2"/>
  <c r="BE460" i="2"/>
  <c r="T460" i="2"/>
  <c r="R460" i="2"/>
  <c r="P460" i="2"/>
  <c r="BI459" i="2"/>
  <c r="BH459" i="2"/>
  <c r="BG459" i="2"/>
  <c r="BE459" i="2"/>
  <c r="T459" i="2"/>
  <c r="R459" i="2"/>
  <c r="P459" i="2"/>
  <c r="BI458" i="2"/>
  <c r="BH458" i="2"/>
  <c r="BG458" i="2"/>
  <c r="BE458" i="2"/>
  <c r="T458" i="2"/>
  <c r="R458" i="2"/>
  <c r="P458" i="2"/>
  <c r="BI457" i="2"/>
  <c r="BH457" i="2"/>
  <c r="BG457" i="2"/>
  <c r="BE457" i="2"/>
  <c r="T457" i="2"/>
  <c r="R457" i="2"/>
  <c r="P457" i="2"/>
  <c r="BI456" i="2"/>
  <c r="BH456" i="2"/>
  <c r="BG456" i="2"/>
  <c r="BE456" i="2"/>
  <c r="T456" i="2"/>
  <c r="R456" i="2"/>
  <c r="P456" i="2"/>
  <c r="BI455" i="2"/>
  <c r="BH455" i="2"/>
  <c r="BG455" i="2"/>
  <c r="BE455" i="2"/>
  <c r="T455" i="2"/>
  <c r="R455" i="2"/>
  <c r="P455" i="2"/>
  <c r="BI454" i="2"/>
  <c r="BH454" i="2"/>
  <c r="BG454" i="2"/>
  <c r="BE454" i="2"/>
  <c r="T454" i="2"/>
  <c r="R454" i="2"/>
  <c r="P454" i="2"/>
  <c r="BI453" i="2"/>
  <c r="BH453" i="2"/>
  <c r="BG453" i="2"/>
  <c r="BE453" i="2"/>
  <c r="T453" i="2"/>
  <c r="R453" i="2"/>
  <c r="P453" i="2"/>
  <c r="BI451" i="2"/>
  <c r="BH451" i="2"/>
  <c r="BG451" i="2"/>
  <c r="BE451" i="2"/>
  <c r="T451" i="2"/>
  <c r="R451" i="2"/>
  <c r="P451" i="2"/>
  <c r="BI450" i="2"/>
  <c r="BH450" i="2"/>
  <c r="BG450" i="2"/>
  <c r="BE450" i="2"/>
  <c r="T450" i="2"/>
  <c r="R450" i="2"/>
  <c r="P450" i="2"/>
  <c r="BI449" i="2"/>
  <c r="BH449" i="2"/>
  <c r="BG449" i="2"/>
  <c r="BE449" i="2"/>
  <c r="T449" i="2"/>
  <c r="R449" i="2"/>
  <c r="P449" i="2"/>
  <c r="BI448" i="2"/>
  <c r="BH448" i="2"/>
  <c r="BG448" i="2"/>
  <c r="BE448" i="2"/>
  <c r="T448" i="2"/>
  <c r="R448" i="2"/>
  <c r="P448" i="2"/>
  <c r="BI447" i="2"/>
  <c r="BH447" i="2"/>
  <c r="BG447" i="2"/>
  <c r="BE447" i="2"/>
  <c r="T447" i="2"/>
  <c r="R447" i="2"/>
  <c r="P447" i="2"/>
  <c r="BI446" i="2"/>
  <c r="BH446" i="2"/>
  <c r="BG446" i="2"/>
  <c r="BE446" i="2"/>
  <c r="T446" i="2"/>
  <c r="R446" i="2"/>
  <c r="P446" i="2"/>
  <c r="BI445" i="2"/>
  <c r="BH445" i="2"/>
  <c r="BG445" i="2"/>
  <c r="BE445" i="2"/>
  <c r="T445" i="2"/>
  <c r="R445" i="2"/>
  <c r="P445" i="2"/>
  <c r="BI444" i="2"/>
  <c r="BH444" i="2"/>
  <c r="BG444" i="2"/>
  <c r="BE444" i="2"/>
  <c r="T444" i="2"/>
  <c r="R444" i="2"/>
  <c r="P444" i="2"/>
  <c r="BI443" i="2"/>
  <c r="BH443" i="2"/>
  <c r="BG443" i="2"/>
  <c r="BE443" i="2"/>
  <c r="T443" i="2"/>
  <c r="R443" i="2"/>
  <c r="P443" i="2"/>
  <c r="BI442" i="2"/>
  <c r="BH442" i="2"/>
  <c r="BG442" i="2"/>
  <c r="BE442" i="2"/>
  <c r="T442" i="2"/>
  <c r="R442" i="2"/>
  <c r="P442" i="2"/>
  <c r="BI441" i="2"/>
  <c r="BH441" i="2"/>
  <c r="BG441" i="2"/>
  <c r="BE441" i="2"/>
  <c r="T441" i="2"/>
  <c r="R441" i="2"/>
  <c r="P441" i="2"/>
  <c r="BI440" i="2"/>
  <c r="BH440" i="2"/>
  <c r="BG440" i="2"/>
  <c r="BE440" i="2"/>
  <c r="T440" i="2"/>
  <c r="R440" i="2"/>
  <c r="P440" i="2"/>
  <c r="BI439" i="2"/>
  <c r="BH439" i="2"/>
  <c r="BG439" i="2"/>
  <c r="BE439" i="2"/>
  <c r="T439" i="2"/>
  <c r="R439" i="2"/>
  <c r="P439" i="2"/>
  <c r="BI438" i="2"/>
  <c r="BH438" i="2"/>
  <c r="BG438" i="2"/>
  <c r="BE438" i="2"/>
  <c r="T438" i="2"/>
  <c r="R438" i="2"/>
  <c r="P438" i="2"/>
  <c r="BI437" i="2"/>
  <c r="BH437" i="2"/>
  <c r="BG437" i="2"/>
  <c r="BE437" i="2"/>
  <c r="T437" i="2"/>
  <c r="R437" i="2"/>
  <c r="P437" i="2"/>
  <c r="BI436" i="2"/>
  <c r="BH436" i="2"/>
  <c r="BG436" i="2"/>
  <c r="BE436" i="2"/>
  <c r="T436" i="2"/>
  <c r="R436" i="2"/>
  <c r="P436" i="2"/>
  <c r="BI435" i="2"/>
  <c r="BH435" i="2"/>
  <c r="BG435" i="2"/>
  <c r="BE435" i="2"/>
  <c r="T435" i="2"/>
  <c r="R435" i="2"/>
  <c r="P435" i="2"/>
  <c r="BI434" i="2"/>
  <c r="BH434" i="2"/>
  <c r="BG434" i="2"/>
  <c r="BE434" i="2"/>
  <c r="T434" i="2"/>
  <c r="R434" i="2"/>
  <c r="P434" i="2"/>
  <c r="BI433" i="2"/>
  <c r="BH433" i="2"/>
  <c r="BG433" i="2"/>
  <c r="BE433" i="2"/>
  <c r="T433" i="2"/>
  <c r="R433" i="2"/>
  <c r="P433" i="2"/>
  <c r="BI432" i="2"/>
  <c r="BH432" i="2"/>
  <c r="BG432" i="2"/>
  <c r="BE432" i="2"/>
  <c r="T432" i="2"/>
  <c r="R432" i="2"/>
  <c r="P432" i="2"/>
  <c r="BI431" i="2"/>
  <c r="BH431" i="2"/>
  <c r="BG431" i="2"/>
  <c r="BE431" i="2"/>
  <c r="T431" i="2"/>
  <c r="R431" i="2"/>
  <c r="P431" i="2"/>
  <c r="BI430" i="2"/>
  <c r="BH430" i="2"/>
  <c r="BG430" i="2"/>
  <c r="BE430" i="2"/>
  <c r="T430" i="2"/>
  <c r="R430" i="2"/>
  <c r="P430" i="2"/>
  <c r="BI429" i="2"/>
  <c r="BH429" i="2"/>
  <c r="BG429" i="2"/>
  <c r="BE429" i="2"/>
  <c r="T429" i="2"/>
  <c r="R429" i="2"/>
  <c r="P429" i="2"/>
  <c r="BI428" i="2"/>
  <c r="BH428" i="2"/>
  <c r="BG428" i="2"/>
  <c r="BE428" i="2"/>
  <c r="T428" i="2"/>
  <c r="R428" i="2"/>
  <c r="P428" i="2"/>
  <c r="BI427" i="2"/>
  <c r="BH427" i="2"/>
  <c r="BG427" i="2"/>
  <c r="BE427" i="2"/>
  <c r="T427" i="2"/>
  <c r="R427" i="2"/>
  <c r="P427" i="2"/>
  <c r="BI426" i="2"/>
  <c r="BH426" i="2"/>
  <c r="BG426" i="2"/>
  <c r="BE426" i="2"/>
  <c r="T426" i="2"/>
  <c r="R426" i="2"/>
  <c r="P426" i="2"/>
  <c r="BI425" i="2"/>
  <c r="BH425" i="2"/>
  <c r="BG425" i="2"/>
  <c r="BE425" i="2"/>
  <c r="T425" i="2"/>
  <c r="R425" i="2"/>
  <c r="P425" i="2"/>
  <c r="BI424" i="2"/>
  <c r="BH424" i="2"/>
  <c r="BG424" i="2"/>
  <c r="BE424" i="2"/>
  <c r="T424" i="2"/>
  <c r="R424" i="2"/>
  <c r="P424" i="2"/>
  <c r="BI422" i="2"/>
  <c r="BH422" i="2"/>
  <c r="BG422" i="2"/>
  <c r="BE422" i="2"/>
  <c r="T422" i="2"/>
  <c r="R422" i="2"/>
  <c r="P422" i="2"/>
  <c r="BI421" i="2"/>
  <c r="BH421" i="2"/>
  <c r="BG421" i="2"/>
  <c r="BE421" i="2"/>
  <c r="T421" i="2"/>
  <c r="R421" i="2"/>
  <c r="P421" i="2"/>
  <c r="BI420" i="2"/>
  <c r="BH420" i="2"/>
  <c r="BG420" i="2"/>
  <c r="BE420" i="2"/>
  <c r="T420" i="2"/>
  <c r="R420" i="2"/>
  <c r="P420" i="2"/>
  <c r="BI419" i="2"/>
  <c r="BH419" i="2"/>
  <c r="BG419" i="2"/>
  <c r="BE419" i="2"/>
  <c r="T419" i="2"/>
  <c r="R419" i="2"/>
  <c r="P419" i="2"/>
  <c r="BI418" i="2"/>
  <c r="BH418" i="2"/>
  <c r="BG418" i="2"/>
  <c r="BE418" i="2"/>
  <c r="T418" i="2"/>
  <c r="R418" i="2"/>
  <c r="P418" i="2"/>
  <c r="BI417" i="2"/>
  <c r="BH417" i="2"/>
  <c r="BG417" i="2"/>
  <c r="BE417" i="2"/>
  <c r="T417" i="2"/>
  <c r="R417" i="2"/>
  <c r="P417" i="2"/>
  <c r="BI416" i="2"/>
  <c r="BH416" i="2"/>
  <c r="BG416" i="2"/>
  <c r="BE416" i="2"/>
  <c r="T416" i="2"/>
  <c r="R416" i="2"/>
  <c r="P416" i="2"/>
  <c r="BI415" i="2"/>
  <c r="BH415" i="2"/>
  <c r="BG415" i="2"/>
  <c r="BE415" i="2"/>
  <c r="T415" i="2"/>
  <c r="R415" i="2"/>
  <c r="P415" i="2"/>
  <c r="BI414" i="2"/>
  <c r="BH414" i="2"/>
  <c r="BG414" i="2"/>
  <c r="BE414" i="2"/>
  <c r="T414" i="2"/>
  <c r="R414" i="2"/>
  <c r="P414" i="2"/>
  <c r="BI413" i="2"/>
  <c r="BH413" i="2"/>
  <c r="BG413" i="2"/>
  <c r="BE413" i="2"/>
  <c r="T413" i="2"/>
  <c r="R413" i="2"/>
  <c r="P413" i="2"/>
  <c r="BI412" i="2"/>
  <c r="BH412" i="2"/>
  <c r="BG412" i="2"/>
  <c r="BE412" i="2"/>
  <c r="T412" i="2"/>
  <c r="R412" i="2"/>
  <c r="P412" i="2"/>
  <c r="BI411" i="2"/>
  <c r="BH411" i="2"/>
  <c r="BG411" i="2"/>
  <c r="BE411" i="2"/>
  <c r="T411" i="2"/>
  <c r="R411" i="2"/>
  <c r="P411" i="2"/>
  <c r="BI410" i="2"/>
  <c r="BH410" i="2"/>
  <c r="BG410" i="2"/>
  <c r="BE410" i="2"/>
  <c r="T410" i="2"/>
  <c r="R410" i="2"/>
  <c r="P410" i="2"/>
  <c r="BI409" i="2"/>
  <c r="BH409" i="2"/>
  <c r="BG409" i="2"/>
  <c r="BE409" i="2"/>
  <c r="T409" i="2"/>
  <c r="R409" i="2"/>
  <c r="P409" i="2"/>
  <c r="BI408" i="2"/>
  <c r="BH408" i="2"/>
  <c r="BG408" i="2"/>
  <c r="BE408" i="2"/>
  <c r="T408" i="2"/>
  <c r="R408" i="2"/>
  <c r="P408" i="2"/>
  <c r="BI407" i="2"/>
  <c r="BH407" i="2"/>
  <c r="BG407" i="2"/>
  <c r="BE407" i="2"/>
  <c r="T407" i="2"/>
  <c r="R407" i="2"/>
  <c r="P407" i="2"/>
  <c r="BI406" i="2"/>
  <c r="BH406" i="2"/>
  <c r="BG406" i="2"/>
  <c r="BE406" i="2"/>
  <c r="T406" i="2"/>
  <c r="R406" i="2"/>
  <c r="P406" i="2"/>
  <c r="BI405" i="2"/>
  <c r="BH405" i="2"/>
  <c r="BG405" i="2"/>
  <c r="BE405" i="2"/>
  <c r="T405" i="2"/>
  <c r="R405" i="2"/>
  <c r="P405" i="2"/>
  <c r="BI404" i="2"/>
  <c r="BH404" i="2"/>
  <c r="BG404" i="2"/>
  <c r="BE404" i="2"/>
  <c r="T404" i="2"/>
  <c r="R404" i="2"/>
  <c r="P404" i="2"/>
  <c r="BI403" i="2"/>
  <c r="BH403" i="2"/>
  <c r="BG403" i="2"/>
  <c r="BE403" i="2"/>
  <c r="T403" i="2"/>
  <c r="R403" i="2"/>
  <c r="P403" i="2"/>
  <c r="BI401" i="2"/>
  <c r="BH401" i="2"/>
  <c r="BG401" i="2"/>
  <c r="BE401" i="2"/>
  <c r="T401" i="2"/>
  <c r="R401" i="2"/>
  <c r="P401" i="2"/>
  <c r="BI400" i="2"/>
  <c r="BH400" i="2"/>
  <c r="BG400" i="2"/>
  <c r="BE400" i="2"/>
  <c r="T400" i="2"/>
  <c r="R400" i="2"/>
  <c r="P400" i="2"/>
  <c r="BI399" i="2"/>
  <c r="BH399" i="2"/>
  <c r="BG399" i="2"/>
  <c r="BE399" i="2"/>
  <c r="T399" i="2"/>
  <c r="R399" i="2"/>
  <c r="P399" i="2"/>
  <c r="BI398" i="2"/>
  <c r="BH398" i="2"/>
  <c r="BG398" i="2"/>
  <c r="BE398" i="2"/>
  <c r="T398" i="2"/>
  <c r="R398" i="2"/>
  <c r="P398" i="2"/>
  <c r="BI397" i="2"/>
  <c r="BH397" i="2"/>
  <c r="BG397" i="2"/>
  <c r="BE397" i="2"/>
  <c r="T397" i="2"/>
  <c r="R397" i="2"/>
  <c r="P397" i="2"/>
  <c r="BI396" i="2"/>
  <c r="BH396" i="2"/>
  <c r="BG396" i="2"/>
  <c r="BE396" i="2"/>
  <c r="T396" i="2"/>
  <c r="R396" i="2"/>
  <c r="P396" i="2"/>
  <c r="BI395" i="2"/>
  <c r="BH395" i="2"/>
  <c r="BG395" i="2"/>
  <c r="BE395" i="2"/>
  <c r="T395" i="2"/>
  <c r="R395" i="2"/>
  <c r="P395" i="2"/>
  <c r="BI394" i="2"/>
  <c r="BH394" i="2"/>
  <c r="BG394" i="2"/>
  <c r="BE394" i="2"/>
  <c r="T394" i="2"/>
  <c r="R394" i="2"/>
  <c r="P394" i="2"/>
  <c r="BI393" i="2"/>
  <c r="BH393" i="2"/>
  <c r="BG393" i="2"/>
  <c r="BE393" i="2"/>
  <c r="T393" i="2"/>
  <c r="R393" i="2"/>
  <c r="P393" i="2"/>
  <c r="BI392" i="2"/>
  <c r="BH392" i="2"/>
  <c r="BG392" i="2"/>
  <c r="BE392" i="2"/>
  <c r="T392" i="2"/>
  <c r="R392" i="2"/>
  <c r="P392" i="2"/>
  <c r="BI391" i="2"/>
  <c r="BH391" i="2"/>
  <c r="BG391" i="2"/>
  <c r="BE391" i="2"/>
  <c r="T391" i="2"/>
  <c r="R391" i="2"/>
  <c r="P391" i="2"/>
  <c r="BI390" i="2"/>
  <c r="BH390" i="2"/>
  <c r="BG390" i="2"/>
  <c r="BE390" i="2"/>
  <c r="T390" i="2"/>
  <c r="R390" i="2"/>
  <c r="P390" i="2"/>
  <c r="BI389" i="2"/>
  <c r="BH389" i="2"/>
  <c r="BG389" i="2"/>
  <c r="BE389" i="2"/>
  <c r="T389" i="2"/>
  <c r="R389" i="2"/>
  <c r="P389" i="2"/>
  <c r="BI388" i="2"/>
  <c r="BH388" i="2"/>
  <c r="BG388" i="2"/>
  <c r="BE388" i="2"/>
  <c r="T388" i="2"/>
  <c r="R388" i="2"/>
  <c r="P388" i="2"/>
  <c r="BI387" i="2"/>
  <c r="BH387" i="2"/>
  <c r="BG387" i="2"/>
  <c r="BE387" i="2"/>
  <c r="T387" i="2"/>
  <c r="R387" i="2"/>
  <c r="P387" i="2"/>
  <c r="BI386" i="2"/>
  <c r="BH386" i="2"/>
  <c r="BG386" i="2"/>
  <c r="BE386" i="2"/>
  <c r="T386" i="2"/>
  <c r="R386" i="2"/>
  <c r="P386" i="2"/>
  <c r="BI385" i="2"/>
  <c r="BH385" i="2"/>
  <c r="BG385" i="2"/>
  <c r="BE385" i="2"/>
  <c r="T385" i="2"/>
  <c r="R385" i="2"/>
  <c r="P385" i="2"/>
  <c r="BI384" i="2"/>
  <c r="BH384" i="2"/>
  <c r="BG384" i="2"/>
  <c r="BE384" i="2"/>
  <c r="T384" i="2"/>
  <c r="R384" i="2"/>
  <c r="P384" i="2"/>
  <c r="BI383" i="2"/>
  <c r="BH383" i="2"/>
  <c r="BG383" i="2"/>
  <c r="BE383" i="2"/>
  <c r="T383" i="2"/>
  <c r="R383" i="2"/>
  <c r="P383" i="2"/>
  <c r="BI382" i="2"/>
  <c r="BH382" i="2"/>
  <c r="BG382" i="2"/>
  <c r="BE382" i="2"/>
  <c r="T382" i="2"/>
  <c r="R382" i="2"/>
  <c r="P382" i="2"/>
  <c r="BI381" i="2"/>
  <c r="BH381" i="2"/>
  <c r="BG381" i="2"/>
  <c r="BE381" i="2"/>
  <c r="T381" i="2"/>
  <c r="R381" i="2"/>
  <c r="P381" i="2"/>
  <c r="BI380" i="2"/>
  <c r="BH380" i="2"/>
  <c r="BG380" i="2"/>
  <c r="BE380" i="2"/>
  <c r="T380" i="2"/>
  <c r="R380" i="2"/>
  <c r="P380" i="2"/>
  <c r="BI378" i="2"/>
  <c r="BH378" i="2"/>
  <c r="BG378" i="2"/>
  <c r="BE378" i="2"/>
  <c r="T378" i="2"/>
  <c r="R378" i="2"/>
  <c r="P378" i="2"/>
  <c r="BI377" i="2"/>
  <c r="BH377" i="2"/>
  <c r="BG377" i="2"/>
  <c r="BE377" i="2"/>
  <c r="T377" i="2"/>
  <c r="R377" i="2"/>
  <c r="P377" i="2"/>
  <c r="BI376" i="2"/>
  <c r="BH376" i="2"/>
  <c r="BG376" i="2"/>
  <c r="BE376" i="2"/>
  <c r="T376" i="2"/>
  <c r="R376" i="2"/>
  <c r="P376" i="2"/>
  <c r="BI375" i="2"/>
  <c r="BH375" i="2"/>
  <c r="BG375" i="2"/>
  <c r="BE375" i="2"/>
  <c r="T375" i="2"/>
  <c r="R375" i="2"/>
  <c r="P375" i="2"/>
  <c r="BI374" i="2"/>
  <c r="BH374" i="2"/>
  <c r="BG374" i="2"/>
  <c r="BE374" i="2"/>
  <c r="T374" i="2"/>
  <c r="R374" i="2"/>
  <c r="P374" i="2"/>
  <c r="BI373" i="2"/>
  <c r="BH373" i="2"/>
  <c r="BG373" i="2"/>
  <c r="BE373" i="2"/>
  <c r="T373" i="2"/>
  <c r="R373" i="2"/>
  <c r="P373" i="2"/>
  <c r="BI372" i="2"/>
  <c r="BH372" i="2"/>
  <c r="BG372" i="2"/>
  <c r="BE372" i="2"/>
  <c r="T372" i="2"/>
  <c r="R372" i="2"/>
  <c r="P372" i="2"/>
  <c r="BI371" i="2"/>
  <c r="BH371" i="2"/>
  <c r="BG371" i="2"/>
  <c r="BE371" i="2"/>
  <c r="T371" i="2"/>
  <c r="R371" i="2"/>
  <c r="P371" i="2"/>
  <c r="BI370" i="2"/>
  <c r="BH370" i="2"/>
  <c r="BG370" i="2"/>
  <c r="BE370" i="2"/>
  <c r="T370" i="2"/>
  <c r="R370" i="2"/>
  <c r="P370" i="2"/>
  <c r="BI369" i="2"/>
  <c r="BH369" i="2"/>
  <c r="BG369" i="2"/>
  <c r="BE369" i="2"/>
  <c r="T369" i="2"/>
  <c r="R369" i="2"/>
  <c r="P369" i="2"/>
  <c r="BI368" i="2"/>
  <c r="BH368" i="2"/>
  <c r="BG368" i="2"/>
  <c r="BE368" i="2"/>
  <c r="T368" i="2"/>
  <c r="R368" i="2"/>
  <c r="P368" i="2"/>
  <c r="BI367" i="2"/>
  <c r="BH367" i="2"/>
  <c r="BG367" i="2"/>
  <c r="BE367" i="2"/>
  <c r="T367" i="2"/>
  <c r="R367" i="2"/>
  <c r="P367" i="2"/>
  <c r="BI366" i="2"/>
  <c r="BH366" i="2"/>
  <c r="BG366" i="2"/>
  <c r="BE366" i="2"/>
  <c r="T366" i="2"/>
  <c r="R366" i="2"/>
  <c r="P366" i="2"/>
  <c r="BI365" i="2"/>
  <c r="BH365" i="2"/>
  <c r="BG365" i="2"/>
  <c r="BE365" i="2"/>
  <c r="T365" i="2"/>
  <c r="R365" i="2"/>
  <c r="P365" i="2"/>
  <c r="BI364" i="2"/>
  <c r="BH364" i="2"/>
  <c r="BG364" i="2"/>
  <c r="BE364" i="2"/>
  <c r="T364" i="2"/>
  <c r="R364" i="2"/>
  <c r="P364" i="2"/>
  <c r="BI363" i="2"/>
  <c r="BH363" i="2"/>
  <c r="BG363" i="2"/>
  <c r="BE363" i="2"/>
  <c r="T363" i="2"/>
  <c r="R363" i="2"/>
  <c r="P363" i="2"/>
  <c r="BI362" i="2"/>
  <c r="BH362" i="2"/>
  <c r="BG362" i="2"/>
  <c r="BE362" i="2"/>
  <c r="T362" i="2"/>
  <c r="R362" i="2"/>
  <c r="P362" i="2"/>
  <c r="BI361" i="2"/>
  <c r="BH361" i="2"/>
  <c r="BG361" i="2"/>
  <c r="BE361" i="2"/>
  <c r="T361" i="2"/>
  <c r="R361" i="2"/>
  <c r="P361" i="2"/>
  <c r="BI360" i="2"/>
  <c r="BH360" i="2"/>
  <c r="BG360" i="2"/>
  <c r="BE360" i="2"/>
  <c r="T360" i="2"/>
  <c r="R360" i="2"/>
  <c r="P360" i="2"/>
  <c r="BI359" i="2"/>
  <c r="BH359" i="2"/>
  <c r="BG359" i="2"/>
  <c r="BE359" i="2"/>
  <c r="T359" i="2"/>
  <c r="R359" i="2"/>
  <c r="P359" i="2"/>
  <c r="BI358" i="2"/>
  <c r="BH358" i="2"/>
  <c r="BG358" i="2"/>
  <c r="BE358" i="2"/>
  <c r="T358" i="2"/>
  <c r="R358" i="2"/>
  <c r="P358" i="2"/>
  <c r="BI357" i="2"/>
  <c r="BH357" i="2"/>
  <c r="BG357" i="2"/>
  <c r="BE357" i="2"/>
  <c r="T357" i="2"/>
  <c r="R357" i="2"/>
  <c r="P357" i="2"/>
  <c r="BI355" i="2"/>
  <c r="BH355" i="2"/>
  <c r="BG355" i="2"/>
  <c r="BE355" i="2"/>
  <c r="T355" i="2"/>
  <c r="R355" i="2"/>
  <c r="P355" i="2"/>
  <c r="BI354" i="2"/>
  <c r="BH354" i="2"/>
  <c r="BG354" i="2"/>
  <c r="BE354" i="2"/>
  <c r="T354" i="2"/>
  <c r="R354" i="2"/>
  <c r="P354" i="2"/>
  <c r="BI353" i="2"/>
  <c r="BH353" i="2"/>
  <c r="BG353" i="2"/>
  <c r="BE353" i="2"/>
  <c r="T353" i="2"/>
  <c r="R353" i="2"/>
  <c r="P353" i="2"/>
  <c r="BI352" i="2"/>
  <c r="BH352" i="2"/>
  <c r="BG352" i="2"/>
  <c r="BE352" i="2"/>
  <c r="T352" i="2"/>
  <c r="R352" i="2"/>
  <c r="P352" i="2"/>
  <c r="BI351" i="2"/>
  <c r="BH351" i="2"/>
  <c r="BG351" i="2"/>
  <c r="BE351" i="2"/>
  <c r="T351" i="2"/>
  <c r="R351" i="2"/>
  <c r="P351" i="2"/>
  <c r="BI350" i="2"/>
  <c r="BH350" i="2"/>
  <c r="BG350" i="2"/>
  <c r="BE350" i="2"/>
  <c r="T350" i="2"/>
  <c r="R350" i="2"/>
  <c r="P350" i="2"/>
  <c r="BI349" i="2"/>
  <c r="BH349" i="2"/>
  <c r="BG349" i="2"/>
  <c r="BE349" i="2"/>
  <c r="T349" i="2"/>
  <c r="R349" i="2"/>
  <c r="P349" i="2"/>
  <c r="BI348" i="2"/>
  <c r="BH348" i="2"/>
  <c r="BG348" i="2"/>
  <c r="BE348" i="2"/>
  <c r="T348" i="2"/>
  <c r="R348" i="2"/>
  <c r="P348" i="2"/>
  <c r="BI347" i="2"/>
  <c r="BH347" i="2"/>
  <c r="BG347" i="2"/>
  <c r="BE347" i="2"/>
  <c r="T347" i="2"/>
  <c r="R347" i="2"/>
  <c r="P347" i="2"/>
  <c r="BI346" i="2"/>
  <c r="BH346" i="2"/>
  <c r="BG346" i="2"/>
  <c r="BE346" i="2"/>
  <c r="T346" i="2"/>
  <c r="R346" i="2"/>
  <c r="P346" i="2"/>
  <c r="BI345" i="2"/>
  <c r="BH345" i="2"/>
  <c r="BG345" i="2"/>
  <c r="BE345" i="2"/>
  <c r="T345" i="2"/>
  <c r="R345" i="2"/>
  <c r="P345" i="2"/>
  <c r="BI344" i="2"/>
  <c r="BH344" i="2"/>
  <c r="BG344" i="2"/>
  <c r="BE344" i="2"/>
  <c r="T344" i="2"/>
  <c r="R344" i="2"/>
  <c r="P344" i="2"/>
  <c r="BI343" i="2"/>
  <c r="BH343" i="2"/>
  <c r="BG343" i="2"/>
  <c r="BE343" i="2"/>
  <c r="T343" i="2"/>
  <c r="R343" i="2"/>
  <c r="P343" i="2"/>
  <c r="BI342" i="2"/>
  <c r="BH342" i="2"/>
  <c r="BG342" i="2"/>
  <c r="BE342" i="2"/>
  <c r="T342" i="2"/>
  <c r="R342" i="2"/>
  <c r="P342" i="2"/>
  <c r="BI341" i="2"/>
  <c r="BH341" i="2"/>
  <c r="BG341" i="2"/>
  <c r="BE341" i="2"/>
  <c r="T341" i="2"/>
  <c r="R341" i="2"/>
  <c r="P341" i="2"/>
  <c r="BI340" i="2"/>
  <c r="BH340" i="2"/>
  <c r="BG340" i="2"/>
  <c r="BE340" i="2"/>
  <c r="T340" i="2"/>
  <c r="R340" i="2"/>
  <c r="P340" i="2"/>
  <c r="BI339" i="2"/>
  <c r="BH339" i="2"/>
  <c r="BG339" i="2"/>
  <c r="BE339" i="2"/>
  <c r="T339" i="2"/>
  <c r="R339" i="2"/>
  <c r="P339" i="2"/>
  <c r="BI338" i="2"/>
  <c r="BH338" i="2"/>
  <c r="BG338" i="2"/>
  <c r="BE338" i="2"/>
  <c r="T338" i="2"/>
  <c r="R338" i="2"/>
  <c r="P338" i="2"/>
  <c r="BI337" i="2"/>
  <c r="BH337" i="2"/>
  <c r="BG337" i="2"/>
  <c r="BE337" i="2"/>
  <c r="T337" i="2"/>
  <c r="R337" i="2"/>
  <c r="P337" i="2"/>
  <c r="BI336" i="2"/>
  <c r="BH336" i="2"/>
  <c r="BG336" i="2"/>
  <c r="BE336" i="2"/>
  <c r="T336" i="2"/>
  <c r="R336" i="2"/>
  <c r="P336" i="2"/>
  <c r="BI335" i="2"/>
  <c r="BH335" i="2"/>
  <c r="BG335" i="2"/>
  <c r="BE335" i="2"/>
  <c r="T335" i="2"/>
  <c r="R335" i="2"/>
  <c r="P335" i="2"/>
  <c r="BI334" i="2"/>
  <c r="BH334" i="2"/>
  <c r="BG334" i="2"/>
  <c r="BE334" i="2"/>
  <c r="T334" i="2"/>
  <c r="R334" i="2"/>
  <c r="P334" i="2"/>
  <c r="BI332" i="2"/>
  <c r="BH332" i="2"/>
  <c r="BG332" i="2"/>
  <c r="BE332" i="2"/>
  <c r="T332" i="2"/>
  <c r="R332" i="2"/>
  <c r="P332" i="2"/>
  <c r="BI331" i="2"/>
  <c r="BH331" i="2"/>
  <c r="BG331" i="2"/>
  <c r="BE331" i="2"/>
  <c r="T331" i="2"/>
  <c r="R331" i="2"/>
  <c r="P331" i="2"/>
  <c r="BI330" i="2"/>
  <c r="BH330" i="2"/>
  <c r="BG330" i="2"/>
  <c r="BE330" i="2"/>
  <c r="T330" i="2"/>
  <c r="R330" i="2"/>
  <c r="P330" i="2"/>
  <c r="BI329" i="2"/>
  <c r="BH329" i="2"/>
  <c r="BG329" i="2"/>
  <c r="BE329" i="2"/>
  <c r="T329" i="2"/>
  <c r="R329" i="2"/>
  <c r="P329" i="2"/>
  <c r="BI328" i="2"/>
  <c r="BH328" i="2"/>
  <c r="BG328" i="2"/>
  <c r="BE328" i="2"/>
  <c r="T328" i="2"/>
  <c r="R328" i="2"/>
  <c r="P328" i="2"/>
  <c r="BI327" i="2"/>
  <c r="BH327" i="2"/>
  <c r="BG327" i="2"/>
  <c r="BE327" i="2"/>
  <c r="T327" i="2"/>
  <c r="R327" i="2"/>
  <c r="P327" i="2"/>
  <c r="BI326" i="2"/>
  <c r="BH326" i="2"/>
  <c r="BG326" i="2"/>
  <c r="BE326" i="2"/>
  <c r="T326" i="2"/>
  <c r="R326" i="2"/>
  <c r="P326" i="2"/>
  <c r="BI325" i="2"/>
  <c r="BH325" i="2"/>
  <c r="BG325" i="2"/>
  <c r="BE325" i="2"/>
  <c r="T325" i="2"/>
  <c r="R325" i="2"/>
  <c r="P325" i="2"/>
  <c r="BI324" i="2"/>
  <c r="BH324" i="2"/>
  <c r="BG324" i="2"/>
  <c r="BE324" i="2"/>
  <c r="T324" i="2"/>
  <c r="R324" i="2"/>
  <c r="P324" i="2"/>
  <c r="BI323" i="2"/>
  <c r="BH323" i="2"/>
  <c r="BG323" i="2"/>
  <c r="BE323" i="2"/>
  <c r="T323" i="2"/>
  <c r="R323" i="2"/>
  <c r="P323" i="2"/>
  <c r="BI322" i="2"/>
  <c r="BH322" i="2"/>
  <c r="BG322" i="2"/>
  <c r="BE322" i="2"/>
  <c r="T322" i="2"/>
  <c r="R322" i="2"/>
  <c r="P322" i="2"/>
  <c r="BI321" i="2"/>
  <c r="BH321" i="2"/>
  <c r="BG321" i="2"/>
  <c r="BE321" i="2"/>
  <c r="T321" i="2"/>
  <c r="R321" i="2"/>
  <c r="P321" i="2"/>
  <c r="BI320" i="2"/>
  <c r="BH320" i="2"/>
  <c r="BG320" i="2"/>
  <c r="BE320" i="2"/>
  <c r="T320" i="2"/>
  <c r="R320" i="2"/>
  <c r="P320" i="2"/>
  <c r="BI319" i="2"/>
  <c r="BH319" i="2"/>
  <c r="BG319" i="2"/>
  <c r="BE319" i="2"/>
  <c r="T319" i="2"/>
  <c r="R319" i="2"/>
  <c r="P319" i="2"/>
  <c r="BI318" i="2"/>
  <c r="BH318" i="2"/>
  <c r="BG318" i="2"/>
  <c r="BE318" i="2"/>
  <c r="T318" i="2"/>
  <c r="R318" i="2"/>
  <c r="P318" i="2"/>
  <c r="BI317" i="2"/>
  <c r="BH317" i="2"/>
  <c r="BG317" i="2"/>
  <c r="BE317" i="2"/>
  <c r="T317" i="2"/>
  <c r="R317" i="2"/>
  <c r="P317" i="2"/>
  <c r="BI316" i="2"/>
  <c r="BH316" i="2"/>
  <c r="BG316" i="2"/>
  <c r="BE316" i="2"/>
  <c r="T316" i="2"/>
  <c r="R316" i="2"/>
  <c r="P316" i="2"/>
  <c r="BI315" i="2"/>
  <c r="BH315" i="2"/>
  <c r="BG315" i="2"/>
  <c r="BE315" i="2"/>
  <c r="T315" i="2"/>
  <c r="R315" i="2"/>
  <c r="P315" i="2"/>
  <c r="BI314" i="2"/>
  <c r="BH314" i="2"/>
  <c r="BG314" i="2"/>
  <c r="BE314" i="2"/>
  <c r="T314" i="2"/>
  <c r="R314" i="2"/>
  <c r="P314" i="2"/>
  <c r="BI313" i="2"/>
  <c r="BH313" i="2"/>
  <c r="BG313" i="2"/>
  <c r="BE313" i="2"/>
  <c r="T313" i="2"/>
  <c r="R313" i="2"/>
  <c r="P313" i="2"/>
  <c r="BI312" i="2"/>
  <c r="BH312" i="2"/>
  <c r="BG312" i="2"/>
  <c r="BE312" i="2"/>
  <c r="T312" i="2"/>
  <c r="R312" i="2"/>
  <c r="P312" i="2"/>
  <c r="BI311" i="2"/>
  <c r="BH311" i="2"/>
  <c r="BG311" i="2"/>
  <c r="BE311" i="2"/>
  <c r="T311" i="2"/>
  <c r="R311" i="2"/>
  <c r="P311" i="2"/>
  <c r="BI310" i="2"/>
  <c r="BH310" i="2"/>
  <c r="BG310" i="2"/>
  <c r="BE310" i="2"/>
  <c r="T310" i="2"/>
  <c r="R310" i="2"/>
  <c r="P310" i="2"/>
  <c r="BI309" i="2"/>
  <c r="BH309" i="2"/>
  <c r="BG309" i="2"/>
  <c r="BE309" i="2"/>
  <c r="T309" i="2"/>
  <c r="R309" i="2"/>
  <c r="P309" i="2"/>
  <c r="BI307" i="2"/>
  <c r="BH307" i="2"/>
  <c r="BG307" i="2"/>
  <c r="BE307" i="2"/>
  <c r="T307" i="2"/>
  <c r="R307" i="2"/>
  <c r="P307" i="2"/>
  <c r="BI306" i="2"/>
  <c r="BH306" i="2"/>
  <c r="BG306" i="2"/>
  <c r="BE306" i="2"/>
  <c r="T306" i="2"/>
  <c r="R306" i="2"/>
  <c r="P306" i="2"/>
  <c r="BI305" i="2"/>
  <c r="BH305" i="2"/>
  <c r="BG305" i="2"/>
  <c r="BE305" i="2"/>
  <c r="T305" i="2"/>
  <c r="R305" i="2"/>
  <c r="P305" i="2"/>
  <c r="BI304" i="2"/>
  <c r="BH304" i="2"/>
  <c r="BG304" i="2"/>
  <c r="BE304" i="2"/>
  <c r="T304" i="2"/>
  <c r="R304" i="2"/>
  <c r="P304" i="2"/>
  <c r="BI303" i="2"/>
  <c r="BH303" i="2"/>
  <c r="BG303" i="2"/>
  <c r="BE303" i="2"/>
  <c r="T303" i="2"/>
  <c r="R303" i="2"/>
  <c r="P303" i="2"/>
  <c r="BI302" i="2"/>
  <c r="BH302" i="2"/>
  <c r="BG302" i="2"/>
  <c r="BE302" i="2"/>
  <c r="T302" i="2"/>
  <c r="R302" i="2"/>
  <c r="P302" i="2"/>
  <c r="BI301" i="2"/>
  <c r="BH301" i="2"/>
  <c r="BG301" i="2"/>
  <c r="BE301" i="2"/>
  <c r="T301" i="2"/>
  <c r="R301" i="2"/>
  <c r="P301" i="2"/>
  <c r="BI300" i="2"/>
  <c r="BH300" i="2"/>
  <c r="BG300" i="2"/>
  <c r="BE300" i="2"/>
  <c r="T300" i="2"/>
  <c r="R300" i="2"/>
  <c r="P300" i="2"/>
  <c r="BI299" i="2"/>
  <c r="BH299" i="2"/>
  <c r="BG299" i="2"/>
  <c r="BE299" i="2"/>
  <c r="T299" i="2"/>
  <c r="R299" i="2"/>
  <c r="P299" i="2"/>
  <c r="BI298" i="2"/>
  <c r="BH298" i="2"/>
  <c r="BG298" i="2"/>
  <c r="BE298" i="2"/>
  <c r="T298" i="2"/>
  <c r="R298" i="2"/>
  <c r="P298" i="2"/>
  <c r="BI297" i="2"/>
  <c r="BH297" i="2"/>
  <c r="BG297" i="2"/>
  <c r="BE297" i="2"/>
  <c r="T297" i="2"/>
  <c r="R297" i="2"/>
  <c r="P297" i="2"/>
  <c r="BI296" i="2"/>
  <c r="BH296" i="2"/>
  <c r="BG296" i="2"/>
  <c r="BE296" i="2"/>
  <c r="T296" i="2"/>
  <c r="R296" i="2"/>
  <c r="P296" i="2"/>
  <c r="BI295" i="2"/>
  <c r="BH295" i="2"/>
  <c r="BG295" i="2"/>
  <c r="BE295" i="2"/>
  <c r="T295" i="2"/>
  <c r="R295" i="2"/>
  <c r="P295" i="2"/>
  <c r="BI294" i="2"/>
  <c r="BH294" i="2"/>
  <c r="BG294" i="2"/>
  <c r="BE294" i="2"/>
  <c r="T294" i="2"/>
  <c r="R294" i="2"/>
  <c r="P294" i="2"/>
  <c r="BI293" i="2"/>
  <c r="BH293" i="2"/>
  <c r="BG293" i="2"/>
  <c r="BE293" i="2"/>
  <c r="T293" i="2"/>
  <c r="R293" i="2"/>
  <c r="P293" i="2"/>
  <c r="BI292" i="2"/>
  <c r="BH292" i="2"/>
  <c r="BG292" i="2"/>
  <c r="BE292" i="2"/>
  <c r="T292" i="2"/>
  <c r="R292" i="2"/>
  <c r="P292" i="2"/>
  <c r="BI291" i="2"/>
  <c r="BH291" i="2"/>
  <c r="BG291" i="2"/>
  <c r="BE291" i="2"/>
  <c r="T291" i="2"/>
  <c r="R291" i="2"/>
  <c r="P291" i="2"/>
  <c r="BI290" i="2"/>
  <c r="BH290" i="2"/>
  <c r="BG290" i="2"/>
  <c r="BE290" i="2"/>
  <c r="T290" i="2"/>
  <c r="R290" i="2"/>
  <c r="P290" i="2"/>
  <c r="BI289" i="2"/>
  <c r="BH289" i="2"/>
  <c r="BG289" i="2"/>
  <c r="BE289" i="2"/>
  <c r="T289" i="2"/>
  <c r="R289" i="2"/>
  <c r="P289" i="2"/>
  <c r="BI288" i="2"/>
  <c r="BH288" i="2"/>
  <c r="BG288" i="2"/>
  <c r="BE288" i="2"/>
  <c r="T288" i="2"/>
  <c r="R288" i="2"/>
  <c r="P288" i="2"/>
  <c r="BI287" i="2"/>
  <c r="BH287" i="2"/>
  <c r="BG287" i="2"/>
  <c r="BE287" i="2"/>
  <c r="T287" i="2"/>
  <c r="R287" i="2"/>
  <c r="P287" i="2"/>
  <c r="BI286" i="2"/>
  <c r="BH286" i="2"/>
  <c r="BG286" i="2"/>
  <c r="BE286" i="2"/>
  <c r="T286" i="2"/>
  <c r="R286" i="2"/>
  <c r="P286" i="2"/>
  <c r="BI285" i="2"/>
  <c r="BH285" i="2"/>
  <c r="BG285" i="2"/>
  <c r="BE285" i="2"/>
  <c r="T285" i="2"/>
  <c r="R285" i="2"/>
  <c r="P285" i="2"/>
  <c r="BI284" i="2"/>
  <c r="BH284" i="2"/>
  <c r="BG284" i="2"/>
  <c r="BE284" i="2"/>
  <c r="T284" i="2"/>
  <c r="R284" i="2"/>
  <c r="P284" i="2"/>
  <c r="BI283" i="2"/>
  <c r="BH283" i="2"/>
  <c r="BG283" i="2"/>
  <c r="BE283" i="2"/>
  <c r="T283" i="2"/>
  <c r="R283" i="2"/>
  <c r="P283" i="2"/>
  <c r="BI282" i="2"/>
  <c r="BH282" i="2"/>
  <c r="BG282" i="2"/>
  <c r="BE282" i="2"/>
  <c r="T282" i="2"/>
  <c r="R282" i="2"/>
  <c r="P282" i="2"/>
  <c r="BI281" i="2"/>
  <c r="BH281" i="2"/>
  <c r="BG281" i="2"/>
  <c r="BE281" i="2"/>
  <c r="T281" i="2"/>
  <c r="R281" i="2"/>
  <c r="P281" i="2"/>
  <c r="BI280" i="2"/>
  <c r="BH280" i="2"/>
  <c r="BG280" i="2"/>
  <c r="BE280" i="2"/>
  <c r="T280" i="2"/>
  <c r="R280" i="2"/>
  <c r="P280" i="2"/>
  <c r="BI279" i="2"/>
  <c r="BH279" i="2"/>
  <c r="BG279" i="2"/>
  <c r="BE279" i="2"/>
  <c r="T279" i="2"/>
  <c r="R279" i="2"/>
  <c r="P279" i="2"/>
  <c r="BI278" i="2"/>
  <c r="BH278" i="2"/>
  <c r="BG278" i="2"/>
  <c r="BE278" i="2"/>
  <c r="T278" i="2"/>
  <c r="R278" i="2"/>
  <c r="P278" i="2"/>
  <c r="BI277" i="2"/>
  <c r="BH277" i="2"/>
  <c r="BG277" i="2"/>
  <c r="BE277" i="2"/>
  <c r="T277" i="2"/>
  <c r="R277" i="2"/>
  <c r="P277" i="2"/>
  <c r="BI276" i="2"/>
  <c r="BH276" i="2"/>
  <c r="BG276" i="2"/>
  <c r="BE276" i="2"/>
  <c r="T276" i="2"/>
  <c r="R276" i="2"/>
  <c r="P276" i="2"/>
  <c r="BI275" i="2"/>
  <c r="BH275" i="2"/>
  <c r="BG275" i="2"/>
  <c r="BE275" i="2"/>
  <c r="T275" i="2"/>
  <c r="R275" i="2"/>
  <c r="P275" i="2"/>
  <c r="BI274" i="2"/>
  <c r="BH274" i="2"/>
  <c r="BG274" i="2"/>
  <c r="BE274" i="2"/>
  <c r="T274" i="2"/>
  <c r="R274" i="2"/>
  <c r="P274" i="2"/>
  <c r="BI273" i="2"/>
  <c r="BH273" i="2"/>
  <c r="BG273" i="2"/>
  <c r="BE273" i="2"/>
  <c r="T273" i="2"/>
  <c r="R273" i="2"/>
  <c r="P273" i="2"/>
  <c r="BI272" i="2"/>
  <c r="BH272" i="2"/>
  <c r="BG272" i="2"/>
  <c r="BE272" i="2"/>
  <c r="T272" i="2"/>
  <c r="R272" i="2"/>
  <c r="P272" i="2"/>
  <c r="BI271" i="2"/>
  <c r="BH271" i="2"/>
  <c r="BG271" i="2"/>
  <c r="BE271" i="2"/>
  <c r="T271" i="2"/>
  <c r="R271" i="2"/>
  <c r="P271" i="2"/>
  <c r="BI270" i="2"/>
  <c r="BH270" i="2"/>
  <c r="BG270" i="2"/>
  <c r="BE270" i="2"/>
  <c r="T270" i="2"/>
  <c r="R270" i="2"/>
  <c r="P270" i="2"/>
  <c r="BI269" i="2"/>
  <c r="BH269" i="2"/>
  <c r="BG269" i="2"/>
  <c r="BE269" i="2"/>
  <c r="T269" i="2"/>
  <c r="R269" i="2"/>
  <c r="P269" i="2"/>
  <c r="BI268" i="2"/>
  <c r="BH268" i="2"/>
  <c r="BG268" i="2"/>
  <c r="BE268" i="2"/>
  <c r="T268" i="2"/>
  <c r="R268" i="2"/>
  <c r="P268" i="2"/>
  <c r="BI267" i="2"/>
  <c r="BH267" i="2"/>
  <c r="BG267" i="2"/>
  <c r="BE267" i="2"/>
  <c r="T267" i="2"/>
  <c r="R267" i="2"/>
  <c r="P267" i="2"/>
  <c r="BI266" i="2"/>
  <c r="BH266" i="2"/>
  <c r="BG266" i="2"/>
  <c r="BE266" i="2"/>
  <c r="T266" i="2"/>
  <c r="R266" i="2"/>
  <c r="P266" i="2"/>
  <c r="BI265" i="2"/>
  <c r="BH265" i="2"/>
  <c r="BG265" i="2"/>
  <c r="BE265" i="2"/>
  <c r="T265" i="2"/>
  <c r="R265" i="2"/>
  <c r="P265" i="2"/>
  <c r="BI264" i="2"/>
  <c r="BH264" i="2"/>
  <c r="BG264" i="2"/>
  <c r="BE264" i="2"/>
  <c r="T264" i="2"/>
  <c r="R264" i="2"/>
  <c r="P264" i="2"/>
  <c r="BI263" i="2"/>
  <c r="BH263" i="2"/>
  <c r="BG263" i="2"/>
  <c r="BE263" i="2"/>
  <c r="T263" i="2"/>
  <c r="R263" i="2"/>
  <c r="P263" i="2"/>
  <c r="BI262" i="2"/>
  <c r="BH262" i="2"/>
  <c r="BG262" i="2"/>
  <c r="BE262" i="2"/>
  <c r="T262" i="2"/>
  <c r="R262" i="2"/>
  <c r="P262" i="2"/>
  <c r="BI261" i="2"/>
  <c r="BH261" i="2"/>
  <c r="BG261" i="2"/>
  <c r="BE261" i="2"/>
  <c r="T261" i="2"/>
  <c r="R261" i="2"/>
  <c r="P261" i="2"/>
  <c r="BI260" i="2"/>
  <c r="BH260" i="2"/>
  <c r="BG260" i="2"/>
  <c r="BE260" i="2"/>
  <c r="T260" i="2"/>
  <c r="R260" i="2"/>
  <c r="P260" i="2"/>
  <c r="BI259" i="2"/>
  <c r="BH259" i="2"/>
  <c r="BG259" i="2"/>
  <c r="BE259" i="2"/>
  <c r="T259" i="2"/>
  <c r="R259" i="2"/>
  <c r="P259" i="2"/>
  <c r="BI258" i="2"/>
  <c r="BH258" i="2"/>
  <c r="BG258" i="2"/>
  <c r="BE258" i="2"/>
  <c r="T258" i="2"/>
  <c r="R258" i="2"/>
  <c r="P258" i="2"/>
  <c r="BI257" i="2"/>
  <c r="BH257" i="2"/>
  <c r="BG257" i="2"/>
  <c r="BE257" i="2"/>
  <c r="T257" i="2"/>
  <c r="R257" i="2"/>
  <c r="P257" i="2"/>
  <c r="BI256" i="2"/>
  <c r="BH256" i="2"/>
  <c r="BG256" i="2"/>
  <c r="BE256" i="2"/>
  <c r="T256" i="2"/>
  <c r="R256" i="2"/>
  <c r="P256" i="2"/>
  <c r="BI255" i="2"/>
  <c r="BH255" i="2"/>
  <c r="BG255" i="2"/>
  <c r="BE255" i="2"/>
  <c r="T255" i="2"/>
  <c r="R255" i="2"/>
  <c r="P255" i="2"/>
  <c r="BI254" i="2"/>
  <c r="BH254" i="2"/>
  <c r="BG254" i="2"/>
  <c r="BE254" i="2"/>
  <c r="T254" i="2"/>
  <c r="R254" i="2"/>
  <c r="P254" i="2"/>
  <c r="BI253" i="2"/>
  <c r="BH253" i="2"/>
  <c r="BG253" i="2"/>
  <c r="BE253" i="2"/>
  <c r="T253" i="2"/>
  <c r="R253" i="2"/>
  <c r="P253" i="2"/>
  <c r="BI252" i="2"/>
  <c r="BH252" i="2"/>
  <c r="BG252" i="2"/>
  <c r="BE252" i="2"/>
  <c r="T252" i="2"/>
  <c r="R252" i="2"/>
  <c r="P252" i="2"/>
  <c r="BI251" i="2"/>
  <c r="BH251" i="2"/>
  <c r="BG251" i="2"/>
  <c r="BE251" i="2"/>
  <c r="T251" i="2"/>
  <c r="R251" i="2"/>
  <c r="P251" i="2"/>
  <c r="BI250" i="2"/>
  <c r="BH250" i="2"/>
  <c r="BG250" i="2"/>
  <c r="BE250" i="2"/>
  <c r="T250" i="2"/>
  <c r="R250" i="2"/>
  <c r="P250" i="2"/>
  <c r="BI249" i="2"/>
  <c r="BH249" i="2"/>
  <c r="BG249" i="2"/>
  <c r="BE249" i="2"/>
  <c r="T249" i="2"/>
  <c r="R249" i="2"/>
  <c r="P249" i="2"/>
  <c r="BI248" i="2"/>
  <c r="BH248" i="2"/>
  <c r="BG248" i="2"/>
  <c r="BE248" i="2"/>
  <c r="T248" i="2"/>
  <c r="R248" i="2"/>
  <c r="P248" i="2"/>
  <c r="BI247" i="2"/>
  <c r="BH247" i="2"/>
  <c r="BG247" i="2"/>
  <c r="BE247" i="2"/>
  <c r="T247" i="2"/>
  <c r="R247" i="2"/>
  <c r="P247" i="2"/>
  <c r="BI246" i="2"/>
  <c r="BH246" i="2"/>
  <c r="BG246" i="2"/>
  <c r="BE246" i="2"/>
  <c r="T246" i="2"/>
  <c r="R246" i="2"/>
  <c r="P246" i="2"/>
  <c r="BI245" i="2"/>
  <c r="BH245" i="2"/>
  <c r="BG245" i="2"/>
  <c r="BE245" i="2"/>
  <c r="T245" i="2"/>
  <c r="R245" i="2"/>
  <c r="P245" i="2"/>
  <c r="BI244" i="2"/>
  <c r="BH244" i="2"/>
  <c r="BG244" i="2"/>
  <c r="BE244" i="2"/>
  <c r="T244" i="2"/>
  <c r="R244" i="2"/>
  <c r="P244" i="2"/>
  <c r="BI243" i="2"/>
  <c r="BH243" i="2"/>
  <c r="BG243" i="2"/>
  <c r="BE243" i="2"/>
  <c r="T243" i="2"/>
  <c r="R243" i="2"/>
  <c r="P243" i="2"/>
  <c r="BI242" i="2"/>
  <c r="BH242" i="2"/>
  <c r="BG242" i="2"/>
  <c r="BE242" i="2"/>
  <c r="T242" i="2"/>
  <c r="R242" i="2"/>
  <c r="P242" i="2"/>
  <c r="BI241" i="2"/>
  <c r="BH241" i="2"/>
  <c r="BG241" i="2"/>
  <c r="BE241" i="2"/>
  <c r="T241" i="2"/>
  <c r="R241" i="2"/>
  <c r="P241" i="2"/>
  <c r="BI240" i="2"/>
  <c r="BH240" i="2"/>
  <c r="BG240" i="2"/>
  <c r="BE240" i="2"/>
  <c r="T240" i="2"/>
  <c r="R240" i="2"/>
  <c r="P240" i="2"/>
  <c r="BI239" i="2"/>
  <c r="BH239" i="2"/>
  <c r="BG239" i="2"/>
  <c r="BE239" i="2"/>
  <c r="T239" i="2"/>
  <c r="R239" i="2"/>
  <c r="P239" i="2"/>
  <c r="BI238" i="2"/>
  <c r="BH238" i="2"/>
  <c r="BG238" i="2"/>
  <c r="BE238" i="2"/>
  <c r="T238" i="2"/>
  <c r="R238" i="2"/>
  <c r="P238" i="2"/>
  <c r="BI237" i="2"/>
  <c r="BH237" i="2"/>
  <c r="BG237" i="2"/>
  <c r="BE237" i="2"/>
  <c r="T237" i="2"/>
  <c r="R237" i="2"/>
  <c r="P237" i="2"/>
  <c r="BI236" i="2"/>
  <c r="BH236" i="2"/>
  <c r="BG236" i="2"/>
  <c r="BE236" i="2"/>
  <c r="T236" i="2"/>
  <c r="R236" i="2"/>
  <c r="P236" i="2"/>
  <c r="BI235" i="2"/>
  <c r="BH235" i="2"/>
  <c r="BG235" i="2"/>
  <c r="BE235" i="2"/>
  <c r="T235" i="2"/>
  <c r="R235" i="2"/>
  <c r="P235" i="2"/>
  <c r="BI234" i="2"/>
  <c r="BH234" i="2"/>
  <c r="BG234" i="2"/>
  <c r="BE234" i="2"/>
  <c r="T234" i="2"/>
  <c r="R234" i="2"/>
  <c r="P234" i="2"/>
  <c r="BI233" i="2"/>
  <c r="BH233" i="2"/>
  <c r="BG233" i="2"/>
  <c r="BE233" i="2"/>
  <c r="T233" i="2"/>
  <c r="R233" i="2"/>
  <c r="P233" i="2"/>
  <c r="BI232" i="2"/>
  <c r="BH232" i="2"/>
  <c r="BG232" i="2"/>
  <c r="BE232" i="2"/>
  <c r="T232" i="2"/>
  <c r="R232" i="2"/>
  <c r="P232" i="2"/>
  <c r="BI231" i="2"/>
  <c r="BH231" i="2"/>
  <c r="BG231" i="2"/>
  <c r="BE231" i="2"/>
  <c r="T231" i="2"/>
  <c r="R231" i="2"/>
  <c r="P231" i="2"/>
  <c r="BI230" i="2"/>
  <c r="BH230" i="2"/>
  <c r="BG230" i="2"/>
  <c r="BE230" i="2"/>
  <c r="T230" i="2"/>
  <c r="R230" i="2"/>
  <c r="P230" i="2"/>
  <c r="BI229" i="2"/>
  <c r="BH229" i="2"/>
  <c r="BG229" i="2"/>
  <c r="BE229" i="2"/>
  <c r="T229" i="2"/>
  <c r="R229" i="2"/>
  <c r="P229" i="2"/>
  <c r="BI228" i="2"/>
  <c r="BH228" i="2"/>
  <c r="BG228" i="2"/>
  <c r="BE228" i="2"/>
  <c r="T228" i="2"/>
  <c r="R228" i="2"/>
  <c r="P228" i="2"/>
  <c r="BI227" i="2"/>
  <c r="BH227" i="2"/>
  <c r="BG227" i="2"/>
  <c r="BE227" i="2"/>
  <c r="T227" i="2"/>
  <c r="R227" i="2"/>
  <c r="P227" i="2"/>
  <c r="BI226" i="2"/>
  <c r="BH226" i="2"/>
  <c r="BG226" i="2"/>
  <c r="BE226" i="2"/>
  <c r="T226" i="2"/>
  <c r="R226" i="2"/>
  <c r="P226" i="2"/>
  <c r="BI225" i="2"/>
  <c r="BH225" i="2"/>
  <c r="BG225" i="2"/>
  <c r="BE225" i="2"/>
  <c r="T225" i="2"/>
  <c r="R225" i="2"/>
  <c r="P225" i="2"/>
  <c r="BI224" i="2"/>
  <c r="BH224" i="2"/>
  <c r="BG224" i="2"/>
  <c r="BE224" i="2"/>
  <c r="T224" i="2"/>
  <c r="R224" i="2"/>
  <c r="P224" i="2"/>
  <c r="BI223" i="2"/>
  <c r="BH223" i="2"/>
  <c r="BG223" i="2"/>
  <c r="BE223" i="2"/>
  <c r="T223" i="2"/>
  <c r="R223" i="2"/>
  <c r="P223" i="2"/>
  <c r="BI222" i="2"/>
  <c r="BH222" i="2"/>
  <c r="BG222" i="2"/>
  <c r="BE222" i="2"/>
  <c r="T222" i="2"/>
  <c r="R222" i="2"/>
  <c r="P222" i="2"/>
  <c r="BI221" i="2"/>
  <c r="BH221" i="2"/>
  <c r="BG221" i="2"/>
  <c r="BE221" i="2"/>
  <c r="T221" i="2"/>
  <c r="R221" i="2"/>
  <c r="P221" i="2"/>
  <c r="BI220" i="2"/>
  <c r="BH220" i="2"/>
  <c r="BG220" i="2"/>
  <c r="BE220" i="2"/>
  <c r="T220" i="2"/>
  <c r="R220" i="2"/>
  <c r="P220" i="2"/>
  <c r="BI219" i="2"/>
  <c r="BH219" i="2"/>
  <c r="BG219" i="2"/>
  <c r="BE219" i="2"/>
  <c r="T219" i="2"/>
  <c r="R219" i="2"/>
  <c r="P219" i="2"/>
  <c r="BI218" i="2"/>
  <c r="BH218" i="2"/>
  <c r="BG218" i="2"/>
  <c r="BE218" i="2"/>
  <c r="T218" i="2"/>
  <c r="R218" i="2"/>
  <c r="P218" i="2"/>
  <c r="BI217" i="2"/>
  <c r="BH217" i="2"/>
  <c r="BG217" i="2"/>
  <c r="BE217" i="2"/>
  <c r="T217" i="2"/>
  <c r="R217" i="2"/>
  <c r="P217" i="2"/>
  <c r="BI216" i="2"/>
  <c r="BH216" i="2"/>
  <c r="BG216" i="2"/>
  <c r="BE216" i="2"/>
  <c r="T216" i="2"/>
  <c r="R216" i="2"/>
  <c r="P216" i="2"/>
  <c r="BI215" i="2"/>
  <c r="BH215" i="2"/>
  <c r="BG215" i="2"/>
  <c r="BE215" i="2"/>
  <c r="T215" i="2"/>
  <c r="R215" i="2"/>
  <c r="P215" i="2"/>
  <c r="BI214" i="2"/>
  <c r="BH214" i="2"/>
  <c r="BG214" i="2"/>
  <c r="BE214" i="2"/>
  <c r="T214" i="2"/>
  <c r="R214" i="2"/>
  <c r="P214" i="2"/>
  <c r="BI213" i="2"/>
  <c r="BH213" i="2"/>
  <c r="BG213" i="2"/>
  <c r="BE213" i="2"/>
  <c r="T213" i="2"/>
  <c r="R213" i="2"/>
  <c r="P213" i="2"/>
  <c r="BI212" i="2"/>
  <c r="BH212" i="2"/>
  <c r="BG212" i="2"/>
  <c r="BE212" i="2"/>
  <c r="T212" i="2"/>
  <c r="R212" i="2"/>
  <c r="P212" i="2"/>
  <c r="BI211" i="2"/>
  <c r="BH211" i="2"/>
  <c r="BG211" i="2"/>
  <c r="BE211" i="2"/>
  <c r="T211" i="2"/>
  <c r="R211" i="2"/>
  <c r="P211" i="2"/>
  <c r="BI210" i="2"/>
  <c r="BH210" i="2"/>
  <c r="BG210" i="2"/>
  <c r="BE210" i="2"/>
  <c r="T210" i="2"/>
  <c r="R210" i="2"/>
  <c r="P210" i="2"/>
  <c r="BI209" i="2"/>
  <c r="BH209" i="2"/>
  <c r="BG209" i="2"/>
  <c r="BE209" i="2"/>
  <c r="T209" i="2"/>
  <c r="R209" i="2"/>
  <c r="P209" i="2"/>
  <c r="BI208" i="2"/>
  <c r="BH208" i="2"/>
  <c r="BG208" i="2"/>
  <c r="BE208" i="2"/>
  <c r="T208" i="2"/>
  <c r="R208" i="2"/>
  <c r="P208" i="2"/>
  <c r="BI207" i="2"/>
  <c r="BH207" i="2"/>
  <c r="BG207" i="2"/>
  <c r="BE207" i="2"/>
  <c r="T207" i="2"/>
  <c r="R207" i="2"/>
  <c r="P207" i="2"/>
  <c r="BI206" i="2"/>
  <c r="BH206" i="2"/>
  <c r="BG206" i="2"/>
  <c r="BE206" i="2"/>
  <c r="T206" i="2"/>
  <c r="R206" i="2"/>
  <c r="P206" i="2"/>
  <c r="BI205" i="2"/>
  <c r="BH205" i="2"/>
  <c r="BG205" i="2"/>
  <c r="BE205" i="2"/>
  <c r="T205" i="2"/>
  <c r="R205" i="2"/>
  <c r="P205" i="2"/>
  <c r="BI204" i="2"/>
  <c r="BH204" i="2"/>
  <c r="BG204" i="2"/>
  <c r="BE204" i="2"/>
  <c r="T204" i="2"/>
  <c r="R204" i="2"/>
  <c r="P204" i="2"/>
  <c r="BI203" i="2"/>
  <c r="BH203" i="2"/>
  <c r="BG203" i="2"/>
  <c r="BE203" i="2"/>
  <c r="T203" i="2"/>
  <c r="R203" i="2"/>
  <c r="P203" i="2"/>
  <c r="BI202" i="2"/>
  <c r="BH202" i="2"/>
  <c r="BG202" i="2"/>
  <c r="BE202" i="2"/>
  <c r="T202" i="2"/>
  <c r="R202" i="2"/>
  <c r="P202" i="2"/>
  <c r="BI201" i="2"/>
  <c r="BH201" i="2"/>
  <c r="BG201" i="2"/>
  <c r="BE201" i="2"/>
  <c r="T201" i="2"/>
  <c r="R201" i="2"/>
  <c r="P201" i="2"/>
  <c r="BI200" i="2"/>
  <c r="BH200" i="2"/>
  <c r="BG200" i="2"/>
  <c r="BE200" i="2"/>
  <c r="T200" i="2"/>
  <c r="R200" i="2"/>
  <c r="P200" i="2"/>
  <c r="BI199" i="2"/>
  <c r="BH199" i="2"/>
  <c r="BG199" i="2"/>
  <c r="BE199" i="2"/>
  <c r="T199" i="2"/>
  <c r="R199" i="2"/>
  <c r="P199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96" i="2"/>
  <c r="BH196" i="2"/>
  <c r="BG196" i="2"/>
  <c r="BE196" i="2"/>
  <c r="T196" i="2"/>
  <c r="R196" i="2"/>
  <c r="P196" i="2"/>
  <c r="BI195" i="2"/>
  <c r="BH195" i="2"/>
  <c r="BG195" i="2"/>
  <c r="BE195" i="2"/>
  <c r="T195" i="2"/>
  <c r="R195" i="2"/>
  <c r="P195" i="2"/>
  <c r="BI194" i="2"/>
  <c r="BH194" i="2"/>
  <c r="BG194" i="2"/>
  <c r="BE194" i="2"/>
  <c r="T194" i="2"/>
  <c r="R194" i="2"/>
  <c r="P194" i="2"/>
  <c r="BI193" i="2"/>
  <c r="BH193" i="2"/>
  <c r="BG193" i="2"/>
  <c r="BE193" i="2"/>
  <c r="T193" i="2"/>
  <c r="R193" i="2"/>
  <c r="P193" i="2"/>
  <c r="BI192" i="2"/>
  <c r="BH192" i="2"/>
  <c r="BG192" i="2"/>
  <c r="BE192" i="2"/>
  <c r="T192" i="2"/>
  <c r="R192" i="2"/>
  <c r="P192" i="2"/>
  <c r="BI191" i="2"/>
  <c r="BH191" i="2"/>
  <c r="BG191" i="2"/>
  <c r="BE191" i="2"/>
  <c r="T191" i="2"/>
  <c r="R191" i="2"/>
  <c r="P191" i="2"/>
  <c r="BI190" i="2"/>
  <c r="BH190" i="2"/>
  <c r="BG190" i="2"/>
  <c r="BE190" i="2"/>
  <c r="T190" i="2"/>
  <c r="R190" i="2"/>
  <c r="P190" i="2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7" i="2"/>
  <c r="BH187" i="2"/>
  <c r="BG187" i="2"/>
  <c r="BE187" i="2"/>
  <c r="T187" i="2"/>
  <c r="R187" i="2"/>
  <c r="P187" i="2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80" i="2"/>
  <c r="BH180" i="2"/>
  <c r="BG180" i="2"/>
  <c r="BE180" i="2"/>
  <c r="T180" i="2"/>
  <c r="R180" i="2"/>
  <c r="P180" i="2"/>
  <c r="BI179" i="2"/>
  <c r="BH179" i="2"/>
  <c r="BG179" i="2"/>
  <c r="BE179" i="2"/>
  <c r="T179" i="2"/>
  <c r="R179" i="2"/>
  <c r="P179" i="2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7" i="2"/>
  <c r="BH167" i="2"/>
  <c r="BG167" i="2"/>
  <c r="BE167" i="2"/>
  <c r="T167" i="2"/>
  <c r="T166" i="2"/>
  <c r="R167" i="2"/>
  <c r="R166" i="2"/>
  <c r="P167" i="2"/>
  <c r="P166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J141" i="2"/>
  <c r="F138" i="2"/>
  <c r="E136" i="2"/>
  <c r="J94" i="2"/>
  <c r="F91" i="2"/>
  <c r="E89" i="2"/>
  <c r="J23" i="2"/>
  <c r="E23" i="2"/>
  <c r="J140" i="2"/>
  <c r="J22" i="2"/>
  <c r="J20" i="2"/>
  <c r="E20" i="2"/>
  <c r="F141" i="2" s="1"/>
  <c r="J19" i="2"/>
  <c r="J17" i="2"/>
  <c r="E17" i="2"/>
  <c r="F140" i="2"/>
  <c r="J16" i="2"/>
  <c r="J14" i="2"/>
  <c r="J91" i="2" s="1"/>
  <c r="E7" i="2"/>
  <c r="E132" i="2"/>
  <c r="L90" i="1"/>
  <c r="AM90" i="1"/>
  <c r="AM89" i="1"/>
  <c r="L89" i="1"/>
  <c r="AM87" i="1"/>
  <c r="L87" i="1"/>
  <c r="L85" i="1"/>
  <c r="L84" i="1"/>
  <c r="BK676" i="2"/>
  <c r="BK670" i="2"/>
  <c r="BK665" i="2"/>
  <c r="BK657" i="2"/>
  <c r="J653" i="2"/>
  <c r="J645" i="2"/>
  <c r="BK639" i="2"/>
  <c r="BK623" i="2"/>
  <c r="J612" i="2"/>
  <c r="J594" i="2"/>
  <c r="BK579" i="2"/>
  <c r="J563" i="2"/>
  <c r="J532" i="2"/>
  <c r="J516" i="2"/>
  <c r="BK493" i="2"/>
  <c r="BK472" i="2"/>
  <c r="BK439" i="2"/>
  <c r="BK422" i="2"/>
  <c r="BK386" i="2"/>
  <c r="J371" i="2"/>
  <c r="BK350" i="2"/>
  <c r="J330" i="2"/>
  <c r="J317" i="2"/>
  <c r="BK301" i="2"/>
  <c r="J281" i="2"/>
  <c r="BK268" i="2"/>
  <c r="J243" i="2"/>
  <c r="BK233" i="2"/>
  <c r="J218" i="2"/>
  <c r="J196" i="2"/>
  <c r="BK175" i="2"/>
  <c r="J149" i="2"/>
  <c r="J675" i="2"/>
  <c r="J670" i="2"/>
  <c r="BK662" i="2"/>
  <c r="BK649" i="2"/>
  <c r="J634" i="2"/>
  <c r="BK616" i="2"/>
  <c r="J599" i="2"/>
  <c r="BK564" i="2"/>
  <c r="J553" i="2"/>
  <c r="J540" i="2"/>
  <c r="BK515" i="2"/>
  <c r="BK481" i="2"/>
  <c r="J468" i="2"/>
  <c r="BK394" i="2"/>
  <c r="BK374" i="2"/>
  <c r="BK338" i="2"/>
  <c r="BK307" i="2"/>
  <c r="BK248" i="2"/>
  <c r="BK224" i="2"/>
  <c r="J206" i="2"/>
  <c r="BK191" i="2"/>
  <c r="J173" i="2"/>
  <c r="J147" i="2"/>
  <c r="J659" i="2"/>
  <c r="J535" i="2"/>
  <c r="BK511" i="2"/>
  <c r="J499" i="2"/>
  <c r="J470" i="2"/>
  <c r="BK453" i="2"/>
  <c r="BK438" i="2"/>
  <c r="J427" i="2"/>
  <c r="J412" i="2"/>
  <c r="J404" i="2"/>
  <c r="BK391" i="2"/>
  <c r="J377" i="2"/>
  <c r="BK364" i="2"/>
  <c r="J348" i="2"/>
  <c r="J339" i="2"/>
  <c r="J312" i="2"/>
  <c r="BK300" i="2"/>
  <c r="BK283" i="2"/>
  <c r="J258" i="2"/>
  <c r="J241" i="2"/>
  <c r="J223" i="2"/>
  <c r="J211" i="2"/>
  <c r="J200" i="2"/>
  <c r="BK185" i="2"/>
  <c r="J156" i="2"/>
  <c r="BK624" i="2"/>
  <c r="BK592" i="2"/>
  <c r="J582" i="2"/>
  <c r="J558" i="2"/>
  <c r="BK545" i="2"/>
  <c r="BK528" i="2"/>
  <c r="J511" i="2"/>
  <c r="J487" i="2"/>
  <c r="J469" i="2"/>
  <c r="J457" i="2"/>
  <c r="BK434" i="2"/>
  <c r="J424" i="2"/>
  <c r="BK415" i="2"/>
  <c r="BK390" i="2"/>
  <c r="BK373" i="2"/>
  <c r="J354" i="2"/>
  <c r="BK321" i="2"/>
  <c r="BK275" i="2"/>
  <c r="BK249" i="2"/>
  <c r="J216" i="2"/>
  <c r="BK204" i="2"/>
  <c r="J186" i="2"/>
  <c r="J657" i="2"/>
  <c r="J638" i="2"/>
  <c r="J623" i="2"/>
  <c r="J602" i="2"/>
  <c r="J596" i="2"/>
  <c r="J576" i="2"/>
  <c r="BK557" i="2"/>
  <c r="J533" i="2"/>
  <c r="J513" i="2"/>
  <c r="BK500" i="2"/>
  <c r="BK487" i="2"/>
  <c r="BK476" i="2"/>
  <c r="BK461" i="2"/>
  <c r="BK443" i="2"/>
  <c r="BK430" i="2"/>
  <c r="BK406" i="2"/>
  <c r="J398" i="2"/>
  <c r="J380" i="2"/>
  <c r="J355" i="2"/>
  <c r="J346" i="2"/>
  <c r="BK331" i="2"/>
  <c r="BK314" i="2"/>
  <c r="J303" i="2"/>
  <c r="J288" i="2"/>
  <c r="BK276" i="2"/>
  <c r="J267" i="2"/>
  <c r="BK246" i="2"/>
  <c r="BK231" i="2"/>
  <c r="BK220" i="2"/>
  <c r="BK194" i="2"/>
  <c r="J178" i="2"/>
  <c r="BK172" i="2"/>
  <c r="J643" i="2"/>
  <c r="BK625" i="2"/>
  <c r="BK617" i="2"/>
  <c r="BK597" i="2"/>
  <c r="J584" i="2"/>
  <c r="J574" i="2"/>
  <c r="BK559" i="2"/>
  <c r="J530" i="2"/>
  <c r="BK504" i="2"/>
  <c r="J488" i="2"/>
  <c r="J463" i="2"/>
  <c r="BK448" i="2"/>
  <c r="BK427" i="2"/>
  <c r="BK397" i="2"/>
  <c r="BK376" i="2"/>
  <c r="J366" i="2"/>
  <c r="J350" i="2"/>
  <c r="J329" i="2"/>
  <c r="BK311" i="2"/>
  <c r="BK298" i="2"/>
  <c r="BK284" i="2"/>
  <c r="J273" i="2"/>
  <c r="J253" i="2"/>
  <c r="J231" i="2"/>
  <c r="BK211" i="2"/>
  <c r="J174" i="2"/>
  <c r="J152" i="2"/>
  <c r="J678" i="2"/>
  <c r="BK668" i="2"/>
  <c r="J664" i="2"/>
  <c r="BK656" i="2"/>
  <c r="J654" i="2"/>
  <c r="BK646" i="2"/>
  <c r="BK635" i="2"/>
  <c r="BK628" i="2"/>
  <c r="BK609" i="2"/>
  <c r="BK599" i="2"/>
  <c r="BK590" i="2"/>
  <c r="BK578" i="2"/>
  <c r="BK561" i="2"/>
  <c r="BK536" i="2"/>
  <c r="BK513" i="2"/>
  <c r="BK489" i="2"/>
  <c r="BK469" i="2"/>
  <c r="BK444" i="2"/>
  <c r="BK424" i="2"/>
  <c r="J397" i="2"/>
  <c r="J372" i="2"/>
  <c r="BK346" i="2"/>
  <c r="J319" i="2"/>
  <c r="J307" i="2"/>
  <c r="BK289" i="2"/>
  <c r="BK270" i="2"/>
  <c r="BK253" i="2"/>
  <c r="BK238" i="2"/>
  <c r="BK219" i="2"/>
  <c r="J213" i="2"/>
  <c r="BK192" i="2"/>
  <c r="BK164" i="2"/>
  <c r="BK148" i="2"/>
  <c r="BK671" i="2"/>
  <c r="J652" i="2"/>
  <c r="BK644" i="2"/>
  <c r="J629" i="2"/>
  <c r="J617" i="2"/>
  <c r="J607" i="2"/>
  <c r="BK576" i="2"/>
  <c r="J556" i="2"/>
  <c r="J541" i="2"/>
  <c r="J524" i="2"/>
  <c r="J514" i="2"/>
  <c r="J486" i="2"/>
  <c r="J475" i="2"/>
  <c r="J440" i="2"/>
  <c r="J389" i="2"/>
  <c r="BK367" i="2"/>
  <c r="BK332" i="2"/>
  <c r="BK316" i="2"/>
  <c r="J257" i="2"/>
  <c r="BK239" i="2"/>
  <c r="BK209" i="2"/>
  <c r="BK197" i="2"/>
  <c r="J175" i="2"/>
  <c r="J154" i="2"/>
  <c r="BK667" i="2"/>
  <c r="BK661" i="2"/>
  <c r="J542" i="2"/>
  <c r="BK526" i="2"/>
  <c r="J501" i="2"/>
  <c r="J472" i="2"/>
  <c r="J465" i="2"/>
  <c r="J444" i="2"/>
  <c r="BK436" i="2"/>
  <c r="BK420" i="2"/>
  <c r="BK411" i="2"/>
  <c r="BK399" i="2"/>
  <c r="J386" i="2"/>
  <c r="J374" i="2"/>
  <c r="J362" i="2"/>
  <c r="J347" i="2"/>
  <c r="J335" i="2"/>
  <c r="BK317" i="2"/>
  <c r="BK306" i="2"/>
  <c r="BK297" i="2"/>
  <c r="J285" i="2"/>
  <c r="J249" i="2"/>
  <c r="BK237" i="2"/>
  <c r="J219" i="2"/>
  <c r="J209" i="2"/>
  <c r="BK198" i="2"/>
  <c r="BK183" i="2"/>
  <c r="J155" i="2"/>
  <c r="J625" i="2"/>
  <c r="J605" i="2"/>
  <c r="J585" i="2"/>
  <c r="J568" i="2"/>
  <c r="J557" i="2"/>
  <c r="BK533" i="2"/>
  <c r="J512" i="2"/>
  <c r="BK495" i="2"/>
  <c r="BK479" i="2"/>
  <c r="BK462" i="2"/>
  <c r="J449" i="2"/>
  <c r="J430" i="2"/>
  <c r="BK416" i="2"/>
  <c r="BK409" i="2"/>
  <c r="BK396" i="2"/>
  <c r="J378" i="2"/>
  <c r="BK353" i="2"/>
  <c r="BK323" i="2"/>
  <c r="J292" i="2"/>
  <c r="BK279" i="2"/>
  <c r="BK259" i="2"/>
  <c r="J246" i="2"/>
  <c r="J220" i="2"/>
  <c r="BK199" i="2"/>
  <c r="J179" i="2"/>
  <c r="J651" i="2"/>
  <c r="J636" i="2"/>
  <c r="BK620" i="2"/>
  <c r="BK601" i="2"/>
  <c r="BK586" i="2"/>
  <c r="J573" i="2"/>
  <c r="BK554" i="2"/>
  <c r="BK529" i="2"/>
  <c r="BK507" i="2"/>
  <c r="J492" i="2"/>
  <c r="J479" i="2"/>
  <c r="BK456" i="2"/>
  <c r="BK433" i="2"/>
  <c r="J426" i="2"/>
  <c r="J410" i="2"/>
  <c r="BK400" i="2"/>
  <c r="J381" i="2"/>
  <c r="J360" i="2"/>
  <c r="BK347" i="2"/>
  <c r="BK342" i="2"/>
  <c r="J318" i="2"/>
  <c r="J311" i="2"/>
  <c r="J298" i="2"/>
  <c r="BK286" i="2"/>
  <c r="BK272" i="2"/>
  <c r="J259" i="2"/>
  <c r="BK241" i="2"/>
  <c r="BK225" i="2"/>
  <c r="BK207" i="2"/>
  <c r="BK188" i="2"/>
  <c r="BK176" i="2"/>
  <c r="BK154" i="2"/>
  <c r="BK633" i="2"/>
  <c r="J622" i="2"/>
  <c r="J611" i="2"/>
  <c r="BK596" i="2"/>
  <c r="BK591" i="2"/>
  <c r="J579" i="2"/>
  <c r="BK563" i="2"/>
  <c r="BK552" i="2"/>
  <c r="BK534" i="2"/>
  <c r="BK521" i="2"/>
  <c r="BK501" i="2"/>
  <c r="BK485" i="2"/>
  <c r="BK459" i="2"/>
  <c r="BK445" i="2"/>
  <c r="BK437" i="2"/>
  <c r="J399" i="2"/>
  <c r="BK378" i="2"/>
  <c r="BK355" i="2"/>
  <c r="J342" i="2"/>
  <c r="BK322" i="2"/>
  <c r="J306" i="2"/>
  <c r="J301" i="2"/>
  <c r="BK288" i="2"/>
  <c r="J275" i="2"/>
  <c r="BK264" i="2"/>
  <c r="J252" i="2"/>
  <c r="J230" i="2"/>
  <c r="BK196" i="2"/>
  <c r="J171" i="2"/>
  <c r="BK147" i="2"/>
  <c r="J679" i="2"/>
  <c r="J672" i="2"/>
  <c r="J667" i="2"/>
  <c r="J658" i="2"/>
  <c r="BK654" i="2"/>
  <c r="J648" i="2"/>
  <c r="BK642" i="2"/>
  <c r="BK630" i="2"/>
  <c r="J620" i="2"/>
  <c r="BK603" i="2"/>
  <c r="J586" i="2"/>
  <c r="J571" i="2"/>
  <c r="BK558" i="2"/>
  <c r="BK546" i="2"/>
  <c r="J526" i="2"/>
  <c r="J510" i="2"/>
  <c r="BK482" i="2"/>
  <c r="BK454" i="2"/>
  <c r="J425" i="2"/>
  <c r="J409" i="2"/>
  <c r="BK384" i="2"/>
  <c r="BK368" i="2"/>
  <c r="J358" i="2"/>
  <c r="BK340" i="2"/>
  <c r="BK318" i="2"/>
  <c r="BK302" i="2"/>
  <c r="J287" i="2"/>
  <c r="BK273" i="2"/>
  <c r="BK258" i="2"/>
  <c r="BK245" i="2"/>
  <c r="J237" i="2"/>
  <c r="J221" i="2"/>
  <c r="BK208" i="2"/>
  <c r="J193" i="2"/>
  <c r="BK173" i="2"/>
  <c r="BK156" i="2"/>
  <c r="J676" i="2"/>
  <c r="BK672" i="2"/>
  <c r="BK651" i="2"/>
  <c r="BK648" i="2"/>
  <c r="BK638" i="2"/>
  <c r="BK618" i="2"/>
  <c r="BK610" i="2"/>
  <c r="BK573" i="2"/>
  <c r="J561" i="2"/>
  <c r="J544" i="2"/>
  <c r="J539" i="2"/>
  <c r="J521" i="2"/>
  <c r="BK508" i="2"/>
  <c r="J491" i="2"/>
  <c r="J477" i="2"/>
  <c r="BK463" i="2"/>
  <c r="J393" i="2"/>
  <c r="J382" i="2"/>
  <c r="J345" i="2"/>
  <c r="J327" i="2"/>
  <c r="BK251" i="2"/>
  <c r="BK232" i="2"/>
  <c r="J208" i="2"/>
  <c r="BK195" i="2"/>
  <c r="BK179" i="2"/>
  <c r="J159" i="2"/>
  <c r="J665" i="2"/>
  <c r="BK553" i="2"/>
  <c r="BK541" i="2"/>
  <c r="BK523" i="2"/>
  <c r="J502" i="2"/>
  <c r="BK473" i="2"/>
  <c r="BK467" i="2"/>
  <c r="J451" i="2"/>
  <c r="J437" i="2"/>
  <c r="J422" i="2"/>
  <c r="J419" i="2"/>
  <c r="J395" i="2"/>
  <c r="BK383" i="2"/>
  <c r="J365" i="2"/>
  <c r="J340" i="2"/>
  <c r="J328" i="2"/>
  <c r="BK313" i="2"/>
  <c r="J302" i="2"/>
  <c r="BK294" i="2"/>
  <c r="BK278" i="2"/>
  <c r="J261" i="2"/>
  <c r="J248" i="2"/>
  <c r="J235" i="2"/>
  <c r="BK217" i="2"/>
  <c r="J201" i="2"/>
  <c r="J187" i="2"/>
  <c r="J172" i="2"/>
  <c r="J153" i="2"/>
  <c r="J619" i="2"/>
  <c r="J604" i="2"/>
  <c r="BK588" i="2"/>
  <c r="J577" i="2"/>
  <c r="BK560" i="2"/>
  <c r="J548" i="2"/>
  <c r="J536" i="2"/>
  <c r="J523" i="2"/>
  <c r="J504" i="2"/>
  <c r="BK483" i="2"/>
  <c r="J460" i="2"/>
  <c r="J455" i="2"/>
  <c r="J442" i="2"/>
  <c r="J429" i="2"/>
  <c r="J411" i="2"/>
  <c r="BK407" i="2"/>
  <c r="BK381" i="2"/>
  <c r="BK358" i="2"/>
  <c r="J331" i="2"/>
  <c r="J294" i="2"/>
  <c r="J278" i="2"/>
  <c r="J262" i="2"/>
  <c r="J232" i="2"/>
  <c r="J215" i="2"/>
  <c r="BK193" i="2"/>
  <c r="BK171" i="2"/>
  <c r="J640" i="2"/>
  <c r="J630" i="2"/>
  <c r="J608" i="2"/>
  <c r="BK600" i="2"/>
  <c r="BK594" i="2"/>
  <c r="BK575" i="2"/>
  <c r="J562" i="2"/>
  <c r="BK537" i="2"/>
  <c r="BK518" i="2"/>
  <c r="J503" i="2"/>
  <c r="BK490" i="2"/>
  <c r="BK480" i="2"/>
  <c r="J464" i="2"/>
  <c r="BK446" i="2"/>
  <c r="BK441" i="2"/>
  <c r="J415" i="2"/>
  <c r="BK408" i="2"/>
  <c r="J396" i="2"/>
  <c r="BK377" i="2"/>
  <c r="BK361" i="2"/>
  <c r="J352" i="2"/>
  <c r="BK344" i="2"/>
  <c r="BK324" i="2"/>
  <c r="J309" i="2"/>
  <c r="BK293" i="2"/>
  <c r="BK280" i="2"/>
  <c r="J270" i="2"/>
  <c r="BK247" i="2"/>
  <c r="BK236" i="2"/>
  <c r="BK210" i="2"/>
  <c r="J195" i="2"/>
  <c r="J185" i="2"/>
  <c r="BK177" i="2"/>
  <c r="J163" i="2"/>
  <c r="J635" i="2"/>
  <c r="J627" i="2"/>
  <c r="J616" i="2"/>
  <c r="J603" i="2"/>
  <c r="J593" i="2"/>
  <c r="BK583" i="2"/>
  <c r="J567" i="2"/>
  <c r="BK555" i="2"/>
  <c r="BK525" i="2"/>
  <c r="J508" i="2"/>
  <c r="BK498" i="2"/>
  <c r="J471" i="2"/>
  <c r="BK450" i="2"/>
  <c r="BK440" i="2"/>
  <c r="J421" i="2"/>
  <c r="J384" i="2"/>
  <c r="BK362" i="2"/>
  <c r="BK345" i="2"/>
  <c r="J332" i="2"/>
  <c r="J320" i="2"/>
  <c r="J304" i="2"/>
  <c r="J289" i="2"/>
  <c r="J277" i="2"/>
  <c r="BK271" i="2"/>
  <c r="BK262" i="2"/>
  <c r="BK235" i="2"/>
  <c r="J225" i="2"/>
  <c r="BK178" i="2"/>
  <c r="J162" i="2"/>
  <c r="BK673" i="2"/>
  <c r="J671" i="2"/>
  <c r="BK666" i="2"/>
  <c r="J660" i="2"/>
  <c r="J655" i="2"/>
  <c r="BK647" i="2"/>
  <c r="BK640" i="2"/>
  <c r="J631" i="2"/>
  <c r="J621" i="2"/>
  <c r="BK607" i="2"/>
  <c r="J595" i="2"/>
  <c r="BK587" i="2"/>
  <c r="BK570" i="2"/>
  <c r="J554" i="2"/>
  <c r="J538" i="2"/>
  <c r="BK524" i="2"/>
  <c r="BK506" i="2"/>
  <c r="BK457" i="2"/>
  <c r="J438" i="2"/>
  <c r="J416" i="2"/>
  <c r="J403" i="2"/>
  <c r="BK375" i="2"/>
  <c r="BK365" i="2"/>
  <c r="BK348" i="2"/>
  <c r="BK310" i="2"/>
  <c r="J280" i="2"/>
  <c r="J271" i="2"/>
  <c r="BK255" i="2"/>
  <c r="BK242" i="2"/>
  <c r="BK227" i="2"/>
  <c r="BK216" i="2"/>
  <c r="BK200" i="2"/>
  <c r="J189" i="2"/>
  <c r="J167" i="2"/>
  <c r="BK153" i="2"/>
  <c r="BK678" i="2"/>
  <c r="J673" i="2"/>
  <c r="BK663" i="2"/>
  <c r="BK645" i="2"/>
  <c r="J626" i="2"/>
  <c r="BK612" i="2"/>
  <c r="J601" i="2"/>
  <c r="BK572" i="2"/>
  <c r="J559" i="2"/>
  <c r="BK547" i="2"/>
  <c r="J528" i="2"/>
  <c r="BK510" i="2"/>
  <c r="BK494" i="2"/>
  <c r="J476" i="2"/>
  <c r="BK447" i="2"/>
  <c r="J391" i="2"/>
  <c r="BK380" i="2"/>
  <c r="BK341" i="2"/>
  <c r="J325" i="2"/>
  <c r="BK261" i="2"/>
  <c r="J236" i="2"/>
  <c r="BK222" i="2"/>
  <c r="BK202" i="2"/>
  <c r="J190" i="2"/>
  <c r="J164" i="2"/>
  <c r="BK152" i="2"/>
  <c r="J666" i="2"/>
  <c r="BK549" i="2"/>
  <c r="BK538" i="2"/>
  <c r="J507" i="2"/>
  <c r="J484" i="2"/>
  <c r="BK468" i="2"/>
  <c r="BK460" i="2"/>
  <c r="J448" i="2"/>
  <c r="J434" i="2"/>
  <c r="BK421" i="2"/>
  <c r="BK410" i="2"/>
  <c r="J394" i="2"/>
  <c r="J387" i="2"/>
  <c r="BK369" i="2"/>
  <c r="J363" i="2"/>
  <c r="BK343" i="2"/>
  <c r="BK326" i="2"/>
  <c r="BK309" i="2"/>
  <c r="J299" i="2"/>
  <c r="BK282" i="2"/>
  <c r="J268" i="2"/>
  <c r="J247" i="2"/>
  <c r="BK226" i="2"/>
  <c r="J204" i="2"/>
  <c r="J192" i="2"/>
  <c r="BK184" i="2"/>
  <c r="BK170" i="2"/>
  <c r="J148" i="2"/>
  <c r="BK613" i="2"/>
  <c r="J590" i="2"/>
  <c r="BK580" i="2"/>
  <c r="J564" i="2"/>
  <c r="J547" i="2"/>
  <c r="BK535" i="2"/>
  <c r="BK514" i="2"/>
  <c r="J496" i="2"/>
  <c r="BK492" i="2"/>
  <c r="J461" i="2"/>
  <c r="J454" i="2"/>
  <c r="J432" i="2"/>
  <c r="J418" i="2"/>
  <c r="J408" i="2"/>
  <c r="BK385" i="2"/>
  <c r="J359" i="2"/>
  <c r="BK334" i="2"/>
  <c r="J296" i="2"/>
  <c r="BK285" i="2"/>
  <c r="BK265" i="2"/>
  <c r="J255" i="2"/>
  <c r="J229" i="2"/>
  <c r="BK206" i="2"/>
  <c r="J191" i="2"/>
  <c r="J165" i="2"/>
  <c r="J646" i="2"/>
  <c r="BK632" i="2"/>
  <c r="J610" i="2"/>
  <c r="BK598" i="2"/>
  <c r="J580" i="2"/>
  <c r="BK568" i="2"/>
  <c r="BK539" i="2"/>
  <c r="J517" i="2"/>
  <c r="BK502" i="2"/>
  <c r="BK488" i="2"/>
  <c r="J478" i="2"/>
  <c r="J453" i="2"/>
  <c r="J431" i="2"/>
  <c r="BK418" i="2"/>
  <c r="J405" i="2"/>
  <c r="J390" i="2"/>
  <c r="J370" i="2"/>
  <c r="J351" i="2"/>
  <c r="J341" i="2"/>
  <c r="BK328" i="2"/>
  <c r="BK312" i="2"/>
  <c r="J295" i="2"/>
  <c r="J284" i="2"/>
  <c r="BK269" i="2"/>
  <c r="BK250" i="2"/>
  <c r="J238" i="2"/>
  <c r="BK221" i="2"/>
  <c r="J198" i="2"/>
  <c r="BK182" i="2"/>
  <c r="J170" i="2"/>
  <c r="BK641" i="2"/>
  <c r="J632" i="2"/>
  <c r="BK621" i="2"/>
  <c r="BK605" i="2"/>
  <c r="J592" i="2"/>
  <c r="BK582" i="2"/>
  <c r="J572" i="2"/>
  <c r="BK562" i="2"/>
  <c r="J537" i="2"/>
  <c r="BK516" i="2"/>
  <c r="J500" i="2"/>
  <c r="J482" i="2"/>
  <c r="BK458" i="2"/>
  <c r="J443" i="2"/>
  <c r="J428" i="2"/>
  <c r="BK401" i="2"/>
  <c r="J361" i="2"/>
  <c r="J344" i="2"/>
  <c r="BK325" i="2"/>
  <c r="J310" i="2"/>
  <c r="BK291" i="2"/>
  <c r="J282" i="2"/>
  <c r="J272" i="2"/>
  <c r="BK263" i="2"/>
  <c r="J242" i="2"/>
  <c r="J222" i="2"/>
  <c r="J176" i="2"/>
  <c r="BK157" i="2"/>
  <c r="BK674" i="2"/>
  <c r="BK669" i="2"/>
  <c r="J661" i="2"/>
  <c r="J656" i="2"/>
  <c r="BK652" i="2"/>
  <c r="J644" i="2"/>
  <c r="BK636" i="2"/>
  <c r="BK629" i="2"/>
  <c r="J618" i="2"/>
  <c r="BK604" i="2"/>
  <c r="BK593" i="2"/>
  <c r="J583" i="2"/>
  <c r="BK567" i="2"/>
  <c r="BK548" i="2"/>
  <c r="J529" i="2"/>
  <c r="BK512" i="2"/>
  <c r="J490" i="2"/>
  <c r="BK475" i="2"/>
  <c r="BK451" i="2"/>
  <c r="BK428" i="2"/>
  <c r="J414" i="2"/>
  <c r="BK389" i="2"/>
  <c r="J373" i="2"/>
  <c r="BK360" i="2"/>
  <c r="BK349" i="2"/>
  <c r="J326" i="2"/>
  <c r="J315" i="2"/>
  <c r="J291" i="2"/>
  <c r="BK277" i="2"/>
  <c r="BK266" i="2"/>
  <c r="J250" i="2"/>
  <c r="J239" i="2"/>
  <c r="J228" i="2"/>
  <c r="J214" i="2"/>
  <c r="J197" i="2"/>
  <c r="J182" i="2"/>
  <c r="BK162" i="2"/>
  <c r="J669" i="2"/>
  <c r="BK650" i="2"/>
  <c r="J639" i="2"/>
  <c r="BK622" i="2"/>
  <c r="BK615" i="2"/>
  <c r="BK602" i="2"/>
  <c r="BK571" i="2"/>
  <c r="BK551" i="2"/>
  <c r="BK542" i="2"/>
  <c r="J527" i="2"/>
  <c r="J498" i="2"/>
  <c r="J489" i="2"/>
  <c r="BK478" i="2"/>
  <c r="J466" i="2"/>
  <c r="BK387" i="2"/>
  <c r="BK357" i="2"/>
  <c r="BK329" i="2"/>
  <c r="J322" i="2"/>
  <c r="BK252" i="2"/>
  <c r="BK234" i="2"/>
  <c r="BK214" i="2"/>
  <c r="BK201" i="2"/>
  <c r="J184" i="2"/>
  <c r="BK163" i="2"/>
  <c r="BK149" i="2"/>
  <c r="J662" i="2"/>
  <c r="J546" i="2"/>
  <c r="J534" i="2"/>
  <c r="J515" i="2"/>
  <c r="BK486" i="2"/>
  <c r="BK471" i="2"/>
  <c r="BK455" i="2"/>
  <c r="J439" i="2"/>
  <c r="J433" i="2"/>
  <c r="BK414" i="2"/>
  <c r="J401" i="2"/>
  <c r="J388" i="2"/>
  <c r="J368" i="2"/>
  <c r="BK354" i="2"/>
  <c r="J334" i="2"/>
  <c r="BK315" i="2"/>
  <c r="J305" i="2"/>
  <c r="BK296" i="2"/>
  <c r="BK287" i="2"/>
  <c r="J269" i="2"/>
  <c r="BK254" i="2"/>
  <c r="BK240" i="2"/>
  <c r="J212" i="2"/>
  <c r="J203" i="2"/>
  <c r="BK186" i="2"/>
  <c r="BK159" i="2"/>
  <c r="BK659" i="2"/>
  <c r="J615" i="2"/>
  <c r="J591" i="2"/>
  <c r="J575" i="2"/>
  <c r="BK556" i="2"/>
  <c r="BK544" i="2"/>
  <c r="BK522" i="2"/>
  <c r="J509" i="2"/>
  <c r="J481" i="2"/>
  <c r="J459" i="2"/>
  <c r="BK435" i="2"/>
  <c r="BK419" i="2"/>
  <c r="BK413" i="2"/>
  <c r="J392" i="2"/>
  <c r="J364" i="2"/>
  <c r="J336" i="2"/>
  <c r="BK320" i="2"/>
  <c r="J266" i="2"/>
  <c r="J256" i="2"/>
  <c r="BK230" i="2"/>
  <c r="J210" i="2"/>
  <c r="BK203" i="2"/>
  <c r="J177" i="2"/>
  <c r="J647" i="2"/>
  <c r="BK631" i="2"/>
  <c r="BK611" i="2"/>
  <c r="J597" i="2"/>
  <c r="J578" i="2"/>
  <c r="J565" i="2"/>
  <c r="J550" i="2"/>
  <c r="J519" i="2"/>
  <c r="J506" i="2"/>
  <c r="J495" i="2"/>
  <c r="J483" i="2"/>
  <c r="BK465" i="2"/>
  <c r="J445" i="2"/>
  <c r="BK432" i="2"/>
  <c r="BK412" i="2"/>
  <c r="BK404" i="2"/>
  <c r="BK388" i="2"/>
  <c r="BK371" i="2"/>
  <c r="J353" i="2"/>
  <c r="J343" i="2"/>
  <c r="BK330" i="2"/>
  <c r="J313" i="2"/>
  <c r="J300" i="2"/>
  <c r="BK292" i="2"/>
  <c r="BK274" i="2"/>
  <c r="J264" i="2"/>
  <c r="J244" i="2"/>
  <c r="BK228" i="2"/>
  <c r="BK218" i="2"/>
  <c r="J205" i="2"/>
  <c r="J181" i="2"/>
  <c r="BK165" i="2"/>
  <c r="BK634" i="2"/>
  <c r="J624" i="2"/>
  <c r="J606" i="2"/>
  <c r="BK595" i="2"/>
  <c r="BK581" i="2"/>
  <c r="BK569" i="2"/>
  <c r="J549" i="2"/>
  <c r="BK531" i="2"/>
  <c r="BK519" i="2"/>
  <c r="J494" i="2"/>
  <c r="BK464" i="2"/>
  <c r="J456" i="2"/>
  <c r="J441" i="2"/>
  <c r="J435" i="2"/>
  <c r="J407" i="2"/>
  <c r="J385" i="2"/>
  <c r="J369" i="2"/>
  <c r="BK351" i="2"/>
  <c r="BK339" i="2"/>
  <c r="J321" i="2"/>
  <c r="BK303" i="2"/>
  <c r="J290" i="2"/>
  <c r="BK281" i="2"/>
  <c r="BK267" i="2"/>
  <c r="J254" i="2"/>
  <c r="J233" i="2"/>
  <c r="BK213" i="2"/>
  <c r="J180" i="2"/>
  <c r="BK158" i="2"/>
  <c r="AS95" i="1"/>
  <c r="BK675" i="2"/>
  <c r="J668" i="2"/>
  <c r="J663" i="2"/>
  <c r="BK655" i="2"/>
  <c r="J649" i="2"/>
  <c r="J641" i="2"/>
  <c r="J633" i="2"/>
  <c r="BK619" i="2"/>
  <c r="J598" i="2"/>
  <c r="J588" i="2"/>
  <c r="BK574" i="2"/>
  <c r="J555" i="2"/>
  <c r="BK530" i="2"/>
  <c r="BK517" i="2"/>
  <c r="BK509" i="2"/>
  <c r="J485" i="2"/>
  <c r="J436" i="2"/>
  <c r="J417" i="2"/>
  <c r="J406" i="2"/>
  <c r="BK382" i="2"/>
  <c r="BK366" i="2"/>
  <c r="J357" i="2"/>
  <c r="BK336" i="2"/>
  <c r="J314" i="2"/>
  <c r="BK295" i="2"/>
  <c r="J279" i="2"/>
  <c r="BK260" i="2"/>
  <c r="J240" i="2"/>
  <c r="BK223" i="2"/>
  <c r="BK212" i="2"/>
  <c r="J194" i="2"/>
  <c r="BK181" i="2"/>
  <c r="J157" i="2"/>
  <c r="BK679" i="2"/>
  <c r="J674" i="2"/>
  <c r="BK664" i="2"/>
  <c r="J650" i="2"/>
  <c r="J642" i="2"/>
  <c r="BK627" i="2"/>
  <c r="BK608" i="2"/>
  <c r="J581" i="2"/>
  <c r="J560" i="2"/>
  <c r="BK550" i="2"/>
  <c r="BK532" i="2"/>
  <c r="J518" i="2"/>
  <c r="BK496" i="2"/>
  <c r="J480" i="2"/>
  <c r="J473" i="2"/>
  <c r="J400" i="2"/>
  <c r="BK370" i="2"/>
  <c r="J337" i="2"/>
  <c r="J323" i="2"/>
  <c r="J260" i="2"/>
  <c r="BK244" i="2"/>
  <c r="J217" i="2"/>
  <c r="J199" i="2"/>
  <c r="J188" i="2"/>
  <c r="BK167" i="2"/>
  <c r="J150" i="2"/>
  <c r="BK660" i="2"/>
  <c r="J545" i="2"/>
  <c r="J525" i="2"/>
  <c r="J505" i="2"/>
  <c r="BK477" i="2"/>
  <c r="BK466" i="2"/>
  <c r="J450" i="2"/>
  <c r="BK442" i="2"/>
  <c r="BK426" i="2"/>
  <c r="J413" i="2"/>
  <c r="BK405" i="2"/>
  <c r="BK392" i="2"/>
  <c r="J376" i="2"/>
  <c r="J367" i="2"/>
  <c r="BK359" i="2"/>
  <c r="BK337" i="2"/>
  <c r="J324" i="2"/>
  <c r="BK304" i="2"/>
  <c r="J293" i="2"/>
  <c r="J276" i="2"/>
  <c r="BK256" i="2"/>
  <c r="BK243" i="2"/>
  <c r="BK229" i="2"/>
  <c r="BK205" i="2"/>
  <c r="BK190" i="2"/>
  <c r="BK180" i="2"/>
  <c r="J158" i="2"/>
  <c r="BK658" i="2"/>
  <c r="J609" i="2"/>
  <c r="J587" i="2"/>
  <c r="J569" i="2"/>
  <c r="J551" i="2"/>
  <c r="BK527" i="2"/>
  <c r="BK499" i="2"/>
  <c r="J493" i="2"/>
  <c r="BK470" i="2"/>
  <c r="J458" i="2"/>
  <c r="J446" i="2"/>
  <c r="BK425" i="2"/>
  <c r="BK417" i="2"/>
  <c r="BK398" i="2"/>
  <c r="J383" i="2"/>
  <c r="BK363" i="2"/>
  <c r="BK327" i="2"/>
  <c r="BK290" i="2"/>
  <c r="J263" i="2"/>
  <c r="J251" i="2"/>
  <c r="J226" i="2"/>
  <c r="J207" i="2"/>
  <c r="BK187" i="2"/>
  <c r="BK653" i="2"/>
  <c r="BK643" i="2"/>
  <c r="BK626" i="2"/>
  <c r="BK606" i="2"/>
  <c r="BK584" i="2"/>
  <c r="J570" i="2"/>
  <c r="J552" i="2"/>
  <c r="J531" i="2"/>
  <c r="BK505" i="2"/>
  <c r="BK484" i="2"/>
  <c r="J467" i="2"/>
  <c r="BK449" i="2"/>
  <c r="BK431" i="2"/>
  <c r="J420" i="2"/>
  <c r="BK403" i="2"/>
  <c r="BK395" i="2"/>
  <c r="BK372" i="2"/>
  <c r="J349" i="2"/>
  <c r="J338" i="2"/>
  <c r="J316" i="2"/>
  <c r="BK305" i="2"/>
  <c r="J297" i="2"/>
  <c r="J283" i="2"/>
  <c r="BK257" i="2"/>
  <c r="J245" i="2"/>
  <c r="J227" i="2"/>
  <c r="BK215" i="2"/>
  <c r="J202" i="2"/>
  <c r="J183" i="2"/>
  <c r="BK174" i="2"/>
  <c r="BK150" i="2"/>
  <c r="J628" i="2"/>
  <c r="J613" i="2"/>
  <c r="J600" i="2"/>
  <c r="BK585" i="2"/>
  <c r="BK577" i="2"/>
  <c r="BK565" i="2"/>
  <c r="BK540" i="2"/>
  <c r="J522" i="2"/>
  <c r="BK503" i="2"/>
  <c r="BK491" i="2"/>
  <c r="J462" i="2"/>
  <c r="J447" i="2"/>
  <c r="BK429" i="2"/>
  <c r="BK393" i="2"/>
  <c r="J375" i="2"/>
  <c r="BK352" i="2"/>
  <c r="BK335" i="2"/>
  <c r="BK319" i="2"/>
  <c r="BK299" i="2"/>
  <c r="J286" i="2"/>
  <c r="J274" i="2"/>
  <c r="J265" i="2"/>
  <c r="J234" i="2"/>
  <c r="J224" i="2"/>
  <c r="BK189" i="2"/>
  <c r="BK155" i="2"/>
  <c r="T146" i="2" l="1"/>
  <c r="P161" i="2"/>
  <c r="P160" i="2" s="1"/>
  <c r="T308" i="2"/>
  <c r="R356" i="2"/>
  <c r="BK402" i="2"/>
  <c r="J402" i="2" s="1"/>
  <c r="J111" i="2" s="1"/>
  <c r="P452" i="2"/>
  <c r="BK146" i="2"/>
  <c r="J146" i="2" s="1"/>
  <c r="J100" i="2" s="1"/>
  <c r="R151" i="2"/>
  <c r="R145" i="2" s="1"/>
  <c r="P308" i="2"/>
  <c r="BK356" i="2"/>
  <c r="J356" i="2" s="1"/>
  <c r="J109" i="2" s="1"/>
  <c r="R379" i="2"/>
  <c r="P423" i="2"/>
  <c r="T452" i="2"/>
  <c r="BK497" i="2"/>
  <c r="J497" i="2" s="1"/>
  <c r="J115" i="2" s="1"/>
  <c r="P520" i="2"/>
  <c r="P543" i="2"/>
  <c r="BK589" i="2"/>
  <c r="J589" i="2"/>
  <c r="J119" i="2" s="1"/>
  <c r="T614" i="2"/>
  <c r="R146" i="2"/>
  <c r="R161" i="2"/>
  <c r="R160" i="2"/>
  <c r="BK333" i="2"/>
  <c r="J333" i="2"/>
  <c r="J108" i="2" s="1"/>
  <c r="P356" i="2"/>
  <c r="T379" i="2"/>
  <c r="T402" i="2"/>
  <c r="BK452" i="2"/>
  <c r="J452" i="2" s="1"/>
  <c r="J113" i="2" s="1"/>
  <c r="P474" i="2"/>
  <c r="R497" i="2"/>
  <c r="T520" i="2"/>
  <c r="BK566" i="2"/>
  <c r="J566" i="2" s="1"/>
  <c r="J118" i="2" s="1"/>
  <c r="P589" i="2"/>
  <c r="R614" i="2"/>
  <c r="T637" i="2"/>
  <c r="P146" i="2"/>
  <c r="T151" i="2"/>
  <c r="T161" i="2"/>
  <c r="T160" i="2"/>
  <c r="R308" i="2"/>
  <c r="T333" i="2"/>
  <c r="T169" i="2" s="1"/>
  <c r="T168" i="2" s="1"/>
  <c r="P379" i="2"/>
  <c r="BK423" i="2"/>
  <c r="J423" i="2" s="1"/>
  <c r="J112" i="2" s="1"/>
  <c r="R452" i="2"/>
  <c r="R474" i="2"/>
  <c r="T497" i="2"/>
  <c r="BK543" i="2"/>
  <c r="J543" i="2" s="1"/>
  <c r="J117" i="2" s="1"/>
  <c r="P566" i="2"/>
  <c r="R589" i="2"/>
  <c r="P614" i="2"/>
  <c r="P637" i="2"/>
  <c r="P677" i="2"/>
  <c r="BK151" i="2"/>
  <c r="J151" i="2" s="1"/>
  <c r="J101" i="2" s="1"/>
  <c r="BK308" i="2"/>
  <c r="J308" i="2"/>
  <c r="J107" i="2" s="1"/>
  <c r="R333" i="2"/>
  <c r="R169" i="2" s="1"/>
  <c r="R168" i="2" s="1"/>
  <c r="BK379" i="2"/>
  <c r="J379" i="2"/>
  <c r="J110" i="2" s="1"/>
  <c r="R402" i="2"/>
  <c r="R423" i="2"/>
  <c r="T474" i="2"/>
  <c r="BK520" i="2"/>
  <c r="J520" i="2" s="1"/>
  <c r="J116" i="2" s="1"/>
  <c r="R543" i="2"/>
  <c r="R566" i="2"/>
  <c r="T589" i="2"/>
  <c r="BK637" i="2"/>
  <c r="J637" i="2" s="1"/>
  <c r="J121" i="2" s="1"/>
  <c r="BK677" i="2"/>
  <c r="J677" i="2" s="1"/>
  <c r="J122" i="2" s="1"/>
  <c r="R677" i="2"/>
  <c r="P151" i="2"/>
  <c r="BK161" i="2"/>
  <c r="J161" i="2" s="1"/>
  <c r="J103" i="2" s="1"/>
  <c r="P333" i="2"/>
  <c r="P169" i="2" s="1"/>
  <c r="P168" i="2" s="1"/>
  <c r="T356" i="2"/>
  <c r="P402" i="2"/>
  <c r="T423" i="2"/>
  <c r="BK474" i="2"/>
  <c r="J474" i="2" s="1"/>
  <c r="J114" i="2" s="1"/>
  <c r="P497" i="2"/>
  <c r="R520" i="2"/>
  <c r="T543" i="2"/>
  <c r="T566" i="2"/>
  <c r="BK614" i="2"/>
  <c r="J614" i="2"/>
  <c r="J120" i="2" s="1"/>
  <c r="R637" i="2"/>
  <c r="T677" i="2"/>
  <c r="BK166" i="2"/>
  <c r="J166" i="2" s="1"/>
  <c r="J104" i="2" s="1"/>
  <c r="E85" i="2"/>
  <c r="J93" i="2"/>
  <c r="J138" i="2"/>
  <c r="BF149" i="2"/>
  <c r="BF150" i="2"/>
  <c r="BF159" i="2"/>
  <c r="BF165" i="2"/>
  <c r="BF173" i="2"/>
  <c r="BF179" i="2"/>
  <c r="BF182" i="2"/>
  <c r="BF185" i="2"/>
  <c r="BF186" i="2"/>
  <c r="BF187" i="2"/>
  <c r="BF192" i="2"/>
  <c r="BF200" i="2"/>
  <c r="BF202" i="2"/>
  <c r="BF203" i="2"/>
  <c r="BF204" i="2"/>
  <c r="BF205" i="2"/>
  <c r="BF223" i="2"/>
  <c r="BF240" i="2"/>
  <c r="BF260" i="2"/>
  <c r="BF261" i="2"/>
  <c r="BF270" i="2"/>
  <c r="BF283" i="2"/>
  <c r="BF287" i="2"/>
  <c r="BF297" i="2"/>
  <c r="BF300" i="2"/>
  <c r="BF318" i="2"/>
  <c r="BF324" i="2"/>
  <c r="BF331" i="2"/>
  <c r="BF334" i="2"/>
  <c r="BF365" i="2"/>
  <c r="BF370" i="2"/>
  <c r="BF371" i="2"/>
  <c r="BF383" i="2"/>
  <c r="BF389" i="2"/>
  <c r="BF403" i="2"/>
  <c r="BF416" i="2"/>
  <c r="BF426" i="2"/>
  <c r="BF431" i="2"/>
  <c r="BF436" i="2"/>
  <c r="BF438" i="2"/>
  <c r="BF439" i="2"/>
  <c r="BF442" i="2"/>
  <c r="BF446" i="2"/>
  <c r="BF449" i="2"/>
  <c r="BF461" i="2"/>
  <c r="BF476" i="2"/>
  <c r="BF477" i="2"/>
  <c r="BF479" i="2"/>
  <c r="BF480" i="2"/>
  <c r="BF502" i="2"/>
  <c r="BF506" i="2"/>
  <c r="BF507" i="2"/>
  <c r="BF515" i="2"/>
  <c r="BF539" i="2"/>
  <c r="BF542" i="2"/>
  <c r="BF550" i="2"/>
  <c r="BF554" i="2"/>
  <c r="BF561" i="2"/>
  <c r="BF568" i="2"/>
  <c r="BF580" i="2"/>
  <c r="BF583" i="2"/>
  <c r="BF584" i="2"/>
  <c r="BF594" i="2"/>
  <c r="BF596" i="2"/>
  <c r="BF599" i="2"/>
  <c r="BF604" i="2"/>
  <c r="BF619" i="2"/>
  <c r="BF623" i="2"/>
  <c r="BF626" i="2"/>
  <c r="BF631" i="2"/>
  <c r="BF636" i="2"/>
  <c r="BF640" i="2"/>
  <c r="F93" i="2"/>
  <c r="BF156" i="2"/>
  <c r="BF157" i="2"/>
  <c r="BF193" i="2"/>
  <c r="BF197" i="2"/>
  <c r="BF209" i="2"/>
  <c r="BF212" i="2"/>
  <c r="BF213" i="2"/>
  <c r="BF214" i="2"/>
  <c r="BF234" i="2"/>
  <c r="BF235" i="2"/>
  <c r="BF237" i="2"/>
  <c r="BF243" i="2"/>
  <c r="BF249" i="2"/>
  <c r="BF251" i="2"/>
  <c r="BF254" i="2"/>
  <c r="BF255" i="2"/>
  <c r="BF256" i="2"/>
  <c r="BF263" i="2"/>
  <c r="BF268" i="2"/>
  <c r="BF271" i="2"/>
  <c r="BF277" i="2"/>
  <c r="BF279" i="2"/>
  <c r="BF282" i="2"/>
  <c r="BF294" i="2"/>
  <c r="BF302" i="2"/>
  <c r="BF304" i="2"/>
  <c r="BF307" i="2"/>
  <c r="BF310" i="2"/>
  <c r="BF313" i="2"/>
  <c r="BF315" i="2"/>
  <c r="BF317" i="2"/>
  <c r="BF329" i="2"/>
  <c r="BF336" i="2"/>
  <c r="BF337" i="2"/>
  <c r="BF369" i="2"/>
  <c r="BF392" i="2"/>
  <c r="BF393" i="2"/>
  <c r="BF394" i="2"/>
  <c r="BF399" i="2"/>
  <c r="BF407" i="2"/>
  <c r="BF410" i="2"/>
  <c r="BF417" i="2"/>
  <c r="BF419" i="2"/>
  <c r="BF424" i="2"/>
  <c r="BF425" i="2"/>
  <c r="BF427" i="2"/>
  <c r="BF428" i="2"/>
  <c r="BF429" i="2"/>
  <c r="BF440" i="2"/>
  <c r="BF450" i="2"/>
  <c r="BF454" i="2"/>
  <c r="BF455" i="2"/>
  <c r="BF460" i="2"/>
  <c r="BF463" i="2"/>
  <c r="BF468" i="2"/>
  <c r="BF473" i="2"/>
  <c r="BF475" i="2"/>
  <c r="BF489" i="2"/>
  <c r="BF499" i="2"/>
  <c r="BF501" i="2"/>
  <c r="BF504" i="2"/>
  <c r="BF516" i="2"/>
  <c r="BF523" i="2"/>
  <c r="BF527" i="2"/>
  <c r="BF528" i="2"/>
  <c r="BF536" i="2"/>
  <c r="BF559" i="2"/>
  <c r="BF564" i="2"/>
  <c r="BF567" i="2"/>
  <c r="BF569" i="2"/>
  <c r="BF571" i="2"/>
  <c r="BF572" i="2"/>
  <c r="BF577" i="2"/>
  <c r="BF579" i="2"/>
  <c r="BF581" i="2"/>
  <c r="BF582" i="2"/>
  <c r="BF618" i="2"/>
  <c r="BF624" i="2"/>
  <c r="BF625" i="2"/>
  <c r="BF629" i="2"/>
  <c r="BF635" i="2"/>
  <c r="BF639" i="2"/>
  <c r="BF645" i="2"/>
  <c r="BF651" i="2"/>
  <c r="BF652" i="2"/>
  <c r="BF656" i="2"/>
  <c r="BF167" i="2"/>
  <c r="BF170" i="2"/>
  <c r="BF174" i="2"/>
  <c r="BF178" i="2"/>
  <c r="BF184" i="2"/>
  <c r="BF190" i="2"/>
  <c r="BF196" i="2"/>
  <c r="BF217" i="2"/>
  <c r="BF239" i="2"/>
  <c r="BF242" i="2"/>
  <c r="BF248" i="2"/>
  <c r="BF258" i="2"/>
  <c r="BF273" i="2"/>
  <c r="BF274" i="2"/>
  <c r="BF280" i="2"/>
  <c r="BF281" i="2"/>
  <c r="BF291" i="2"/>
  <c r="BF293" i="2"/>
  <c r="BF326" i="2"/>
  <c r="BF330" i="2"/>
  <c r="BF332" i="2"/>
  <c r="BF335" i="2"/>
  <c r="BF340" i="2"/>
  <c r="BF343" i="2"/>
  <c r="BF344" i="2"/>
  <c r="BF349" i="2"/>
  <c r="BF350" i="2"/>
  <c r="BF351" i="2"/>
  <c r="BF352" i="2"/>
  <c r="BF357" i="2"/>
  <c r="BF360" i="2"/>
  <c r="BF361" i="2"/>
  <c r="BF362" i="2"/>
  <c r="BF367" i="2"/>
  <c r="BF376" i="2"/>
  <c r="BF384" i="2"/>
  <c r="BF400" i="2"/>
  <c r="BF401" i="2"/>
  <c r="BF406" i="2"/>
  <c r="BF412" i="2"/>
  <c r="BF414" i="2"/>
  <c r="BF420" i="2"/>
  <c r="BF421" i="2"/>
  <c r="BF422" i="2"/>
  <c r="BF447" i="2"/>
  <c r="BF448" i="2"/>
  <c r="BF453" i="2"/>
  <c r="BF456" i="2"/>
  <c r="BF466" i="2"/>
  <c r="BF484" i="2"/>
  <c r="BF490" i="2"/>
  <c r="BF491" i="2"/>
  <c r="BF494" i="2"/>
  <c r="BF503" i="2"/>
  <c r="BF508" i="2"/>
  <c r="BF525" i="2"/>
  <c r="BF532" i="2"/>
  <c r="BF541" i="2"/>
  <c r="BF553" i="2"/>
  <c r="BF573" i="2"/>
  <c r="BF574" i="2"/>
  <c r="BF576" i="2"/>
  <c r="BF587" i="2"/>
  <c r="BF603" i="2"/>
  <c r="BF607" i="2"/>
  <c r="BF608" i="2"/>
  <c r="BF610" i="2"/>
  <c r="BF617" i="2"/>
  <c r="BF620" i="2"/>
  <c r="BF660" i="2"/>
  <c r="BF147" i="2"/>
  <c r="BF154" i="2"/>
  <c r="BF171" i="2"/>
  <c r="BF175" i="2"/>
  <c r="BF176" i="2"/>
  <c r="BF177" i="2"/>
  <c r="BF188" i="2"/>
  <c r="BF199" i="2"/>
  <c r="BF208" i="2"/>
  <c r="BF210" i="2"/>
  <c r="BF216" i="2"/>
  <c r="BF224" i="2"/>
  <c r="BF225" i="2"/>
  <c r="BF236" i="2"/>
  <c r="BF245" i="2"/>
  <c r="BF246" i="2"/>
  <c r="BF250" i="2"/>
  <c r="BF253" i="2"/>
  <c r="BF264" i="2"/>
  <c r="BF265" i="2"/>
  <c r="BF266" i="2"/>
  <c r="BF267" i="2"/>
  <c r="BF275" i="2"/>
  <c r="BF284" i="2"/>
  <c r="BF288" i="2"/>
  <c r="BF289" i="2"/>
  <c r="BF292" i="2"/>
  <c r="BF295" i="2"/>
  <c r="BF298" i="2"/>
  <c r="BF301" i="2"/>
  <c r="BF314" i="2"/>
  <c r="BF316" i="2"/>
  <c r="BF322" i="2"/>
  <c r="BF323" i="2"/>
  <c r="BF325" i="2"/>
  <c r="BF338" i="2"/>
  <c r="BF341" i="2"/>
  <c r="BF342" i="2"/>
  <c r="BF345" i="2"/>
  <c r="BF346" i="2"/>
  <c r="BF355" i="2"/>
  <c r="BF358" i="2"/>
  <c r="BF366" i="2"/>
  <c r="BF375" i="2"/>
  <c r="BF378" i="2"/>
  <c r="BF380" i="2"/>
  <c r="BF381" i="2"/>
  <c r="BF382" i="2"/>
  <c r="BF418" i="2"/>
  <c r="BF430" i="2"/>
  <c r="BF441" i="2"/>
  <c r="BF457" i="2"/>
  <c r="BF458" i="2"/>
  <c r="BF459" i="2"/>
  <c r="BF469" i="2"/>
  <c r="BF481" i="2"/>
  <c r="BF482" i="2"/>
  <c r="BF483" i="2"/>
  <c r="BF485" i="2"/>
  <c r="BF488" i="2"/>
  <c r="BF495" i="2"/>
  <c r="BF496" i="2"/>
  <c r="BF498" i="2"/>
  <c r="BF500" i="2"/>
  <c r="BF509" i="2"/>
  <c r="BF510" i="2"/>
  <c r="BF514" i="2"/>
  <c r="BF517" i="2"/>
  <c r="BF518" i="2"/>
  <c r="BF519" i="2"/>
  <c r="BF521" i="2"/>
  <c r="BF524" i="2"/>
  <c r="BF533" i="2"/>
  <c r="BF540" i="2"/>
  <c r="BF555" i="2"/>
  <c r="BF659" i="2"/>
  <c r="BF662" i="2"/>
  <c r="BF663" i="2"/>
  <c r="BF666" i="2"/>
  <c r="BF148" i="2"/>
  <c r="BF153" i="2"/>
  <c r="BF158" i="2"/>
  <c r="BF162" i="2"/>
  <c r="BF172" i="2"/>
  <c r="BF181" i="2"/>
  <c r="BF183" i="2"/>
  <c r="BF189" i="2"/>
  <c r="BF194" i="2"/>
  <c r="BF198" i="2"/>
  <c r="BF206" i="2"/>
  <c r="BF207" i="2"/>
  <c r="BF218" i="2"/>
  <c r="BF219" i="2"/>
  <c r="BF220" i="2"/>
  <c r="BF221" i="2"/>
  <c r="BF227" i="2"/>
  <c r="BF228" i="2"/>
  <c r="BF231" i="2"/>
  <c r="BF233" i="2"/>
  <c r="BF238" i="2"/>
  <c r="BF241" i="2"/>
  <c r="BF247" i="2"/>
  <c r="BF259" i="2"/>
  <c r="BF305" i="2"/>
  <c r="BF319" i="2"/>
  <c r="BF320" i="2"/>
  <c r="BF321" i="2"/>
  <c r="BF347" i="2"/>
  <c r="BF348" i="2"/>
  <c r="BF353" i="2"/>
  <c r="BF368" i="2"/>
  <c r="BF372" i="2"/>
  <c r="BF373" i="2"/>
  <c r="BF386" i="2"/>
  <c r="BF395" i="2"/>
  <c r="BF396" i="2"/>
  <c r="BF397" i="2"/>
  <c r="BF398" i="2"/>
  <c r="BF443" i="2"/>
  <c r="BF444" i="2"/>
  <c r="BF445" i="2"/>
  <c r="BF451" i="2"/>
  <c r="BF467" i="2"/>
  <c r="BF470" i="2"/>
  <c r="BF471" i="2"/>
  <c r="BF472" i="2"/>
  <c r="BF492" i="2"/>
  <c r="BF493" i="2"/>
  <c r="BF511" i="2"/>
  <c r="BF512" i="2"/>
  <c r="BF513" i="2"/>
  <c r="BF526" i="2"/>
  <c r="BF529" i="2"/>
  <c r="BF530" i="2"/>
  <c r="BF531" i="2"/>
  <c r="BF537" i="2"/>
  <c r="BF538" i="2"/>
  <c r="BF546" i="2"/>
  <c r="BF548" i="2"/>
  <c r="BF549" i="2"/>
  <c r="BF557" i="2"/>
  <c r="BF558" i="2"/>
  <c r="BF562" i="2"/>
  <c r="BF563" i="2"/>
  <c r="BF570" i="2"/>
  <c r="BF575" i="2"/>
  <c r="BF578" i="2"/>
  <c r="BF598" i="2"/>
  <c r="BF600" i="2"/>
  <c r="BF605" i="2"/>
  <c r="BF606" i="2"/>
  <c r="BF609" i="2"/>
  <c r="BF611" i="2"/>
  <c r="BF612" i="2"/>
  <c r="BF613" i="2"/>
  <c r="BF615" i="2"/>
  <c r="BF616" i="2"/>
  <c r="BF621" i="2"/>
  <c r="BF628" i="2"/>
  <c r="BF630" i="2"/>
  <c r="BF633" i="2"/>
  <c r="BF641" i="2"/>
  <c r="BF642" i="2"/>
  <c r="BF646" i="2"/>
  <c r="BF664" i="2"/>
  <c r="BF667" i="2"/>
  <c r="BF668" i="2"/>
  <c r="BF672" i="2"/>
  <c r="BF673" i="2"/>
  <c r="BF674" i="2"/>
  <c r="BF679" i="2"/>
  <c r="F94" i="2"/>
  <c r="BF152" i="2"/>
  <c r="BF155" i="2"/>
  <c r="BF163" i="2"/>
  <c r="BF164" i="2"/>
  <c r="BF180" i="2"/>
  <c r="BF191" i="2"/>
  <c r="BF195" i="2"/>
  <c r="BF201" i="2"/>
  <c r="BF211" i="2"/>
  <c r="BF215" i="2"/>
  <c r="BF222" i="2"/>
  <c r="BF226" i="2"/>
  <c r="BF229" i="2"/>
  <c r="BF230" i="2"/>
  <c r="BF232" i="2"/>
  <c r="BF244" i="2"/>
  <c r="BF252" i="2"/>
  <c r="BF257" i="2"/>
  <c r="BF262" i="2"/>
  <c r="BF269" i="2"/>
  <c r="BF272" i="2"/>
  <c r="BF276" i="2"/>
  <c r="BF278" i="2"/>
  <c r="BF285" i="2"/>
  <c r="BF286" i="2"/>
  <c r="BF290" i="2"/>
  <c r="BF296" i="2"/>
  <c r="BF299" i="2"/>
  <c r="BF303" i="2"/>
  <c r="BF306" i="2"/>
  <c r="BF309" i="2"/>
  <c r="BF311" i="2"/>
  <c r="BF312" i="2"/>
  <c r="BF327" i="2"/>
  <c r="BF328" i="2"/>
  <c r="BF339" i="2"/>
  <c r="BF354" i="2"/>
  <c r="BF359" i="2"/>
  <c r="BF363" i="2"/>
  <c r="BF364" i="2"/>
  <c r="BF374" i="2"/>
  <c r="BF377" i="2"/>
  <c r="BF385" i="2"/>
  <c r="BF387" i="2"/>
  <c r="BF388" i="2"/>
  <c r="BF390" i="2"/>
  <c r="BF391" i="2"/>
  <c r="BF404" i="2"/>
  <c r="BF405" i="2"/>
  <c r="BF408" i="2"/>
  <c r="BF409" i="2"/>
  <c r="BF411" i="2"/>
  <c r="BF413" i="2"/>
  <c r="BF415" i="2"/>
  <c r="BF432" i="2"/>
  <c r="BF433" i="2"/>
  <c r="BF434" i="2"/>
  <c r="BF435" i="2"/>
  <c r="BF437" i="2"/>
  <c r="BF462" i="2"/>
  <c r="BF464" i="2"/>
  <c r="BF465" i="2"/>
  <c r="BF478" i="2"/>
  <c r="BF486" i="2"/>
  <c r="BF487" i="2"/>
  <c r="BF505" i="2"/>
  <c r="BF522" i="2"/>
  <c r="BF534" i="2"/>
  <c r="BF535" i="2"/>
  <c r="BF544" i="2"/>
  <c r="BF545" i="2"/>
  <c r="BF547" i="2"/>
  <c r="BF551" i="2"/>
  <c r="BF552" i="2"/>
  <c r="BF556" i="2"/>
  <c r="BF560" i="2"/>
  <c r="BF565" i="2"/>
  <c r="BF585" i="2"/>
  <c r="BF586" i="2"/>
  <c r="BF588" i="2"/>
  <c r="BF590" i="2"/>
  <c r="BF591" i="2"/>
  <c r="BF592" i="2"/>
  <c r="BF593" i="2"/>
  <c r="BF595" i="2"/>
  <c r="BF597" i="2"/>
  <c r="BF601" i="2"/>
  <c r="BF602" i="2"/>
  <c r="BF622" i="2"/>
  <c r="BF627" i="2"/>
  <c r="BF632" i="2"/>
  <c r="BF634" i="2"/>
  <c r="BF638" i="2"/>
  <c r="BF643" i="2"/>
  <c r="BF644" i="2"/>
  <c r="BF647" i="2"/>
  <c r="BF648" i="2"/>
  <c r="BF649" i="2"/>
  <c r="BF650" i="2"/>
  <c r="BF653" i="2"/>
  <c r="BF654" i="2"/>
  <c r="BF655" i="2"/>
  <c r="BF657" i="2"/>
  <c r="BF658" i="2"/>
  <c r="BF661" i="2"/>
  <c r="BF665" i="2"/>
  <c r="BF669" i="2"/>
  <c r="BF670" i="2"/>
  <c r="BF671" i="2"/>
  <c r="BF675" i="2"/>
  <c r="BF676" i="2"/>
  <c r="BF678" i="2"/>
  <c r="F38" i="2"/>
  <c r="BC96" i="1" s="1"/>
  <c r="BC95" i="1" s="1"/>
  <c r="BC94" i="1" s="1"/>
  <c r="AY94" i="1" s="1"/>
  <c r="AS94" i="1"/>
  <c r="F35" i="2"/>
  <c r="AZ96" i="1" s="1"/>
  <c r="AZ95" i="1" s="1"/>
  <c r="AZ94" i="1" s="1"/>
  <c r="W29" i="1" s="1"/>
  <c r="J35" i="2"/>
  <c r="AV96" i="1" s="1"/>
  <c r="F37" i="2"/>
  <c r="BB96" i="1" s="1"/>
  <c r="BB95" i="1" s="1"/>
  <c r="AX95" i="1" s="1"/>
  <c r="F39" i="2"/>
  <c r="BD96" i="1" s="1"/>
  <c r="BD95" i="1" s="1"/>
  <c r="BD94" i="1" s="1"/>
  <c r="W33" i="1" s="1"/>
  <c r="BK169" i="2" l="1"/>
  <c r="J169" i="2" s="1"/>
  <c r="J106" i="2" s="1"/>
  <c r="R144" i="2"/>
  <c r="T145" i="2"/>
  <c r="T144" i="2" s="1"/>
  <c r="P145" i="2"/>
  <c r="P144" i="2"/>
  <c r="AU96" i="1"/>
  <c r="BK160" i="2"/>
  <c r="J160" i="2"/>
  <c r="J102" i="2" s="1"/>
  <c r="BK145" i="2"/>
  <c r="J145" i="2" s="1"/>
  <c r="J99" i="2" s="1"/>
  <c r="AU95" i="1"/>
  <c r="AU94" i="1" s="1"/>
  <c r="AV95" i="1"/>
  <c r="AY95" i="1"/>
  <c r="J36" i="2"/>
  <c r="AW96" i="1" s="1"/>
  <c r="AT96" i="1" s="1"/>
  <c r="BB94" i="1"/>
  <c r="W31" i="1" s="1"/>
  <c r="AV94" i="1"/>
  <c r="AK29" i="1" s="1"/>
  <c r="W32" i="1"/>
  <c r="F36" i="2"/>
  <c r="BA96" i="1" s="1"/>
  <c r="BA95" i="1" s="1"/>
  <c r="BA94" i="1" s="1"/>
  <c r="W30" i="1" s="1"/>
  <c r="BK168" i="2" l="1"/>
  <c r="J168" i="2" s="1"/>
  <c r="J105" i="2" s="1"/>
  <c r="BK144" i="2"/>
  <c r="J144" i="2" s="1"/>
  <c r="J98" i="2" s="1"/>
  <c r="AX94" i="1"/>
  <c r="AW94" i="1"/>
  <c r="AK30" i="1" s="1"/>
  <c r="AW95" i="1"/>
  <c r="AT95" i="1" s="1"/>
  <c r="J32" i="2" l="1"/>
  <c r="AG96" i="1" s="1"/>
  <c r="AG95" i="1" s="1"/>
  <c r="AG94" i="1" s="1"/>
  <c r="AK26" i="1" s="1"/>
  <c r="AT94" i="1"/>
  <c r="J41" i="2" l="1"/>
  <c r="AN94" i="1"/>
  <c r="AN96" i="1"/>
  <c r="AK35" i="1"/>
  <c r="AN95" i="1"/>
</calcChain>
</file>

<file path=xl/sharedStrings.xml><?xml version="1.0" encoding="utf-8"?>
<sst xmlns="http://schemas.openxmlformats.org/spreadsheetml/2006/main" count="7601" uniqueCount="1624">
  <si>
    <t>Export Komplet</t>
  </si>
  <si>
    <t/>
  </si>
  <si>
    <t>2.0</t>
  </si>
  <si>
    <t>False</t>
  </si>
  <si>
    <t>{76ff7737-de16-480c-9582-10ebff23a92c}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</si>
  <si>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</si>
  <si>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</si>
  <si>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</si>
  <si>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</si>
  <si>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</si>
  <si>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Kód:</t>
  </si>
  <si>
    <t>20147RS</t>
  </si>
  <si>
    <t>Stavba:</t>
  </si>
  <si>
    <t>ZŠ SÍDLISKO II OPRAVA ELEKTROINŠTALÁCIE</t>
  </si>
  <si>
    <t>JKSO:</t>
  </si>
  <si>
    <t>KS:</t>
  </si>
  <si>
    <t>Miesto:</t>
  </si>
  <si>
    <t>ZŠ Sídlisko II, Vranov nad Topľou</t>
  </si>
  <si>
    <t>Dátum:</t>
  </si>
  <si>
    <t>Objednávateľ:</t>
  </si>
  <si>
    <t>IČO:</t>
  </si>
  <si>
    <t xml:space="preserve"> </t>
  </si>
  <si>
    <t>IČ DPH:</t>
  </si>
  <si>
    <t>Zhotoviteľ:</t>
  </si>
  <si>
    <t>Projektant:</t>
  </si>
  <si>
    <t>True</t>
  </si>
  <si>
    <t>0,01</t>
  </si>
  <si>
    <t>Spracovateľ:</t>
  </si>
  <si>
    <t>Ing. Anton Illéš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</si>
  <si>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</si>
  <si>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</si>
  <si>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</si>
  <si>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</si>
  <si>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</si>
  <si>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</si>
  <si>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</si>
  <si>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</si>
  <si>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</si>
  <si>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</si>
  <si>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</si>
  <si>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</si>
  <si>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</si>
  <si>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</si>
  <si>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</si>
  <si>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</si>
  <si>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</si>
  <si>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</si>
  <si>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</si>
  <si>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</si>
  <si>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</si>
  <si>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</si>
  <si>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</si>
  <si>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</si>
  <si>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</si>
  <si>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</si>
  <si>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</si>
  <si>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</si>
  <si>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</si>
  <si>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</si>
  <si>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</si>
  <si>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</si>
  <si>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</si>
  <si>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</si>
  <si>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</si>
  <si>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</si>
  <si>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</si>
  <si>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</si>
  <si>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</si>
  <si>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</si>
  <si>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</si>
  <si>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</si>
  <si>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</si>
  <si>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</si>
  <si>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</si>
  <si>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SO-01</t>
  </si>
  <si>
    <t>HLAVNÝ OBJEKT</t>
  </si>
  <si>
    <t>STA</t>
  </si>
  <si>
    <t>1</t>
  </si>
  <si>
    <t>{33356730-6fae-4773-96d9-0d1ba66c3f89}</t>
  </si>
  <si>
    <t>/</t>
  </si>
  <si>
    <t>ELI</t>
  </si>
  <si>
    <t>SILNOPRÚDOVÁ ELEKTROINŠTALÁCIA</t>
  </si>
  <si>
    <t>Časť</t>
  </si>
  <si>
    <t>2</t>
  </si>
  <si>
    <t>{22603179-5f4e-4960-bc74-ce6aff03cb52}</t>
  </si>
  <si>
    <t>KRYCÍ LIST ROZPOČTU</t>
  </si>
  <si>
    <t>Objekt:</t>
  </si>
  <si>
    <t>SO-01 - HLAVNÝ OBJEKT</t>
  </si>
  <si>
    <t>Časť:</t>
  </si>
  <si>
    <t>ELI - SILNOPRÚDOVÁ ELEKTROINŠTALÁCIA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</si>
  <si>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</si>
  <si>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</si>
  <si>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</si>
  <si>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</si>
  <si>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</si>
  <si>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</si>
  <si>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6 - Úpravy povrchov, podlahy, osadenie</t>
  </si>
  <si>
    <t xml:space="preserve">    9 - Ostatné konštrukcie a práce-búranie</t>
  </si>
  <si>
    <t>PSV - Práce a dodávky PSV</t>
  </si>
  <si>
    <t xml:space="preserve">    763 - Konštrukcie - drevostavby</t>
  </si>
  <si>
    <t xml:space="preserve">    783 - Nátery</t>
  </si>
  <si>
    <t>M - Práce a dodávky M</t>
  </si>
  <si>
    <t xml:space="preserve">    21-M - Elektromontáže</t>
  </si>
  <si>
    <t xml:space="preserve">      RS11 - Rozvádzač RS11</t>
  </si>
  <si>
    <t xml:space="preserve">      RS12 - Rozvádzač RS12</t>
  </si>
  <si>
    <t xml:space="preserve">      RS13 - Rozvádzač RS13</t>
  </si>
  <si>
    <t xml:space="preserve">      RS14 - Rozvádzač RS14</t>
  </si>
  <si>
    <t xml:space="preserve">      RS15 - Rozvádzač RS15</t>
  </si>
  <si>
    <t xml:space="preserve">      RS16 - Rozvádzač RS16 - telocvičňa</t>
  </si>
  <si>
    <t xml:space="preserve">      RS17 - Rozvádzač RS17 - kotolňa</t>
  </si>
  <si>
    <t xml:space="preserve">      RS21 - Rozvádzač RS21</t>
  </si>
  <si>
    <t xml:space="preserve">      RS22 - Rozvádzač RS22</t>
  </si>
  <si>
    <t xml:space="preserve">      RS23 - Rozvádzač RS23</t>
  </si>
  <si>
    <t xml:space="preserve">      RS24 - Rozvádzač RS24</t>
  </si>
  <si>
    <t xml:space="preserve">      RS25 - Rozvádzač RS25</t>
  </si>
  <si>
    <t xml:space="preserve">      RS26 - Rozvádzač RS26</t>
  </si>
  <si>
    <t xml:space="preserve">      RS31 - Rozvádzač RS31</t>
  </si>
  <si>
    <t xml:space="preserve">      RH - Rozvádzač RH</t>
  </si>
  <si>
    <t>OST - Ostatné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</si>
  <si>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</si>
  <si>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</si>
  <si>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</si>
  <si>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</si>
  <si>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</si>
  <si>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</si>
  <si>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</si>
  <si>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</si>
  <si>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</si>
  <si>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</si>
  <si>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</si>
  <si>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</si>
  <si>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</si>
  <si>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</si>
  <si>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</si>
  <si>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6</t>
  </si>
  <si>
    <t>Úpravy povrchov, podlahy, osadenie</t>
  </si>
  <si>
    <t>K</t>
  </si>
  <si>
    <t>611425511.S</t>
  </si>
  <si>
    <t>Omietka rýh v stropoch maltou vápennou šírky do 150 mm omietkou hrubou</t>
  </si>
  <si>
    <t>m2</t>
  </si>
  <si>
    <t>4</t>
  </si>
  <si>
    <t>-1677660441</t>
  </si>
  <si>
    <t>611425531.S</t>
  </si>
  <si>
    <t>Omietka rýh v stropoch maltou vápennou šírky do 150 mm omietkou štukovou</t>
  </si>
  <si>
    <t>522343418</t>
  </si>
  <si>
    <t>3</t>
  </si>
  <si>
    <t>612421211.S</t>
  </si>
  <si>
    <t>Oprava vnútorných vápenných omietok stien, opravovaná plocha nad 5 do 10 %,hrubá</t>
  </si>
  <si>
    <t>1631878582</t>
  </si>
  <si>
    <t>612421231.S</t>
  </si>
  <si>
    <t>Oprava vnútorných vápenných omietok stien, opravovaná plocha nad 5 do 10 %,štuková</t>
  </si>
  <si>
    <t>-1505354448</t>
  </si>
  <si>
    <t>9</t>
  </si>
  <si>
    <t>Ostatné konštrukcie a práce-búranie</t>
  </si>
  <si>
    <t>5</t>
  </si>
  <si>
    <t>973031851.S</t>
  </si>
  <si>
    <t>Vytvorenie kapsy pre krabice v murive z nepálených pórobetónových tvárnic veľkosti do d 100 mm hĺbky do 50 mm,  -0,00025t</t>
  </si>
  <si>
    <t>ks</t>
  </si>
  <si>
    <t>888538361</t>
  </si>
  <si>
    <t>974031121.S</t>
  </si>
  <si>
    <t>Vysekanie rýh v akomkoľvek murive tehlovom na akúkoľvek maltu do hĺbky 30 mm a š. do 30 mm,  -0,00200 t</t>
  </si>
  <si>
    <t>m</t>
  </si>
  <si>
    <t>730519079</t>
  </si>
  <si>
    <t>7</t>
  </si>
  <si>
    <t>974031122.S</t>
  </si>
  <si>
    <t>Vysekanie rýh v akomkoľvek murive tehlovom na akúkoľvek maltu do hĺbky 30 mm a š. do 70 mm,  -0,00400 t</t>
  </si>
  <si>
    <t>-1429383559</t>
  </si>
  <si>
    <t>8</t>
  </si>
  <si>
    <t>M</t>
  </si>
  <si>
    <t>585410000130.S</t>
  </si>
  <si>
    <t>Sadra šedá, balenie 30 kg</t>
  </si>
  <si>
    <t>-688559178</t>
  </si>
  <si>
    <t>974031221.S</t>
  </si>
  <si>
    <t>Vysekanie rýh v murive tehlovom na akúkoľvek maltu v priestore priľahlom k stropnej konštrukcii do hĺbky 30 mm a š. do 30 mm,  -0,00200 t</t>
  </si>
  <si>
    <t>-1772749536</t>
  </si>
  <si>
    <t>10</t>
  </si>
  <si>
    <t>974049121.S</t>
  </si>
  <si>
    <t>Vysekanie rýh v betónových stenách do hĺbky 30 mm a š. do 30 mm,  -0,00200t</t>
  </si>
  <si>
    <t>1307151766</t>
  </si>
  <si>
    <t>11</t>
  </si>
  <si>
    <t>974049123.S</t>
  </si>
  <si>
    <t>Vysekanie rýh v betónových stenách do hĺbky 30 mm a š. do 100 mm,  -0,00700t</t>
  </si>
  <si>
    <t>799793661</t>
  </si>
  <si>
    <t>12</t>
  </si>
  <si>
    <t>974049221.S</t>
  </si>
  <si>
    <t>Vysekanie rýh v bet. stenách v priestore priľ. k str. konštr. hĺbky 30 mm a šírky do 30 mm,  -0,00200t</t>
  </si>
  <si>
    <t>-2071567591</t>
  </si>
  <si>
    <t>PSV</t>
  </si>
  <si>
    <t>Práce a dodávky PSV</t>
  </si>
  <si>
    <t>763</t>
  </si>
  <si>
    <t>Konštrukcie - drevostavby</t>
  </si>
  <si>
    <t>13</t>
  </si>
  <si>
    <t>763115135.S</t>
  </si>
  <si>
    <t>Montáž jednoduchého opláštenia SDK na konštrukciu z oceľových profilov</t>
  </si>
  <si>
    <t>16</t>
  </si>
  <si>
    <t>-1280347018</t>
  </si>
  <si>
    <t>14</t>
  </si>
  <si>
    <t>590110002000.S</t>
  </si>
  <si>
    <t>32</t>
  </si>
  <si>
    <t>-84811783</t>
  </si>
  <si>
    <t>15</t>
  </si>
  <si>
    <t>763115135.S2</t>
  </si>
  <si>
    <t>Montáž opláštenia SDK z kazetových podhľadových dosiek na konštrukciu z oceľových profilov</t>
  </si>
  <si>
    <t>1199609791</t>
  </si>
  <si>
    <t>590110002085.S</t>
  </si>
  <si>
    <t>-634326933</t>
  </si>
  <si>
    <t>783</t>
  </si>
  <si>
    <t>Nátery</t>
  </si>
  <si>
    <t>17</t>
  </si>
  <si>
    <t>783271001.S</t>
  </si>
  <si>
    <t>Nátery káblových žľabov jednonásobné 2x s emailovaním.- 105μm vrátane náterových hmôt, farba biela na pozinkovaný plech, odmastenie podkladu</t>
  </si>
  <si>
    <t>-2061245094</t>
  </si>
  <si>
    <t>Práce a dodávky M</t>
  </si>
  <si>
    <t>21-M</t>
  </si>
  <si>
    <t>Elektromontáže</t>
  </si>
  <si>
    <t>18</t>
  </si>
  <si>
    <t>210010025.S</t>
  </si>
  <si>
    <t>Rúrka ohybná elektroinštalačná z PVC typ FXP 20, uložená pevne</t>
  </si>
  <si>
    <t>64</t>
  </si>
  <si>
    <t>1391575547</t>
  </si>
  <si>
    <t>19</t>
  </si>
  <si>
    <t>345710009100.S</t>
  </si>
  <si>
    <t>Rúrka ohybná vlnitá pancierová so strednou mechanickou odolnosťou z PVC-U, D 20</t>
  </si>
  <si>
    <t>128</t>
  </si>
  <si>
    <t>-1016779507</t>
  </si>
  <si>
    <t>210010026.S</t>
  </si>
  <si>
    <t>Rúrka ohybná elektroinštalačná z PVC typ FXP 25, uložená pevne</t>
  </si>
  <si>
    <t>1237213988</t>
  </si>
  <si>
    <t>21</t>
  </si>
  <si>
    <t>345710009200.S</t>
  </si>
  <si>
    <t>Rúrka ohybná vlnitá pancierová so strednou mechanickou odolnosťou z PVC-U, D 25</t>
  </si>
  <si>
    <t>1351593289</t>
  </si>
  <si>
    <t>22</t>
  </si>
  <si>
    <t>210010027.S</t>
  </si>
  <si>
    <t>Rúrka ohybná elektroinštalačná z PVC typ FXP 32, uložená pevne</t>
  </si>
  <si>
    <t>-143139011</t>
  </si>
  <si>
    <t>23</t>
  </si>
  <si>
    <t>345710009300.S</t>
  </si>
  <si>
    <t>Rúrka ohybná vlnitá pancierová so strednou mechanickou odolnosťou z PVC-U, D 32</t>
  </si>
  <si>
    <t>2051578562</t>
  </si>
  <si>
    <t>24</t>
  </si>
  <si>
    <t>210010143.S</t>
  </si>
  <si>
    <t>Parapetný kanál dutý z PVC 150x65, vrátane príslušenstva</t>
  </si>
  <si>
    <t>-1180920810</t>
  </si>
  <si>
    <t>25</t>
  </si>
  <si>
    <t>10433</t>
  </si>
  <si>
    <t>256</t>
  </si>
  <si>
    <t>2139305325</t>
  </si>
  <si>
    <t>26</t>
  </si>
  <si>
    <t>10521</t>
  </si>
  <si>
    <t>-1312499670</t>
  </si>
  <si>
    <t>27</t>
  </si>
  <si>
    <t>10706</t>
  </si>
  <si>
    <t>-2140964502</t>
  </si>
  <si>
    <t>28</t>
  </si>
  <si>
    <t>10473</t>
  </si>
  <si>
    <t>-817724492</t>
  </si>
  <si>
    <t>29</t>
  </si>
  <si>
    <t>210010301.S</t>
  </si>
  <si>
    <t>Krabica prístrojová bez zapojenia (1901, KP 68, KZ 3)</t>
  </si>
  <si>
    <t>-1551884772</t>
  </si>
  <si>
    <t>30</t>
  </si>
  <si>
    <t>345410002400.S</t>
  </si>
  <si>
    <t>Krabica inštalačná KU 68-1901 KA pod omietku</t>
  </si>
  <si>
    <t>969118592</t>
  </si>
  <si>
    <t>31</t>
  </si>
  <si>
    <t>210010321.S</t>
  </si>
  <si>
    <t>Krabica (1903, KR 68) odbočná s viečkom, svorkovnicou vrátane zapojenia, kruhová</t>
  </si>
  <si>
    <t>1505505339</t>
  </si>
  <si>
    <t>345410002600.S</t>
  </si>
  <si>
    <t>Krabica inštalačná KU 68-1903 KA so svorkovnicou a viečkom</t>
  </si>
  <si>
    <t>-113307166</t>
  </si>
  <si>
    <t>33</t>
  </si>
  <si>
    <t>3450644800</t>
  </si>
  <si>
    <t>Svorka dvojitá napichovacia (WAGO 273-252)</t>
  </si>
  <si>
    <t>-462853673</t>
  </si>
  <si>
    <t>34</t>
  </si>
  <si>
    <t>3450644900</t>
  </si>
  <si>
    <t>Svorka trojitá napichovacia (WAGO 273-253)</t>
  </si>
  <si>
    <t>865128028</t>
  </si>
  <si>
    <t>35</t>
  </si>
  <si>
    <t>3450645000</t>
  </si>
  <si>
    <t>Svorka štvoritá napichovacia (WAGO 273-254)</t>
  </si>
  <si>
    <t>-1470812327</t>
  </si>
  <si>
    <t>36</t>
  </si>
  <si>
    <t>3450645100</t>
  </si>
  <si>
    <t>Svorka 5-násobná napichovacia (WAGO 273-255)</t>
  </si>
  <si>
    <t>1071089830</t>
  </si>
  <si>
    <t>37</t>
  </si>
  <si>
    <t>210010351.S</t>
  </si>
  <si>
    <t>Krabicová rozvodka z lisovaného izolantu vrátane ukončenia káblov a zapojenia vodičov typ 6455-11 do 4 m</t>
  </si>
  <si>
    <t>1785806755</t>
  </si>
  <si>
    <t>38</t>
  </si>
  <si>
    <t>345410013000.S</t>
  </si>
  <si>
    <t>Krabica rozvodná PVC na stenu 6455-11, IP 66</t>
  </si>
  <si>
    <t>-106482412</t>
  </si>
  <si>
    <t>39</t>
  </si>
  <si>
    <t>210010802.S</t>
  </si>
  <si>
    <t>Lišta elektroinštalačná z PVC 20x20, uložená pevne, vkladacia</t>
  </si>
  <si>
    <t>-262231888</t>
  </si>
  <si>
    <t>40</t>
  </si>
  <si>
    <t>345750064610.S</t>
  </si>
  <si>
    <t>Lišta oblá z PVC, 20x20 mm</t>
  </si>
  <si>
    <t>839001692</t>
  </si>
  <si>
    <t>41</t>
  </si>
  <si>
    <t>210011302.S</t>
  </si>
  <si>
    <t>Osadenie polyamidovej príchytky HM 8, do tehlového muriva</t>
  </si>
  <si>
    <t>89949401</t>
  </si>
  <si>
    <t>42</t>
  </si>
  <si>
    <t>311310002800.S</t>
  </si>
  <si>
    <t>Hmoždinka klasická, sivá, M 8x40 mm</t>
  </si>
  <si>
    <t>-1163247448</t>
  </si>
  <si>
    <t>43</t>
  </si>
  <si>
    <t>210011303.S</t>
  </si>
  <si>
    <t>Osadenie polyamidovej príchytky HM 10, do tehlového muriva</t>
  </si>
  <si>
    <t>-869142680</t>
  </si>
  <si>
    <t>44</t>
  </si>
  <si>
    <t>311310002900.S</t>
  </si>
  <si>
    <t>Hmoždinka klasická, sivá, M 10x50 mm</t>
  </si>
  <si>
    <t>701791864</t>
  </si>
  <si>
    <t>45</t>
  </si>
  <si>
    <t>210011304.S</t>
  </si>
  <si>
    <t>Osadenie polyamidovej príchytky HM 12, do tehlového muriva</t>
  </si>
  <si>
    <t>-1230600350</t>
  </si>
  <si>
    <t>46</t>
  </si>
  <si>
    <t>311310003000.S</t>
  </si>
  <si>
    <t>Hmoždinka klasická, sivá, M 12x60 mm</t>
  </si>
  <si>
    <t>-1081013587</t>
  </si>
  <si>
    <t>47</t>
  </si>
  <si>
    <t>210020309.S</t>
  </si>
  <si>
    <t>Káblový žľab - káblový nosný systém, pozink., vrátane príslušenstva, 250/50 mm vrátane veka a podpery</t>
  </si>
  <si>
    <t>-2113979288</t>
  </si>
  <si>
    <t>48</t>
  </si>
  <si>
    <t>345750008900.S</t>
  </si>
  <si>
    <t>Žľab káblový, šxv 250x50 mm, z pozinkovanej ocele</t>
  </si>
  <si>
    <t>1011969322</t>
  </si>
  <si>
    <t>49</t>
  </si>
  <si>
    <t>345750011800.S</t>
  </si>
  <si>
    <t>Kryt pre káblový žľab šírky 250 mm, z pozinkovanej ocele</t>
  </si>
  <si>
    <t>-1835940188</t>
  </si>
  <si>
    <t>50</t>
  </si>
  <si>
    <t>345750012800.S</t>
  </si>
  <si>
    <t>Koleno 90° pre káblový žľab šxv 250x50 mm, z pozinkovanej ocele</t>
  </si>
  <si>
    <t>836071636</t>
  </si>
  <si>
    <t>51</t>
  </si>
  <si>
    <t>345750043200.S</t>
  </si>
  <si>
    <t>Nosník pre káblový žľab šírky 250 mm, z pozinkovanej ocele</t>
  </si>
  <si>
    <t>1654022647</t>
  </si>
  <si>
    <t>52</t>
  </si>
  <si>
    <t>345750044800.S</t>
  </si>
  <si>
    <t>Záves v tvare U pre káblový žľab šírky 250 mm, z pozinkovanej ocele</t>
  </si>
  <si>
    <t>-1186405340</t>
  </si>
  <si>
    <t>53</t>
  </si>
  <si>
    <t>345750053900.S</t>
  </si>
  <si>
    <t>Závitová tyč pre káblový žľab, M8 (1000 mm)</t>
  </si>
  <si>
    <t>1826522742</t>
  </si>
  <si>
    <t>54</t>
  </si>
  <si>
    <t>345750054300.S</t>
  </si>
  <si>
    <t>Spojovacia sada pre káblový žlab, M8</t>
  </si>
  <si>
    <t>súb.</t>
  </si>
  <si>
    <t>-1893742406</t>
  </si>
  <si>
    <t>55</t>
  </si>
  <si>
    <t>210020311.S</t>
  </si>
  <si>
    <t>Káblový žľab - káblový nosný systém, pozink., vrátane príslušenstva, 250/100 mm vrátane veka a podpery</t>
  </si>
  <si>
    <t>1225950349</t>
  </si>
  <si>
    <t>56</t>
  </si>
  <si>
    <t>345750010400.S</t>
  </si>
  <si>
    <t>Žľab káblový, šxv 250x100 mm, z pozinkovanej ocele</t>
  </si>
  <si>
    <t>1909123879</t>
  </si>
  <si>
    <t>57</t>
  </si>
  <si>
    <t>-850118209</t>
  </si>
  <si>
    <t>58</t>
  </si>
  <si>
    <t>345750014300.S</t>
  </si>
  <si>
    <t>Koleno 90° pre káblový žľab šxv 250x100 mm, z pozinkovanej ocele</t>
  </si>
  <si>
    <t>-1119843556</t>
  </si>
  <si>
    <t>59</t>
  </si>
  <si>
    <t>345750018700.S</t>
  </si>
  <si>
    <t>Koleno vonkajšie pre káblový žľab šxv 250x100 mm, z pozinkovanej ocele</t>
  </si>
  <si>
    <t>402794709</t>
  </si>
  <si>
    <t>60</t>
  </si>
  <si>
    <t>345750020900.S</t>
  </si>
  <si>
    <t>Koleno vnútorné pre káblový žľab šxv 250x100 mm, z pozinkovanej ocele</t>
  </si>
  <si>
    <t>1122988864</t>
  </si>
  <si>
    <t>61</t>
  </si>
  <si>
    <t>345750026400.S</t>
  </si>
  <si>
    <t>Kryt kolena 90° pre káblový žľab šírky 250 mm, z pozinkovanej ocele</t>
  </si>
  <si>
    <t>-1567351825</t>
  </si>
  <si>
    <t>62</t>
  </si>
  <si>
    <t>345750029100.S</t>
  </si>
  <si>
    <t>Kryt vonkajšieho kolena pre káblový žľab šxv 250x100 mm, z pozinkovanej ocele</t>
  </si>
  <si>
    <t>228528566</t>
  </si>
  <si>
    <t>63</t>
  </si>
  <si>
    <t>345750030800.S</t>
  </si>
  <si>
    <t>Kryt vnútorného kolena pre káblový žľab šxv 250x100 mm, z pozinkovanej ocele</t>
  </si>
  <si>
    <t>-2143421365</t>
  </si>
  <si>
    <t>345750033200.S</t>
  </si>
  <si>
    <t>T-kus pre káblový žľab 3x250x100 mm, z pozinkovanej ocele</t>
  </si>
  <si>
    <t>135798559</t>
  </si>
  <si>
    <t>65</t>
  </si>
  <si>
    <t>345750034800.S</t>
  </si>
  <si>
    <t>Kryt T-kusu pre káblový žľab šírky 3x250 mm, z pozinkovanej ocele</t>
  </si>
  <si>
    <t>170957932</t>
  </si>
  <si>
    <t>66</t>
  </si>
  <si>
    <t>795971953</t>
  </si>
  <si>
    <t>67</t>
  </si>
  <si>
    <t>1242954018</t>
  </si>
  <si>
    <t>68</t>
  </si>
  <si>
    <t>345750047800.S</t>
  </si>
  <si>
    <t>Spojka pre káblový žľab šírky 100 mm, z pozinkovanej ocele</t>
  </si>
  <si>
    <t>-410198414</t>
  </si>
  <si>
    <t>69</t>
  </si>
  <si>
    <t>345750052700.S</t>
  </si>
  <si>
    <t>Zakončenie káblového žľabu šxv 250x100 mm, z pozinkovanej ocele</t>
  </si>
  <si>
    <t>-122629909</t>
  </si>
  <si>
    <t>70</t>
  </si>
  <si>
    <t>345750053100.S</t>
  </si>
  <si>
    <t>Držiak stropný pre káblový žľab z pozinkovanej ocele</t>
  </si>
  <si>
    <t>-1488440657</t>
  </si>
  <si>
    <t>71</t>
  </si>
  <si>
    <t>345750053800.S</t>
  </si>
  <si>
    <t>Prepážka pre káblový žľab šírky 100 mm, z pozinkovanej ocele</t>
  </si>
  <si>
    <t>240595886</t>
  </si>
  <si>
    <t>72</t>
  </si>
  <si>
    <t>-1288718125</t>
  </si>
  <si>
    <t>73</t>
  </si>
  <si>
    <t>-1777813959</t>
  </si>
  <si>
    <t>74</t>
  </si>
  <si>
    <t>210100001.S</t>
  </si>
  <si>
    <t>Ukončenie vodičov v rozvádzač. vrátane zapojenia a vodičovej koncovky do 2,5 mm2</t>
  </si>
  <si>
    <t>-1354345074</t>
  </si>
  <si>
    <t>75</t>
  </si>
  <si>
    <t>210100002.S</t>
  </si>
  <si>
    <t>Ukončenie vodičov v rozvádzač. vrátane zapojenia a vodičovej koncovky do 6 mm2</t>
  </si>
  <si>
    <t>-1730305672</t>
  </si>
  <si>
    <t>76</t>
  </si>
  <si>
    <t>210100003.S</t>
  </si>
  <si>
    <t>Ukončenie vodičov v rozvádzač. vrátane zapojenia a vodičovej koncovky do 16 mm2</t>
  </si>
  <si>
    <t>890452613</t>
  </si>
  <si>
    <t>77</t>
  </si>
  <si>
    <t>210100004.S</t>
  </si>
  <si>
    <t>Ukončenie vodičov v rozvádzač. vrátane zapojenia a vodičovej koncovky do 25 mm2</t>
  </si>
  <si>
    <t>1723290900</t>
  </si>
  <si>
    <t>78</t>
  </si>
  <si>
    <t>210110001.S1</t>
  </si>
  <si>
    <t>Jednopólový spínač - radenie 1, vstavný do DLP</t>
  </si>
  <si>
    <t>-1667103587</t>
  </si>
  <si>
    <t>79</t>
  </si>
  <si>
    <t>77011</t>
  </si>
  <si>
    <t>1051797905</t>
  </si>
  <si>
    <t>80</t>
  </si>
  <si>
    <t>77070</t>
  </si>
  <si>
    <t>1284687177</t>
  </si>
  <si>
    <t>81</t>
  </si>
  <si>
    <t>210110041.S</t>
  </si>
  <si>
    <t>Spínač polozapustený a zapustený vrátane zapojenia jednopólový - radenie 1</t>
  </si>
  <si>
    <t>985306549</t>
  </si>
  <si>
    <t>82</t>
  </si>
  <si>
    <t>345340004500.S</t>
  </si>
  <si>
    <t>Prístroj spínača, radenie 1,1So</t>
  </si>
  <si>
    <t>-253142833</t>
  </si>
  <si>
    <t>83</t>
  </si>
  <si>
    <t>345350002300.S</t>
  </si>
  <si>
    <t>Rámček 1-násobný</t>
  </si>
  <si>
    <t>713574429</t>
  </si>
  <si>
    <t>84</t>
  </si>
  <si>
    <t>210110043.S</t>
  </si>
  <si>
    <t>Spínač polozapustený a zapustený vrátane zapojenia sériový - radenie 5</t>
  </si>
  <si>
    <t>119314343</t>
  </si>
  <si>
    <t>85</t>
  </si>
  <si>
    <t>345340007955.S</t>
  </si>
  <si>
    <t>Spínač sériový polozapustený a zapustený, radenie č.5</t>
  </si>
  <si>
    <t>1951303013</t>
  </si>
  <si>
    <t>86</t>
  </si>
  <si>
    <t>345350004320.S</t>
  </si>
  <si>
    <t>Rámik jednoduchý pre spínače a zásuvky</t>
  </si>
  <si>
    <t>1797649430</t>
  </si>
  <si>
    <t>87</t>
  </si>
  <si>
    <t>210110045.S</t>
  </si>
  <si>
    <t>Spínač polozapustený a zapustený vrátane zapojenia stried.prep.- radenie 6</t>
  </si>
  <si>
    <t>-320217793</t>
  </si>
  <si>
    <t>88</t>
  </si>
  <si>
    <t>345330003510.S</t>
  </si>
  <si>
    <t>1613212410</t>
  </si>
  <si>
    <t>89</t>
  </si>
  <si>
    <t>-297323608</t>
  </si>
  <si>
    <t>90</t>
  </si>
  <si>
    <t>210110046.S</t>
  </si>
  <si>
    <t>Spínač polozapustený a zapustený vrátane zapojenia krížový prep.- radenie 7</t>
  </si>
  <si>
    <t>-1611654752</t>
  </si>
  <si>
    <t>91</t>
  </si>
  <si>
    <t>345330003530.S</t>
  </si>
  <si>
    <t>-1458257067</t>
  </si>
  <si>
    <t>92</t>
  </si>
  <si>
    <t>1752917217</t>
  </si>
  <si>
    <t>93</t>
  </si>
  <si>
    <t>210110094.S</t>
  </si>
  <si>
    <t>Spínač automatický so snímačom pohybu pre zapustenú montáž</t>
  </si>
  <si>
    <t>848968936</t>
  </si>
  <si>
    <t>94</t>
  </si>
  <si>
    <t>404610002300.S</t>
  </si>
  <si>
    <t>Detektor pohybu na 1000W</t>
  </si>
  <si>
    <t>-1184996694</t>
  </si>
  <si>
    <t>95</t>
  </si>
  <si>
    <t>210111001.S1</t>
  </si>
  <si>
    <t>Zásuvka vstavaná 2x USB nabíjačka, pre montáž do PVC (DLP) kanála</t>
  </si>
  <si>
    <t>1537987653</t>
  </si>
  <si>
    <t>96</t>
  </si>
  <si>
    <t>77594</t>
  </si>
  <si>
    <t>1320202695</t>
  </si>
  <si>
    <t>97</t>
  </si>
  <si>
    <t>78778</t>
  </si>
  <si>
    <t>1672697269</t>
  </si>
  <si>
    <t>98</t>
  </si>
  <si>
    <t>20210220</t>
  </si>
  <si>
    <t>HDMI kábel dĺžky 10m, V1.4</t>
  </si>
  <si>
    <t>2128386895</t>
  </si>
  <si>
    <t>99</t>
  </si>
  <si>
    <t>210111002.S</t>
  </si>
  <si>
    <t>Zásuvka vstavaná 250V / 16A vrátane zapojenia, vyhotovenie 3P</t>
  </si>
  <si>
    <t>1331506651</t>
  </si>
  <si>
    <t>100</t>
  </si>
  <si>
    <t>77140</t>
  </si>
  <si>
    <t>341562806</t>
  </si>
  <si>
    <t>101</t>
  </si>
  <si>
    <t>77164</t>
  </si>
  <si>
    <t>-1063189348</t>
  </si>
  <si>
    <t>102</t>
  </si>
  <si>
    <t>77165</t>
  </si>
  <si>
    <t>-79328396</t>
  </si>
  <si>
    <t>103</t>
  </si>
  <si>
    <t>10956</t>
  </si>
  <si>
    <t>746201493</t>
  </si>
  <si>
    <t>104</t>
  </si>
  <si>
    <t>10954</t>
  </si>
  <si>
    <t>-1541384445</t>
  </si>
  <si>
    <t>105</t>
  </si>
  <si>
    <t>210111011.S</t>
  </si>
  <si>
    <t>Domová zásuvka polozapustená alebo zapustená 250 V / 16A, vrátane zapojenia 2P + PE</t>
  </si>
  <si>
    <t>-397329017</t>
  </si>
  <si>
    <t>106</t>
  </si>
  <si>
    <t>345350004320</t>
  </si>
  <si>
    <t>-1436452374</t>
  </si>
  <si>
    <t>107</t>
  </si>
  <si>
    <t>345350002600.S</t>
  </si>
  <si>
    <t>2054411201</t>
  </si>
  <si>
    <t>108</t>
  </si>
  <si>
    <t>345520000480</t>
  </si>
  <si>
    <t>-1763394509</t>
  </si>
  <si>
    <t>109</t>
  </si>
  <si>
    <t>210111113.S</t>
  </si>
  <si>
    <t>Priemyslová zásuvka nástenná CEE 400 V / 16 A vrátane zapojenia, IZG 1643, 3P + PE, IZG 1653, 3P + N + PE</t>
  </si>
  <si>
    <t>-471557917</t>
  </si>
  <si>
    <t>110</t>
  </si>
  <si>
    <t>345510002300.S</t>
  </si>
  <si>
    <t>175038080</t>
  </si>
  <si>
    <t>111</t>
  </si>
  <si>
    <t>210111199.E</t>
  </si>
  <si>
    <t>Montáž - Zásuvková skriňa, nástenná s istením, vrátane zapojenia</t>
  </si>
  <si>
    <t>-1749205672</t>
  </si>
  <si>
    <t>112</t>
  </si>
  <si>
    <t>202100229</t>
  </si>
  <si>
    <t>1531227375</t>
  </si>
  <si>
    <t>113</t>
  </si>
  <si>
    <t>202100230</t>
  </si>
  <si>
    <t>773771964</t>
  </si>
  <si>
    <t>114</t>
  </si>
  <si>
    <t>210190002.S</t>
  </si>
  <si>
    <t>Montáž oceľoplechovej rozvodnice do váhy 50 kg</t>
  </si>
  <si>
    <t>1274471849</t>
  </si>
  <si>
    <t>115</t>
  </si>
  <si>
    <t>210190003.S</t>
  </si>
  <si>
    <t>Montáž oceľoplechovej rozvodnice do váhy 100 kg</t>
  </si>
  <si>
    <t>-318293159</t>
  </si>
  <si>
    <t>116</t>
  </si>
  <si>
    <t>210190052.S</t>
  </si>
  <si>
    <t>Montáž rozvádzača skriňového, panelového za l pole - delený rozvádzač do váhy 300 kg</t>
  </si>
  <si>
    <t>1436763327</t>
  </si>
  <si>
    <t>117</t>
  </si>
  <si>
    <t>210201080.S</t>
  </si>
  <si>
    <t>Zapojenie svietidla IP20, stropného - nástenného LED</t>
  </si>
  <si>
    <t>1957323938</t>
  </si>
  <si>
    <t>118</t>
  </si>
  <si>
    <t>348150000502.S</t>
  </si>
  <si>
    <t>452331791</t>
  </si>
  <si>
    <t>119</t>
  </si>
  <si>
    <t>348150000503.S</t>
  </si>
  <si>
    <t>1452320051</t>
  </si>
  <si>
    <t>120</t>
  </si>
  <si>
    <t>348150000504.S</t>
  </si>
  <si>
    <t>916627608</t>
  </si>
  <si>
    <t>121</t>
  </si>
  <si>
    <t>348150000506.S</t>
  </si>
  <si>
    <t>1215553183</t>
  </si>
  <si>
    <t>122</t>
  </si>
  <si>
    <t>348150000507.S</t>
  </si>
  <si>
    <t>796061482</t>
  </si>
  <si>
    <t>123</t>
  </si>
  <si>
    <t>210201081.S</t>
  </si>
  <si>
    <t>Zapojenie svietidla IP44, stropného - nástenného LED</t>
  </si>
  <si>
    <t>-1741147406</t>
  </si>
  <si>
    <t>124</t>
  </si>
  <si>
    <t>348150000505.S</t>
  </si>
  <si>
    <t>1816488646</t>
  </si>
  <si>
    <t>125</t>
  </si>
  <si>
    <t>348150000508.S</t>
  </si>
  <si>
    <t>-858489023</t>
  </si>
  <si>
    <t>126</t>
  </si>
  <si>
    <t>210201510.S</t>
  </si>
  <si>
    <t>Zapojenie svietidla 1x svetelný zdroj, núdzového, LED - núdzový režim</t>
  </si>
  <si>
    <t>75982623</t>
  </si>
  <si>
    <t>127</t>
  </si>
  <si>
    <t>348150000500.S</t>
  </si>
  <si>
    <t>-1840928137</t>
  </si>
  <si>
    <t>348150000501.S</t>
  </si>
  <si>
    <t>Záves pre núdzové svietidlo pre osadenie závesom zo stopu</t>
  </si>
  <si>
    <t>-818750322</t>
  </si>
  <si>
    <t>129</t>
  </si>
  <si>
    <t>210220031.S</t>
  </si>
  <si>
    <t>Ekvipotenciálna svorkovnica EPS 2 v krabici KO 125 E</t>
  </si>
  <si>
    <t>-1059750474</t>
  </si>
  <si>
    <t>130</t>
  </si>
  <si>
    <t>345410000400.S</t>
  </si>
  <si>
    <t>Krabica odbočná z PVC s viečkom pod omietku KO 125 E</t>
  </si>
  <si>
    <t>963283152</t>
  </si>
  <si>
    <t>131</t>
  </si>
  <si>
    <t>345610005100.S</t>
  </si>
  <si>
    <t>Svorkovnica ekvipotencionálna EPS 2, z PP</t>
  </si>
  <si>
    <t>-2130143113</t>
  </si>
  <si>
    <t>132</t>
  </si>
  <si>
    <t>210220040.S</t>
  </si>
  <si>
    <t>Svorka na potrubie Bernard vrátane pásika Cu</t>
  </si>
  <si>
    <t>1666727034</t>
  </si>
  <si>
    <t>133</t>
  </si>
  <si>
    <t>354410006200.S</t>
  </si>
  <si>
    <t>Svorka uzemňovacia Bernard ZSA 16</t>
  </si>
  <si>
    <t>887825972</t>
  </si>
  <si>
    <t>134</t>
  </si>
  <si>
    <t>354410066900.S</t>
  </si>
  <si>
    <t>Páska CU, bleskozvodný a uzemňovací materiál, dĺžka 0,5 m</t>
  </si>
  <si>
    <t>-808215342</t>
  </si>
  <si>
    <t>135</t>
  </si>
  <si>
    <t>210220301.S</t>
  </si>
  <si>
    <t>Ochranné pospájanie v práčovniach, kúpeľniach, pevne uložené Cu 4-16mm2</t>
  </si>
  <si>
    <t>-1616939824</t>
  </si>
  <si>
    <t>136</t>
  </si>
  <si>
    <t>341110012300.S</t>
  </si>
  <si>
    <t>Vodič medený H07V-U 6 mm2</t>
  </si>
  <si>
    <t>1914215531</t>
  </si>
  <si>
    <t>137</t>
  </si>
  <si>
    <t>210800146.S</t>
  </si>
  <si>
    <t>Kábel medený uložený pevne CYKY 450/750 V 3x1,5</t>
  </si>
  <si>
    <t>-1777651286</t>
  </si>
  <si>
    <t>138</t>
  </si>
  <si>
    <t>341110000700.S</t>
  </si>
  <si>
    <t>Kábel medený CYKY-J 3x1,5 mm2</t>
  </si>
  <si>
    <t>-1495099909</t>
  </si>
  <si>
    <t>139</t>
  </si>
  <si>
    <t>341110000700.S1</t>
  </si>
  <si>
    <t>Kábel medený CYKY-O 3x1,5 mm2</t>
  </si>
  <si>
    <t>-1793499166</t>
  </si>
  <si>
    <t>140</t>
  </si>
  <si>
    <t>210800147.S</t>
  </si>
  <si>
    <t>Kábel medený uložený pevne CYKY 450/750 V 3x2,5</t>
  </si>
  <si>
    <t>1794066545</t>
  </si>
  <si>
    <t>141</t>
  </si>
  <si>
    <t>341110000800.S</t>
  </si>
  <si>
    <t>Kábel medený CYKY-J 3x2,5 mm2</t>
  </si>
  <si>
    <t>-1820896023</t>
  </si>
  <si>
    <t>142</t>
  </si>
  <si>
    <t>210800152.S</t>
  </si>
  <si>
    <t>Kábel medený uložený pevne CYKY 450/750 V 4x1,5</t>
  </si>
  <si>
    <t>544885942</t>
  </si>
  <si>
    <t>143</t>
  </si>
  <si>
    <t>341110001300.S</t>
  </si>
  <si>
    <t>Kábel medený CYKY-O 4x1,5 mm2</t>
  </si>
  <si>
    <t>-477825574</t>
  </si>
  <si>
    <t>144</t>
  </si>
  <si>
    <t>210800159.S</t>
  </si>
  <si>
    <t>Kábel medený uložený pevne CYKY 450/750 V 5x2,5</t>
  </si>
  <si>
    <t>1893790487</t>
  </si>
  <si>
    <t>145</t>
  </si>
  <si>
    <t>341110002000.S</t>
  </si>
  <si>
    <t>Kábel medený CYKY 5x2,5 mm2</t>
  </si>
  <si>
    <t>1476526374</t>
  </si>
  <si>
    <t>146</t>
  </si>
  <si>
    <t>210800160.S</t>
  </si>
  <si>
    <t>Kábel medený uložený pevne CYKY 450/750 V 5x4</t>
  </si>
  <si>
    <t>952934194</t>
  </si>
  <si>
    <t>147</t>
  </si>
  <si>
    <t>341110002100.S</t>
  </si>
  <si>
    <t>Kábel medený CYKY 5x4 mm2</t>
  </si>
  <si>
    <t>-98508625</t>
  </si>
  <si>
    <t>148</t>
  </si>
  <si>
    <t>210800162.S</t>
  </si>
  <si>
    <t>Kábel medený uložený pevne CYKY 450/750 V 5x10</t>
  </si>
  <si>
    <t>839241900</t>
  </si>
  <si>
    <t>149</t>
  </si>
  <si>
    <t>341110002300.S</t>
  </si>
  <si>
    <t>Kábel medený CYKY 5x10 mm2</t>
  </si>
  <si>
    <t>275154173</t>
  </si>
  <si>
    <t>150</t>
  </si>
  <si>
    <t>210800163.S1</t>
  </si>
  <si>
    <t>Kábel medený uložený pevne CYKY 450/750 V 5x25</t>
  </si>
  <si>
    <t>-1348943571</t>
  </si>
  <si>
    <t>151</t>
  </si>
  <si>
    <t>341110006500.S</t>
  </si>
  <si>
    <t>Kábel medený 1-CYKY 5x25 mm2</t>
  </si>
  <si>
    <t>1530559679</t>
  </si>
  <si>
    <t>152</t>
  </si>
  <si>
    <t>210800630.S</t>
  </si>
  <si>
    <t>Vodič medený uložený pevne H07V-K (CYA)  450/750 V 16</t>
  </si>
  <si>
    <t>488574825</t>
  </si>
  <si>
    <t>153</t>
  </si>
  <si>
    <t>341310009401.S</t>
  </si>
  <si>
    <t>Vodič medený flexibilný H07V-K 16 mm2</t>
  </si>
  <si>
    <t>794981684</t>
  </si>
  <si>
    <t>154</t>
  </si>
  <si>
    <t>210800631.S</t>
  </si>
  <si>
    <t>Vodič medený uložený pevne H07V-K (CYA)  450/750 V 25</t>
  </si>
  <si>
    <t>-1845601762</t>
  </si>
  <si>
    <t>155</t>
  </si>
  <si>
    <t>341310009400.S</t>
  </si>
  <si>
    <t>Vodič medený flexibilný H07V-K 25 mm2</t>
  </si>
  <si>
    <t>-460271763</t>
  </si>
  <si>
    <t>RS11</t>
  </si>
  <si>
    <t>Rozvádzač RS11</t>
  </si>
  <si>
    <t>156</t>
  </si>
  <si>
    <t>401769</t>
  </si>
  <si>
    <t>Rozvodnica pod omietku, plastová, biele dvere, zámok dverí, 5x18 modulov, IP40, IK07</t>
  </si>
  <si>
    <t>1381099151</t>
  </si>
  <si>
    <t>157</t>
  </si>
  <si>
    <t>210120404.S</t>
  </si>
  <si>
    <t>Istič vzduchový trojpólový do 63 A</t>
  </si>
  <si>
    <t>1629512785</t>
  </si>
  <si>
    <t>158</t>
  </si>
  <si>
    <t>358220046300.S</t>
  </si>
  <si>
    <t>Istič 3P, 25 A, charakteristika B, 10 kA, 3 moduly</t>
  </si>
  <si>
    <t>1882324296</t>
  </si>
  <si>
    <t>159</t>
  </si>
  <si>
    <t>210120421.S</t>
  </si>
  <si>
    <t>Zvodiče prepätia typ 2 (triedy C), 3pól, 3+1pól</t>
  </si>
  <si>
    <t>224107265</t>
  </si>
  <si>
    <t>160</t>
  </si>
  <si>
    <t>358240001800.S</t>
  </si>
  <si>
    <t>Zvodič prepätia 3P+N, 320 V, 20kA, 4 moduly</t>
  </si>
  <si>
    <t>1709801323</t>
  </si>
  <si>
    <t>161</t>
  </si>
  <si>
    <t>210120401.S</t>
  </si>
  <si>
    <t>Istič vzduchový jednopólový do 63 A</t>
  </si>
  <si>
    <t>-162436223</t>
  </si>
  <si>
    <t>162</t>
  </si>
  <si>
    <t>358220006600.S</t>
  </si>
  <si>
    <t>Istič 1P, 6 A, charakteristika B, 10 kA, 1 modul</t>
  </si>
  <si>
    <t>-180347395</t>
  </si>
  <si>
    <t>163</t>
  </si>
  <si>
    <t>210120415.S</t>
  </si>
  <si>
    <t>Prúdové chrániče s nadprúdovou ochranou štvorpólové</t>
  </si>
  <si>
    <t>-1616918025</t>
  </si>
  <si>
    <t>164</t>
  </si>
  <si>
    <t>358230022900.S</t>
  </si>
  <si>
    <t>Prúdový chránič s istením 4P, charakteristika B, 16 A, 30 mA, typ A, 4 moduly</t>
  </si>
  <si>
    <t>180869111</t>
  </si>
  <si>
    <t>165</t>
  </si>
  <si>
    <t>210120414.S</t>
  </si>
  <si>
    <t>Prúdové chrániče s nadprúdovou ochranou dvojpólové</t>
  </si>
  <si>
    <t>1298622377</t>
  </si>
  <si>
    <t>166</t>
  </si>
  <si>
    <t>358230000500.S</t>
  </si>
  <si>
    <t>Prúdový chránič s istením 1P+N, charakteristika B, 16 A, 6000 A/10 kA, 30 mA, typ AC, 2 moduly</t>
  </si>
  <si>
    <t>-754082036</t>
  </si>
  <si>
    <t>167</t>
  </si>
  <si>
    <t>358230002200.S</t>
  </si>
  <si>
    <t>Prúdový chránič s istením 1P+N, charakteristika C, 10 A, 6000 A/10 kA, 30 mA, typ AC, 2 moduly</t>
  </si>
  <si>
    <t>1225463008</t>
  </si>
  <si>
    <t>168</t>
  </si>
  <si>
    <t>210130101.S</t>
  </si>
  <si>
    <t>Stýkač dvojpólový na DIN lištu do 25 A</t>
  </si>
  <si>
    <t>370763371</t>
  </si>
  <si>
    <t>169</t>
  </si>
  <si>
    <t>358210000600.S</t>
  </si>
  <si>
    <t>Stýkač inštalačný 2P, 25A, kontakty 2 NC, cievka 230 V, 1 modul</t>
  </si>
  <si>
    <t>-1263570052</t>
  </si>
  <si>
    <t>170</t>
  </si>
  <si>
    <t>210192573.S</t>
  </si>
  <si>
    <t>Radová svorkovnica vrátane upevnenia, zapojenia na jednej strane a popis.štítku pre vodič do 10 mm2</t>
  </si>
  <si>
    <t>-2025894794</t>
  </si>
  <si>
    <t>171</t>
  </si>
  <si>
    <t>345610016300.S</t>
  </si>
  <si>
    <t>Svornica radová RS 10/0, 61 A, max. prierez pevného vodiča 10 mm2, IP20</t>
  </si>
  <si>
    <t>769436092</t>
  </si>
  <si>
    <t>172</t>
  </si>
  <si>
    <t>345610025610.S</t>
  </si>
  <si>
    <t>Príložka svorkovnice</t>
  </si>
  <si>
    <t>640477135</t>
  </si>
  <si>
    <t>173</t>
  </si>
  <si>
    <t>345610025650.S</t>
  </si>
  <si>
    <t>Koncová zvierka svorkovnice</t>
  </si>
  <si>
    <t>-1722741213</t>
  </si>
  <si>
    <t>174</t>
  </si>
  <si>
    <t>210192571.S</t>
  </si>
  <si>
    <t>Radová svorkovnica vrátane upevnenia, zapojenia na jednej strane a popis.štítku pre vodič do 2,5 mm2</t>
  </si>
  <si>
    <t>-121568166</t>
  </si>
  <si>
    <t>175</t>
  </si>
  <si>
    <t>345610015900.S</t>
  </si>
  <si>
    <t>Svornica radová RS 2,5/0, 26 A, max. prierez pevného vodiča 4 mm2, IP20</t>
  </si>
  <si>
    <t>1099734220</t>
  </si>
  <si>
    <t>176</t>
  </si>
  <si>
    <t>1150861161</t>
  </si>
  <si>
    <t>177</t>
  </si>
  <si>
    <t>193626697</t>
  </si>
  <si>
    <t>178</t>
  </si>
  <si>
    <t>345610000099.S</t>
  </si>
  <si>
    <t>Príslušenstvo rozvádzača - N svorkovnica 24P, PE svorkovnica 24P, prepájacie lišty pre pr. chrániče. Vodiče H05RN-F 10 pre prepoje vrátane zakončení lisovacími konc. 20m</t>
  </si>
  <si>
    <t>58243661</t>
  </si>
  <si>
    <t>179</t>
  </si>
  <si>
    <t>345000000100.S</t>
  </si>
  <si>
    <t>Výroba a certifikácia rozvádzača, vrátane výrobnej dokumentácie</t>
  </si>
  <si>
    <t>-1473525346</t>
  </si>
  <si>
    <t>RS12</t>
  </si>
  <si>
    <t>Rozvádzač RS12</t>
  </si>
  <si>
    <t>180</t>
  </si>
  <si>
    <t>-1610206155</t>
  </si>
  <si>
    <t>181</t>
  </si>
  <si>
    <t>-51063989</t>
  </si>
  <si>
    <t>182</t>
  </si>
  <si>
    <t>-662710471</t>
  </si>
  <si>
    <t>183</t>
  </si>
  <si>
    <t>-564856984</t>
  </si>
  <si>
    <t>184</t>
  </si>
  <si>
    <t>23475763</t>
  </si>
  <si>
    <t>185</t>
  </si>
  <si>
    <t>1264704091</t>
  </si>
  <si>
    <t>186</t>
  </si>
  <si>
    <t>713894763</t>
  </si>
  <si>
    <t>187</t>
  </si>
  <si>
    <t>44978769</t>
  </si>
  <si>
    <t>188</t>
  </si>
  <si>
    <t>702463799</t>
  </si>
  <si>
    <t>189</t>
  </si>
  <si>
    <t>412349590</t>
  </si>
  <si>
    <t>190</t>
  </si>
  <si>
    <t>-792010559</t>
  </si>
  <si>
    <t>191</t>
  </si>
  <si>
    <t>2111746475</t>
  </si>
  <si>
    <t>192</t>
  </si>
  <si>
    <t>-1044252076</t>
  </si>
  <si>
    <t>193</t>
  </si>
  <si>
    <t>-1604186270</t>
  </si>
  <si>
    <t>194</t>
  </si>
  <si>
    <t>1188537998</t>
  </si>
  <si>
    <t>195</t>
  </si>
  <si>
    <t>-392445493</t>
  </si>
  <si>
    <t>196</t>
  </si>
  <si>
    <t>933107347</t>
  </si>
  <si>
    <t>197</t>
  </si>
  <si>
    <t>-1325220502</t>
  </si>
  <si>
    <t>198</t>
  </si>
  <si>
    <t>2028300856</t>
  </si>
  <si>
    <t>199</t>
  </si>
  <si>
    <t>-1299975376</t>
  </si>
  <si>
    <t>200</t>
  </si>
  <si>
    <t>1705110633</t>
  </si>
  <si>
    <t>201</t>
  </si>
  <si>
    <t>-1540113863</t>
  </si>
  <si>
    <t>RS13</t>
  </si>
  <si>
    <t>Rozvádzač RS13</t>
  </si>
  <si>
    <t>202</t>
  </si>
  <si>
    <t>2118122447</t>
  </si>
  <si>
    <t>203</t>
  </si>
  <si>
    <t>-1905345850</t>
  </si>
  <si>
    <t>204</t>
  </si>
  <si>
    <t>-903382536</t>
  </si>
  <si>
    <t>205</t>
  </si>
  <si>
    <t>1170702322</t>
  </si>
  <si>
    <t>206</t>
  </si>
  <si>
    <t>-1852057707</t>
  </si>
  <si>
    <t>207</t>
  </si>
  <si>
    <t>1381024762</t>
  </si>
  <si>
    <t>208</t>
  </si>
  <si>
    <t>-2038237448</t>
  </si>
  <si>
    <t>209</t>
  </si>
  <si>
    <t>515675213</t>
  </si>
  <si>
    <t>210</t>
  </si>
  <si>
    <t>1621594984</t>
  </si>
  <si>
    <t>211</t>
  </si>
  <si>
    <t>907950307</t>
  </si>
  <si>
    <t>212</t>
  </si>
  <si>
    <t>-173324000</t>
  </si>
  <si>
    <t>213</t>
  </si>
  <si>
    <t>1505652780</t>
  </si>
  <si>
    <t>214</t>
  </si>
  <si>
    <t>2063574721</t>
  </si>
  <si>
    <t>215</t>
  </si>
  <si>
    <t>1258808017</t>
  </si>
  <si>
    <t>216</t>
  </si>
  <si>
    <t>-398015492</t>
  </si>
  <si>
    <t>217</t>
  </si>
  <si>
    <t>-2056945274</t>
  </si>
  <si>
    <t>218</t>
  </si>
  <si>
    <t>15275582</t>
  </si>
  <si>
    <t>219</t>
  </si>
  <si>
    <t>-905995228</t>
  </si>
  <si>
    <t>220</t>
  </si>
  <si>
    <t>-62375087</t>
  </si>
  <si>
    <t>221</t>
  </si>
  <si>
    <t>-1189898612</t>
  </si>
  <si>
    <t>222</t>
  </si>
  <si>
    <t>1446455905</t>
  </si>
  <si>
    <t>223</t>
  </si>
  <si>
    <t>-912267867</t>
  </si>
  <si>
    <t>RS14</t>
  </si>
  <si>
    <t>Rozvádzač RS14</t>
  </si>
  <si>
    <t>224</t>
  </si>
  <si>
    <t>443853143</t>
  </si>
  <si>
    <t>225</t>
  </si>
  <si>
    <t>-793990176</t>
  </si>
  <si>
    <t>226</t>
  </si>
  <si>
    <t>-1549037968</t>
  </si>
  <si>
    <t>227</t>
  </si>
  <si>
    <t>-1318913314</t>
  </si>
  <si>
    <t>228</t>
  </si>
  <si>
    <t>1991987721</t>
  </si>
  <si>
    <t>229</t>
  </si>
  <si>
    <t>1619646322</t>
  </si>
  <si>
    <t>230</t>
  </si>
  <si>
    <t>-1723403524</t>
  </si>
  <si>
    <t>231</t>
  </si>
  <si>
    <t>-1005877100</t>
  </si>
  <si>
    <t>232</t>
  </si>
  <si>
    <t>-1082352789</t>
  </si>
  <si>
    <t>233</t>
  </si>
  <si>
    <t>1760833596</t>
  </si>
  <si>
    <t>234</t>
  </si>
  <si>
    <t>2103271643</t>
  </si>
  <si>
    <t>235</t>
  </si>
  <si>
    <t>-14167818</t>
  </si>
  <si>
    <t>236</t>
  </si>
  <si>
    <t>1847622108</t>
  </si>
  <si>
    <t>237</t>
  </si>
  <si>
    <t>916354755</t>
  </si>
  <si>
    <t>238</t>
  </si>
  <si>
    <t>-2007199767</t>
  </si>
  <si>
    <t>239</t>
  </si>
  <si>
    <t>-2083049948</t>
  </si>
  <si>
    <t>240</t>
  </si>
  <si>
    <t>783004116</t>
  </si>
  <si>
    <t>241</t>
  </si>
  <si>
    <t>1342852959</t>
  </si>
  <si>
    <t>242</t>
  </si>
  <si>
    <t>-1868745806</t>
  </si>
  <si>
    <t>243</t>
  </si>
  <si>
    <t>599231203</t>
  </si>
  <si>
    <t>244</t>
  </si>
  <si>
    <t>345000000099.S</t>
  </si>
  <si>
    <t>-2142304786</t>
  </si>
  <si>
    <t>245</t>
  </si>
  <si>
    <t>-162056067</t>
  </si>
  <si>
    <t>RS15</t>
  </si>
  <si>
    <t>Rozvádzač RS15</t>
  </si>
  <si>
    <t>246</t>
  </si>
  <si>
    <t>1769241704</t>
  </si>
  <si>
    <t>247</t>
  </si>
  <si>
    <t>-1884365713</t>
  </si>
  <si>
    <t>248</t>
  </si>
  <si>
    <t>2044226960</t>
  </si>
  <si>
    <t>249</t>
  </si>
  <si>
    <t>1647970269</t>
  </si>
  <si>
    <t>250</t>
  </si>
  <si>
    <t>-512202753</t>
  </si>
  <si>
    <t>251</t>
  </si>
  <si>
    <t>-2071179923</t>
  </si>
  <si>
    <t>252</t>
  </si>
  <si>
    <t>-1180894374</t>
  </si>
  <si>
    <t>253</t>
  </si>
  <si>
    <t>-53408049</t>
  </si>
  <si>
    <t>254</t>
  </si>
  <si>
    <t>2101151866</t>
  </si>
  <si>
    <t>255</t>
  </si>
  <si>
    <t>-12236067</t>
  </si>
  <si>
    <t>600446131</t>
  </si>
  <si>
    <t>257</t>
  </si>
  <si>
    <t>-1919461980</t>
  </si>
  <si>
    <t>258</t>
  </si>
  <si>
    <t>1356147148</t>
  </si>
  <si>
    <t>259</t>
  </si>
  <si>
    <t>-1689665485</t>
  </si>
  <si>
    <t>260</t>
  </si>
  <si>
    <t>-1974038291</t>
  </si>
  <si>
    <t>261</t>
  </si>
  <si>
    <t>-1170313356</t>
  </si>
  <si>
    <t>262</t>
  </si>
  <si>
    <t>-1218450392</t>
  </si>
  <si>
    <t>263</t>
  </si>
  <si>
    <t>175072547</t>
  </si>
  <si>
    <t>264</t>
  </si>
  <si>
    <t>-1573374535</t>
  </si>
  <si>
    <t>265</t>
  </si>
  <si>
    <t>-107060319</t>
  </si>
  <si>
    <t>RS16</t>
  </si>
  <si>
    <t>Rozvádzač RS16 - telocvičňa</t>
  </si>
  <si>
    <t>266</t>
  </si>
  <si>
    <t>20210001</t>
  </si>
  <si>
    <t>Rozvodnica pod omietku, oceľoplechová, 1200x800x200mm, vrátane DIN líšt a krycích plechov, IP20/IP20, IK07</t>
  </si>
  <si>
    <t>-2014867641</t>
  </si>
  <si>
    <t>267</t>
  </si>
  <si>
    <t>-1080921146</t>
  </si>
  <si>
    <t>268</t>
  </si>
  <si>
    <t>358220048500.S</t>
  </si>
  <si>
    <t>Istič 3P, 4 A, charakteristika C, 10 kA, 3 moduly</t>
  </si>
  <si>
    <t>552294536</t>
  </si>
  <si>
    <t>269</t>
  </si>
  <si>
    <t>358220049000.S</t>
  </si>
  <si>
    <t>Istič 3P, 20 A, charakteristika C, 10 kA, 3 moduly</t>
  </si>
  <si>
    <t>1000378349</t>
  </si>
  <si>
    <t>270</t>
  </si>
  <si>
    <t>358220049300.S</t>
  </si>
  <si>
    <t>Istič 3P, 40 A, charakteristika C, 10 kA, 3 moduly</t>
  </si>
  <si>
    <t>-1199789911</t>
  </si>
  <si>
    <t>271</t>
  </si>
  <si>
    <t>358220049500.S</t>
  </si>
  <si>
    <t>Istič 3P, 63 A, charakteristika C, 10 kA, 3 moduly</t>
  </si>
  <si>
    <t>-1530062520</t>
  </si>
  <si>
    <t>272</t>
  </si>
  <si>
    <t>1357659109</t>
  </si>
  <si>
    <t>273</t>
  </si>
  <si>
    <t>268332899</t>
  </si>
  <si>
    <t>274</t>
  </si>
  <si>
    <t>210120418.S</t>
  </si>
  <si>
    <t>Prúdové chrániče štvorpólové 100 - 125 A</t>
  </si>
  <si>
    <t>-903119289</t>
  </si>
  <si>
    <t>275</t>
  </si>
  <si>
    <t>358230028000.S</t>
  </si>
  <si>
    <t>Prúdový chránič 4P, 63 A, 30 mA, typ A, 4 moduly</t>
  </si>
  <si>
    <t>-950014953</t>
  </si>
  <si>
    <t>276</t>
  </si>
  <si>
    <t>46665306</t>
  </si>
  <si>
    <t>277</t>
  </si>
  <si>
    <t>-1674271871</t>
  </si>
  <si>
    <t>278</t>
  </si>
  <si>
    <t>-1280749502</t>
  </si>
  <si>
    <t>279</t>
  </si>
  <si>
    <t>1349836865</t>
  </si>
  <si>
    <t>280</t>
  </si>
  <si>
    <t>-868133139</t>
  </si>
  <si>
    <t>281</t>
  </si>
  <si>
    <t>210192577.S</t>
  </si>
  <si>
    <t>Radová svorkovnica vrátane upevnenia, zapojenia na jednej strane a popis.štítku pre vodič do 50 mm2</t>
  </si>
  <si>
    <t>1848839960</t>
  </si>
  <si>
    <t>282</t>
  </si>
  <si>
    <t>345610016600.S</t>
  </si>
  <si>
    <t>Svornica radová RS 50, 150 A, max. prierez pevného vodiča 70 mm2, IP20</t>
  </si>
  <si>
    <t>1340115549</t>
  </si>
  <si>
    <t>283</t>
  </si>
  <si>
    <t>612939733</t>
  </si>
  <si>
    <t>284</t>
  </si>
  <si>
    <t>121149781</t>
  </si>
  <si>
    <t>285</t>
  </si>
  <si>
    <t>-756679750</t>
  </si>
  <si>
    <t>286</t>
  </si>
  <si>
    <t>823494496</t>
  </si>
  <si>
    <t>287</t>
  </si>
  <si>
    <t>809408563</t>
  </si>
  <si>
    <t>288</t>
  </si>
  <si>
    <t>578097447</t>
  </si>
  <si>
    <t>289</t>
  </si>
  <si>
    <t>-916741124</t>
  </si>
  <si>
    <t>290</t>
  </si>
  <si>
    <t>528087293</t>
  </si>
  <si>
    <t>291</t>
  </si>
  <si>
    <t>-1648899422</t>
  </si>
  <si>
    <t>292</t>
  </si>
  <si>
    <t>437227307</t>
  </si>
  <si>
    <t>293</t>
  </si>
  <si>
    <t>-150746442</t>
  </si>
  <si>
    <t>RS17</t>
  </si>
  <si>
    <t>Rozvádzač RS17 - kotolňa</t>
  </si>
  <si>
    <t>294</t>
  </si>
  <si>
    <t>1734110491</t>
  </si>
  <si>
    <t>295</t>
  </si>
  <si>
    <t>-1518566330</t>
  </si>
  <si>
    <t>296</t>
  </si>
  <si>
    <t>-460273944</t>
  </si>
  <si>
    <t>297</t>
  </si>
  <si>
    <t>358220046400.S</t>
  </si>
  <si>
    <t>Istič 3P, 32 A, charakteristika B, 10 kA, 3 moduly</t>
  </si>
  <si>
    <t>581418896</t>
  </si>
  <si>
    <t>298</t>
  </si>
  <si>
    <t>1660897959</t>
  </si>
  <si>
    <t>299</t>
  </si>
  <si>
    <t>1260185661</t>
  </si>
  <si>
    <t>300</t>
  </si>
  <si>
    <t>29410071</t>
  </si>
  <si>
    <t>301</t>
  </si>
  <si>
    <t>1470067592</t>
  </si>
  <si>
    <t>302</t>
  </si>
  <si>
    <t>979458148</t>
  </si>
  <si>
    <t>303</t>
  </si>
  <si>
    <t>1964501201</t>
  </si>
  <si>
    <t>304</t>
  </si>
  <si>
    <t>-1296360252</t>
  </si>
  <si>
    <t>305</t>
  </si>
  <si>
    <t>1780513324</t>
  </si>
  <si>
    <t>306</t>
  </si>
  <si>
    <t>-411282664</t>
  </si>
  <si>
    <t>307</t>
  </si>
  <si>
    <t>1260989795</t>
  </si>
  <si>
    <t>308</t>
  </si>
  <si>
    <t>-1162496843</t>
  </si>
  <si>
    <t>309</t>
  </si>
  <si>
    <t>-1766678001</t>
  </si>
  <si>
    <t>310</t>
  </si>
  <si>
    <t>-670095826</t>
  </si>
  <si>
    <t>311</t>
  </si>
  <si>
    <t>-201855917</t>
  </si>
  <si>
    <t>312</t>
  </si>
  <si>
    <t>-1859958286</t>
  </si>
  <si>
    <t>313</t>
  </si>
  <si>
    <t>345010000199.S</t>
  </si>
  <si>
    <t>-878324028</t>
  </si>
  <si>
    <t>314</t>
  </si>
  <si>
    <t>239955321</t>
  </si>
  <si>
    <t>RS21</t>
  </si>
  <si>
    <t>Rozvádzač RS21</t>
  </si>
  <si>
    <t>315</t>
  </si>
  <si>
    <t>1042208540</t>
  </si>
  <si>
    <t>316</t>
  </si>
  <si>
    <t>683392308</t>
  </si>
  <si>
    <t>317</t>
  </si>
  <si>
    <t>1434033008</t>
  </si>
  <si>
    <t>318</t>
  </si>
  <si>
    <t>1757855441</t>
  </si>
  <si>
    <t>319</t>
  </si>
  <si>
    <t>1595456685</t>
  </si>
  <si>
    <t>320</t>
  </si>
  <si>
    <t>2007172830</t>
  </si>
  <si>
    <t>321</t>
  </si>
  <si>
    <t>1927076249</t>
  </si>
  <si>
    <t>322</t>
  </si>
  <si>
    <t>1910086471</t>
  </si>
  <si>
    <t>323</t>
  </si>
  <si>
    <t>-2095925870</t>
  </si>
  <si>
    <t>324</t>
  </si>
  <si>
    <t>-2128582700</t>
  </si>
  <si>
    <t>325</t>
  </si>
  <si>
    <t>-1348925318</t>
  </si>
  <si>
    <t>326</t>
  </si>
  <si>
    <t>-2122579692</t>
  </si>
  <si>
    <t>327</t>
  </si>
  <si>
    <t>1318153505</t>
  </si>
  <si>
    <t>328</t>
  </si>
  <si>
    <t>1123565134</t>
  </si>
  <si>
    <t>329</t>
  </si>
  <si>
    <t>1875831075</t>
  </si>
  <si>
    <t>330</t>
  </si>
  <si>
    <t>1029883989</t>
  </si>
  <si>
    <t>331</t>
  </si>
  <si>
    <t>1259815806</t>
  </si>
  <si>
    <t>332</t>
  </si>
  <si>
    <t>1028108830</t>
  </si>
  <si>
    <t>333</t>
  </si>
  <si>
    <t>1046358762</t>
  </si>
  <si>
    <t>334</t>
  </si>
  <si>
    <t>-1184368428</t>
  </si>
  <si>
    <t>335</t>
  </si>
  <si>
    <t>481265831</t>
  </si>
  <si>
    <t>336</t>
  </si>
  <si>
    <t>1096834798</t>
  </si>
  <si>
    <t>RS22</t>
  </si>
  <si>
    <t>Rozvádzač RS22</t>
  </si>
  <si>
    <t>337</t>
  </si>
  <si>
    <t>6978335</t>
  </si>
  <si>
    <t>338</t>
  </si>
  <si>
    <t>1368610503</t>
  </si>
  <si>
    <t>339</t>
  </si>
  <si>
    <t>-700519598</t>
  </si>
  <si>
    <t>340</t>
  </si>
  <si>
    <t>-1825949692</t>
  </si>
  <si>
    <t>341</t>
  </si>
  <si>
    <t>-906967514</t>
  </si>
  <si>
    <t>342</t>
  </si>
  <si>
    <t>-1583041517</t>
  </si>
  <si>
    <t>343</t>
  </si>
  <si>
    <t>-1208327472</t>
  </si>
  <si>
    <t>344</t>
  </si>
  <si>
    <t>-1823600408</t>
  </si>
  <si>
    <t>345</t>
  </si>
  <si>
    <t>330943915</t>
  </si>
  <si>
    <t>346</t>
  </si>
  <si>
    <t>680194319</t>
  </si>
  <si>
    <t>347</t>
  </si>
  <si>
    <t>-347772705</t>
  </si>
  <si>
    <t>348</t>
  </si>
  <si>
    <t>-1679697265</t>
  </si>
  <si>
    <t>349</t>
  </si>
  <si>
    <t>1289174440</t>
  </si>
  <si>
    <t>350</t>
  </si>
  <si>
    <t>-629377304</t>
  </si>
  <si>
    <t>351</t>
  </si>
  <si>
    <t>-1921245016</t>
  </si>
  <si>
    <t>352</t>
  </si>
  <si>
    <t>1662272687</t>
  </si>
  <si>
    <t>353</t>
  </si>
  <si>
    <t>238675925</t>
  </si>
  <si>
    <t>354</t>
  </si>
  <si>
    <t>-2072694466</t>
  </si>
  <si>
    <t>355</t>
  </si>
  <si>
    <t>1560501972</t>
  </si>
  <si>
    <t>356</t>
  </si>
  <si>
    <t>1708331522</t>
  </si>
  <si>
    <t>357</t>
  </si>
  <si>
    <t>750835041</t>
  </si>
  <si>
    <t>358</t>
  </si>
  <si>
    <t>233553716</t>
  </si>
  <si>
    <t>RS23</t>
  </si>
  <si>
    <t>Rozvádzač RS23</t>
  </si>
  <si>
    <t>359</t>
  </si>
  <si>
    <t>-855853680</t>
  </si>
  <si>
    <t>360</t>
  </si>
  <si>
    <t>1428801622</t>
  </si>
  <si>
    <t>361</t>
  </si>
  <si>
    <t>-1636941175</t>
  </si>
  <si>
    <t>362</t>
  </si>
  <si>
    <t>-1109223803</t>
  </si>
  <si>
    <t>363</t>
  </si>
  <si>
    <t>1004004229</t>
  </si>
  <si>
    <t>364</t>
  </si>
  <si>
    <t>280078224</t>
  </si>
  <si>
    <t>365</t>
  </si>
  <si>
    <t>891721851</t>
  </si>
  <si>
    <t>366</t>
  </si>
  <si>
    <t>916392192</t>
  </si>
  <si>
    <t>367</t>
  </si>
  <si>
    <t>-582768281</t>
  </si>
  <si>
    <t>368</t>
  </si>
  <si>
    <t>407581033</t>
  </si>
  <si>
    <t>369</t>
  </si>
  <si>
    <t>-264434003</t>
  </si>
  <si>
    <t>370</t>
  </si>
  <si>
    <t>-261132732</t>
  </si>
  <si>
    <t>371</t>
  </si>
  <si>
    <t>976172325</t>
  </si>
  <si>
    <t>372</t>
  </si>
  <si>
    <t>-1366911703</t>
  </si>
  <si>
    <t>373</t>
  </si>
  <si>
    <t>277639058</t>
  </si>
  <si>
    <t>374</t>
  </si>
  <si>
    <t>805316459</t>
  </si>
  <si>
    <t>375</t>
  </si>
  <si>
    <t>-1361403450</t>
  </si>
  <si>
    <t>376</t>
  </si>
  <si>
    <t>866811550</t>
  </si>
  <si>
    <t>377</t>
  </si>
  <si>
    <t>1569036361</t>
  </si>
  <si>
    <t>378</t>
  </si>
  <si>
    <t>-38984804</t>
  </si>
  <si>
    <t>379</t>
  </si>
  <si>
    <t>-2069944996</t>
  </si>
  <si>
    <t>380</t>
  </si>
  <si>
    <t>1561092245</t>
  </si>
  <si>
    <t>RS24</t>
  </si>
  <si>
    <t>Rozvádzač RS24</t>
  </si>
  <si>
    <t>381</t>
  </si>
  <si>
    <t>401768</t>
  </si>
  <si>
    <t>Rozvodnica pod omietku, plastová, biele dvere, zámok dverí, 3x18 modulov, IP40, IK07</t>
  </si>
  <si>
    <t>-214812460</t>
  </si>
  <si>
    <t>382</t>
  </si>
  <si>
    <t>-476506881</t>
  </si>
  <si>
    <t>383</t>
  </si>
  <si>
    <t>-1559775038</t>
  </si>
  <si>
    <t>384</t>
  </si>
  <si>
    <t>-834147244</t>
  </si>
  <si>
    <t>385</t>
  </si>
  <si>
    <t>942745977</t>
  </si>
  <si>
    <t>386</t>
  </si>
  <si>
    <t>90657658</t>
  </si>
  <si>
    <t>387</t>
  </si>
  <si>
    <t>-627494054</t>
  </si>
  <si>
    <t>388</t>
  </si>
  <si>
    <t>-664435509</t>
  </si>
  <si>
    <t>389</t>
  </si>
  <si>
    <t>-673671871</t>
  </si>
  <si>
    <t>390</t>
  </si>
  <si>
    <t>1319699024</t>
  </si>
  <si>
    <t>391</t>
  </si>
  <si>
    <t>-835450753</t>
  </si>
  <si>
    <t>392</t>
  </si>
  <si>
    <t>-1165476533</t>
  </si>
  <si>
    <t>393</t>
  </si>
  <si>
    <t>752704116</t>
  </si>
  <si>
    <t>394</t>
  </si>
  <si>
    <t>-29952210</t>
  </si>
  <si>
    <t>395</t>
  </si>
  <si>
    <t>-1457930676</t>
  </si>
  <si>
    <t>396</t>
  </si>
  <si>
    <t>1968008018</t>
  </si>
  <si>
    <t>397</t>
  </si>
  <si>
    <t>-238707390</t>
  </si>
  <si>
    <t>398</t>
  </si>
  <si>
    <t>-294467939</t>
  </si>
  <si>
    <t>399</t>
  </si>
  <si>
    <t>-772179706</t>
  </si>
  <si>
    <t>400</t>
  </si>
  <si>
    <t>1446166927</t>
  </si>
  <si>
    <t>401</t>
  </si>
  <si>
    <t>-892386483</t>
  </si>
  <si>
    <t>402</t>
  </si>
  <si>
    <t>-1343099934</t>
  </si>
  <si>
    <t>RS25</t>
  </si>
  <si>
    <t>Rozvádzač RS25</t>
  </si>
  <si>
    <t>403</t>
  </si>
  <si>
    <t>1144032696</t>
  </si>
  <si>
    <t>404</t>
  </si>
  <si>
    <t>-1919050438</t>
  </si>
  <si>
    <t>405</t>
  </si>
  <si>
    <t>-1947377073</t>
  </si>
  <si>
    <t>406</t>
  </si>
  <si>
    <t>233564861</t>
  </si>
  <si>
    <t>407</t>
  </si>
  <si>
    <t>-829739346</t>
  </si>
  <si>
    <t>408</t>
  </si>
  <si>
    <t>1113144120</t>
  </si>
  <si>
    <t>409</t>
  </si>
  <si>
    <t>1247496741</t>
  </si>
  <si>
    <t>410</t>
  </si>
  <si>
    <t>1379098024</t>
  </si>
  <si>
    <t>411</t>
  </si>
  <si>
    <t>-630159602</t>
  </si>
  <si>
    <t>412</t>
  </si>
  <si>
    <t>-221816826</t>
  </si>
  <si>
    <t>413</t>
  </si>
  <si>
    <t>89234275</t>
  </si>
  <si>
    <t>414</t>
  </si>
  <si>
    <t>-1670233831</t>
  </si>
  <si>
    <t>415</t>
  </si>
  <si>
    <t>1253577774</t>
  </si>
  <si>
    <t>416</t>
  </si>
  <si>
    <t>-1298395206</t>
  </si>
  <si>
    <t>417</t>
  </si>
  <si>
    <t>344615521</t>
  </si>
  <si>
    <t>418</t>
  </si>
  <si>
    <t>-1530039933</t>
  </si>
  <si>
    <t>419</t>
  </si>
  <si>
    <t>1039343541</t>
  </si>
  <si>
    <t>420</t>
  </si>
  <si>
    <t>-723620919</t>
  </si>
  <si>
    <t>421</t>
  </si>
  <si>
    <t>-2011861427</t>
  </si>
  <si>
    <t>422</t>
  </si>
  <si>
    <t>1639757977</t>
  </si>
  <si>
    <t>423</t>
  </si>
  <si>
    <t>1662753906</t>
  </si>
  <si>
    <t>424</t>
  </si>
  <si>
    <t>-477956547</t>
  </si>
  <si>
    <t>RS26</t>
  </si>
  <si>
    <t>Rozvádzač RS26</t>
  </si>
  <si>
    <t>425</t>
  </si>
  <si>
    <t>1181834885</t>
  </si>
  <si>
    <t>426</t>
  </si>
  <si>
    <t>-1130821898</t>
  </si>
  <si>
    <t>427</t>
  </si>
  <si>
    <t>-1138667653</t>
  </si>
  <si>
    <t>428</t>
  </si>
  <si>
    <t>-618815332</t>
  </si>
  <si>
    <t>429</t>
  </si>
  <si>
    <t>956653335</t>
  </si>
  <si>
    <t>430</t>
  </si>
  <si>
    <t>656859054</t>
  </si>
  <si>
    <t>431</t>
  </si>
  <si>
    <t>1662244587</t>
  </si>
  <si>
    <t>432</t>
  </si>
  <si>
    <t>848984296</t>
  </si>
  <si>
    <t>433</t>
  </si>
  <si>
    <t>1990673287</t>
  </si>
  <si>
    <t>434</t>
  </si>
  <si>
    <t>-6421923</t>
  </si>
  <si>
    <t>435</t>
  </si>
  <si>
    <t>604793284</t>
  </si>
  <si>
    <t>436</t>
  </si>
  <si>
    <t>-1891947416</t>
  </si>
  <si>
    <t>437</t>
  </si>
  <si>
    <t>-222518906</t>
  </si>
  <si>
    <t>438</t>
  </si>
  <si>
    <t>358230021300.S</t>
  </si>
  <si>
    <t>Prúdový chránič s istením 4P, charakteristika C, 16 A, 30 mA, typ AC, 4 moduly</t>
  </si>
  <si>
    <t>751697074</t>
  </si>
  <si>
    <t>439</t>
  </si>
  <si>
    <t>2083803791</t>
  </si>
  <si>
    <t>440</t>
  </si>
  <si>
    <t>477163301</t>
  </si>
  <si>
    <t>441</t>
  </si>
  <si>
    <t>-1371409500</t>
  </si>
  <si>
    <t>442</t>
  </si>
  <si>
    <t>-1441354837</t>
  </si>
  <si>
    <t>443</t>
  </si>
  <si>
    <t>709585881</t>
  </si>
  <si>
    <t>444</t>
  </si>
  <si>
    <t>-1287436705</t>
  </si>
  <si>
    <t>445</t>
  </si>
  <si>
    <t>2103152365</t>
  </si>
  <si>
    <t>446</t>
  </si>
  <si>
    <t>-1596636590</t>
  </si>
  <si>
    <t>447</t>
  </si>
  <si>
    <t>-57228097</t>
  </si>
  <si>
    <t>448</t>
  </si>
  <si>
    <t>52278208</t>
  </si>
  <si>
    <t>RS31</t>
  </si>
  <si>
    <t>Rozvádzač RS31</t>
  </si>
  <si>
    <t>449</t>
  </si>
  <si>
    <t>816140205</t>
  </si>
  <si>
    <t>450</t>
  </si>
  <si>
    <t>1012116095</t>
  </si>
  <si>
    <t>451</t>
  </si>
  <si>
    <t>1065926129</t>
  </si>
  <si>
    <t>452</t>
  </si>
  <si>
    <t>-254902112</t>
  </si>
  <si>
    <t>453</t>
  </si>
  <si>
    <t>416851569</t>
  </si>
  <si>
    <t>454</t>
  </si>
  <si>
    <t>68180567</t>
  </si>
  <si>
    <t>455</t>
  </si>
  <si>
    <t>-1155362658</t>
  </si>
  <si>
    <t>456</t>
  </si>
  <si>
    <t>591757582</t>
  </si>
  <si>
    <t>457</t>
  </si>
  <si>
    <t>2130158892</t>
  </si>
  <si>
    <t>458</t>
  </si>
  <si>
    <t>1710008828</t>
  </si>
  <si>
    <t>459</t>
  </si>
  <si>
    <t>1646879231</t>
  </si>
  <si>
    <t>460</t>
  </si>
  <si>
    <t>-1557967533</t>
  </si>
  <si>
    <t>461</t>
  </si>
  <si>
    <t>-1728614266</t>
  </si>
  <si>
    <t>462</t>
  </si>
  <si>
    <t>-827864712</t>
  </si>
  <si>
    <t>463</t>
  </si>
  <si>
    <t>-1453676910</t>
  </si>
  <si>
    <t>464</t>
  </si>
  <si>
    <t>1248231980</t>
  </si>
  <si>
    <t>465</t>
  </si>
  <si>
    <t>671450134</t>
  </si>
  <si>
    <t>466</t>
  </si>
  <si>
    <t>-1675101407</t>
  </si>
  <si>
    <t>467</t>
  </si>
  <si>
    <t>-273569044</t>
  </si>
  <si>
    <t>468</t>
  </si>
  <si>
    <t>1284795010</t>
  </si>
  <si>
    <t>469</t>
  </si>
  <si>
    <t>543514986</t>
  </si>
  <si>
    <t>470</t>
  </si>
  <si>
    <t>-1846036217</t>
  </si>
  <si>
    <t>RH</t>
  </si>
  <si>
    <t>Rozvádzač RH</t>
  </si>
  <si>
    <t>471</t>
  </si>
  <si>
    <t>202100287</t>
  </si>
  <si>
    <t>Sústava dvoch samostatne stojacích skríň, 2x 800x600x1800mm, IP54/20, vrátane montážneho materiálu</t>
  </si>
  <si>
    <t>-1630956986</t>
  </si>
  <si>
    <t>472</t>
  </si>
  <si>
    <t>210120502.S</t>
  </si>
  <si>
    <t>Výkonové ističe vzduchové do 250 A, 3P</t>
  </si>
  <si>
    <t>-1888232557</t>
  </si>
  <si>
    <t>473</t>
  </si>
  <si>
    <t>358220060126.S1</t>
  </si>
  <si>
    <t>Výkonový istič 3P, 250 A, s tepelno-magnetickou spúšťou, 36 kA, vrátane príslušenstva (pripájacia sada horná a dolná)</t>
  </si>
  <si>
    <t>1288514296</t>
  </si>
  <si>
    <t>474</t>
  </si>
  <si>
    <t>210120005.S</t>
  </si>
  <si>
    <t>Odpínače valcových poistkových vložiek 10 x 38 trojpólové do 32 A</t>
  </si>
  <si>
    <t>-378440339</t>
  </si>
  <si>
    <t>475</t>
  </si>
  <si>
    <t>345290014600.S</t>
  </si>
  <si>
    <t>Poistková vložka valcová PVA10 2A gG, veľkosť 10x38</t>
  </si>
  <si>
    <t>664705292</t>
  </si>
  <si>
    <t>476</t>
  </si>
  <si>
    <t>210120052.S</t>
  </si>
  <si>
    <t>Radové poistkové odpínače SPH 000 trojpólové do 160 A</t>
  </si>
  <si>
    <t>1731644417</t>
  </si>
  <si>
    <t>477</t>
  </si>
  <si>
    <t>345290009700.S</t>
  </si>
  <si>
    <t>Odpínač poistkový radový FH000-3A/T, 160A, veľkosť 000</t>
  </si>
  <si>
    <t>-1447719980</t>
  </si>
  <si>
    <t>478</t>
  </si>
  <si>
    <t>210120106.S</t>
  </si>
  <si>
    <t>Poistka nožová veľkost 000 do 160A 500 V</t>
  </si>
  <si>
    <t>645991147</t>
  </si>
  <si>
    <t>479</t>
  </si>
  <si>
    <t>345290005600.S</t>
  </si>
  <si>
    <t>Poistková vložka nožová PNA000 160A gG, veľkosť 000</t>
  </si>
  <si>
    <t>-1684383989</t>
  </si>
  <si>
    <t>480</t>
  </si>
  <si>
    <t>210120423.S</t>
  </si>
  <si>
    <t>Zvodiče prepätia kombinované typu 1+2 (triedy B + C) 3pól, 3+1pól</t>
  </si>
  <si>
    <t>1436151748</t>
  </si>
  <si>
    <t>481</t>
  </si>
  <si>
    <t>358240002600.S</t>
  </si>
  <si>
    <t>Zvodič prepätia kombinovaný 3P, 75kA, limp= 25kA/pól, 6 modulov</t>
  </si>
  <si>
    <t>1081671548</t>
  </si>
  <si>
    <t>482</t>
  </si>
  <si>
    <t>-1154801384</t>
  </si>
  <si>
    <t>483</t>
  </si>
  <si>
    <t>358220009700.S</t>
  </si>
  <si>
    <t>Istič 1P, 16 A, charakteristika C, 10 kA, 1 modul</t>
  </si>
  <si>
    <t>-428430844</t>
  </si>
  <si>
    <t>484</t>
  </si>
  <si>
    <t>722720854</t>
  </si>
  <si>
    <t>485</t>
  </si>
  <si>
    <t>358220051600.S</t>
  </si>
  <si>
    <t>618962647</t>
  </si>
  <si>
    <t>486</t>
  </si>
  <si>
    <t>358220051400.S</t>
  </si>
  <si>
    <t>Istič 3P, 20 A, charakteristika B, 10 kA, 3 moduly</t>
  </si>
  <si>
    <t>665128790</t>
  </si>
  <si>
    <t>487</t>
  </si>
  <si>
    <t>210120501.S</t>
  </si>
  <si>
    <t>Výkonové ističe vzduchové do 160 A, 3P</t>
  </si>
  <si>
    <t>-1744828253</t>
  </si>
  <si>
    <t>488</t>
  </si>
  <si>
    <t>358220060110.S</t>
  </si>
  <si>
    <t>Výkonový istič 3P, 80 A, s tepelno-magnetickou spúšťou, 16 kA</t>
  </si>
  <si>
    <t>-1225163552</t>
  </si>
  <si>
    <t>489</t>
  </si>
  <si>
    <t>210150072.S</t>
  </si>
  <si>
    <t>Súmrakový spínač s časovým spínačom 1P, externý senzor IP 56</t>
  </si>
  <si>
    <t>-1488466922</t>
  </si>
  <si>
    <t>490</t>
  </si>
  <si>
    <t>374410007400.S</t>
  </si>
  <si>
    <t>Súmrakový spínač so spínacími hodinami a externým senzorom, 10-50000 lx, výstup 1x8A prepínací, IP56</t>
  </si>
  <si>
    <t>526833969</t>
  </si>
  <si>
    <t>491</t>
  </si>
  <si>
    <t>1820899765</t>
  </si>
  <si>
    <t>492</t>
  </si>
  <si>
    <t>-1661577920</t>
  </si>
  <si>
    <t>493</t>
  </si>
  <si>
    <t>027470</t>
  </si>
  <si>
    <t>Skúš.svorkov. ZS1B s krytom a príslušenstvom pre montáž</t>
  </si>
  <si>
    <t>KS</t>
  </si>
  <si>
    <t>-1772814318</t>
  </si>
  <si>
    <t>494</t>
  </si>
  <si>
    <t>210160811.S</t>
  </si>
  <si>
    <t>Montáž meracieho transformátora prúdu 50 - 250A/5A, prípojnice 30x10</t>
  </si>
  <si>
    <t>488428782</t>
  </si>
  <si>
    <t>495</t>
  </si>
  <si>
    <t>389810003000.S1</t>
  </si>
  <si>
    <t>Tranformátor prúdu 200A/5A, 10VA, 0,5s, pre prípojnice 30x10 mm, úradne overený pre meranie VSD</t>
  </si>
  <si>
    <t>327783350</t>
  </si>
  <si>
    <t>496</t>
  </si>
  <si>
    <t>-1555271590</t>
  </si>
  <si>
    <t>497</t>
  </si>
  <si>
    <t>207051743</t>
  </si>
  <si>
    <t>498</t>
  </si>
  <si>
    <t>1324978938</t>
  </si>
  <si>
    <t>499</t>
  </si>
  <si>
    <t>1534904755</t>
  </si>
  <si>
    <t>500</t>
  </si>
  <si>
    <t>-1563264457</t>
  </si>
  <si>
    <t>501</t>
  </si>
  <si>
    <t>-739897827</t>
  </si>
  <si>
    <t>502</t>
  </si>
  <si>
    <t>-26114032</t>
  </si>
  <si>
    <t>503</t>
  </si>
  <si>
    <t>-679392527</t>
  </si>
  <si>
    <t>504</t>
  </si>
  <si>
    <t>210192575.S</t>
  </si>
  <si>
    <t>Radová svorkovnica vrátane upevnenia, zapojenia na jednej strane a popis.štítku pre vodič do 25 mm2</t>
  </si>
  <si>
    <t>-727918607</t>
  </si>
  <si>
    <t>505</t>
  </si>
  <si>
    <t>345610016400.S</t>
  </si>
  <si>
    <t>Svornica radová RS 25/0, 101 A, max. prierez pevného vodiča 25 mm2, IP20</t>
  </si>
  <si>
    <t>256102763</t>
  </si>
  <si>
    <t>506</t>
  </si>
  <si>
    <t>1683213562</t>
  </si>
  <si>
    <t>507</t>
  </si>
  <si>
    <t>-876603800</t>
  </si>
  <si>
    <t>508</t>
  </si>
  <si>
    <t>345610000099.S1</t>
  </si>
  <si>
    <t>Príslušenstvo rozvádzača - N svorkovnica 24P, PE svorkovnica 24P, prepájacie lišty pre pr. chrániče. Vodiče H05RN-F 10 pre prepoje vrátane zakončení lisovacími konc. 20m, miesto pre polopriame meranie VSD</t>
  </si>
  <si>
    <t>1841380867</t>
  </si>
  <si>
    <t>509</t>
  </si>
  <si>
    <t>34500000011.S</t>
  </si>
  <si>
    <t>1940503827</t>
  </si>
  <si>
    <t>OST</t>
  </si>
  <si>
    <t>Ostatné</t>
  </si>
  <si>
    <t>510</t>
  </si>
  <si>
    <t>HZS-001.2</t>
  </si>
  <si>
    <t>Revízie</t>
  </si>
  <si>
    <t>1607077901</t>
  </si>
  <si>
    <t>511</t>
  </si>
  <si>
    <t>HZS-007</t>
  </si>
  <si>
    <t>Demontáž pôvodnej elektroinštalácie</t>
  </si>
  <si>
    <t>hod</t>
  </si>
  <si>
    <t>144636327</t>
  </si>
  <si>
    <t>Kazetový SDK systém vrátane profilov, tmelu a ostatného ontážneho materiálu obchodný názov a typ uvedie uchádzač</t>
  </si>
  <si>
    <t>Doska sadrokartónová štandardná A, hr. 12,5 mm vrátane montážnych profilov, tmelu a ostatného montážneho materiálu obchodný názov a typ uvedie uchádzač</t>
  </si>
  <si>
    <t>Podparapetný PVC kanál, (napr. MOSAIC DLP KANÁL 150X65,Legrand alebo ekvivalent) obchodný názov a typ uvedie uchádzač</t>
  </si>
  <si>
    <t>Kryt PVC parapetného kanála, (napr.MOSAIC DLP OHYBNÝ KRYT ŠÍRKA 65MM,Legrand  alebo ekvivalent) obchodný názov a typ uvedie uchádzač</t>
  </si>
  <si>
    <t>Koncovka PVC parapetného kanála, (napr. MOSAIC DLP ZÁSLEPKA 150X65,Legrand  alebo ekvivalent) obchodný názov a typ uvedie uchádzač</t>
  </si>
  <si>
    <t>Rozdeľovacia pepážka PVC žľabu,änapr. MOSAIC DLP ROZDELOVACIA PRIEHRADKA H65,Legrand  alebo ekvivalent) obchodný názov a typ uvedie uchádzač</t>
  </si>
  <si>
    <t>Spínač do PVC (DLP) kanála, radenie č.6, IP20 do rámčeka, 2-mod. napr Legrand Mosaic  alebo ekvivalent obchodný názov a typ uvedie uchádzač</t>
  </si>
  <si>
    <t>Záslepka do rámčeka do DLP (napr.MOSAIC ZÁSLEPKA 1M,Legrand  alebo ekvivalent) obchodný názov a typ uvedie uchádzač</t>
  </si>
  <si>
    <t>Prepínač striedavý polozapustený a zapustený, radenie č.6  obchodný názov a typ uvedie uchádzač</t>
  </si>
  <si>
    <t>Rámik jednoduchý pre spínače a zásuvky  alebo ekvivalent) obchodný názov a typ uvedie uchádzač</t>
  </si>
  <si>
    <t>Prepínač krížový polozapustený a zapustený, radenie č.7   obchodný názov a typ uvedie uchádzač</t>
  </si>
  <si>
    <t>Rámik jednoduchý pre spínače a zásuvky obchodný názov a typ uvedie uchádzač</t>
  </si>
  <si>
    <t>FLUSH MOUNTING WIRING DEVICES ,MOSAIC 2X USB 2400MA,Legrand alebo ekvivalent obchodný názov a typ uvedie uchádzač</t>
  </si>
  <si>
    <t>VDI &amp; AV COPPER CONNECTORS ,MOSAIC PREDKONEKTOROVANÁ ZÁSUVKA HDMI V1.4 1M,Legrand alebo ekvivalent obchodný názov a typ uvedie uchádzač</t>
  </si>
  <si>
    <t>Zásuvka polozápustná jednoduchá s clonkami AC230V, 16A, 2P+PE, IP20, uložená v 2-rámčeku v PVC kanále  obchodný názov a typ uvedie uchádzač</t>
  </si>
  <si>
    <t>Zásuvka polozápustná 2-násobná s clonkami AC230V, 16A, 2P+PE, IP20, uložená v 2-rámčeku v PVC kanále   obchodný názov a typ uvedie uchádzač</t>
  </si>
  <si>
    <t>Zásuvka polozápustná 3-násobná s clonkami AC230V, 16A, 2P+PE, IP20, uložená v 3-rámčeku v PVC kanále   obchodný názov a typ uvedie uchádzač</t>
  </si>
  <si>
    <t>Montážny rámik do PVC kanála 150x65 (DLP), 6-modulový   obchodný názov a typ uvedie uchádzač</t>
  </si>
  <si>
    <t>Montážny rámik do PVC kanála 150x65 (DLP), 4-modulový   obchodný názov a typ uvedie uchádzač</t>
  </si>
  <si>
    <t>Rámik jednoduchý biely, (napr. Valena Life LEGRAND alebo ekvivalent)  obchodný názov a typ uvedie uchádzač</t>
  </si>
  <si>
    <t>Rámček 2-násobný vodorovný (napr. Valena Life alebo ekvivalent)  obchodný názov a typ uvedie uchádzač</t>
  </si>
  <si>
    <t>Zásuvka jednonásobná, radenie 2P+T, s detskou ochranou, biela, (napr. Valena Life LEGRAND alebo ekvivalent)  obchodný názov a typ uvedie uchádzač</t>
  </si>
  <si>
    <t>Zásuvka nástenná priemyslová IZG 1643 16A/400V/4P IP67  obchodný názov a typ uvedie uchádzač</t>
  </si>
  <si>
    <t>Zásuvková skriňa s istením, prúdový chránič 40A/30mA, 3x istič B16A, 6x zásuvka 230V/50Hz, IP44 obchodný názov a typ uvedie uchádzač</t>
  </si>
  <si>
    <t>Zásuvková skriňa s istením, prúdový chránič 40A/0,03A, 2x isitič 3P/16A, 2x istič 1P B16A, 2x zásuvka 400V/16A, 4x zásuvka 230V/50Hz, IP44 obchodný názov a typ uvedie uchádzač</t>
  </si>
  <si>
    <t>Svietidlo A - LED svietidlo stropné prisadené lineárne, 230V/50z, 3800lm, 4000K, Ra&gt;90, 26W, IP20 obchodný názov a typ uvedie uchádzač</t>
  </si>
  <si>
    <t>Svietidlo B - LED svietidlo stropné prisadené lineárne, 230V/50z, 5050lm, 4000K, Ra&gt;90, W, IP20 obchodný názov a typ uvedie uchádzač</t>
  </si>
  <si>
    <t>Svietidlo E - LED svietidlo 600x600 vsadené, 230V/50z, 3300lm, 4000K, Ra&gt;80, 35W, IP20 obchodný názov a typ uvedie uchádzač</t>
  </si>
  <si>
    <t>Svietidlo G - LED svietidlo okrúhle prisadené stropné, 230V/50z, 1400lm, 4000K, Ra&gt;80, 14W, IP20 obchodný názov a typ uvedie uchádzač</t>
  </si>
  <si>
    <t>Svietidlo C - LED svietidlo okrúhle prisadené stropné, 230V/50z, 2900lm, 4000K, Ra&gt;80, 27W, IP20 obchodný názov a typ uvedie uchádzač</t>
  </si>
  <si>
    <t>Svietidlo F - LED svietidlo priemyselné lineárne prisadené stropné, 230V/50z, 4600lm, 4000K, Ra&gt;80, 33W, IP44 obchodný názov a typ uvedie uchádzač</t>
  </si>
  <si>
    <t>Svietidlo D - LED svietidlo okrúhle prisadené stropné, 230V/50z, 2900lm, 4000K, Ra&gt;80, 27W, IP44 obchodný názov a typ uvedie uchádzač</t>
  </si>
  <si>
    <t>Svietidlo núdzové nástenné so svetelným zdrojom LED 1x3,2W, 360x140 mm, 1 hod., IP22, len núdzový režim obchodný názov a typ uvedie uchádzač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</si>
</sst>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1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9" fillId="4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166" fontId="17" fillId="0" borderId="0" xfId="0" applyNumberFormat="1" applyFont="1" applyBorder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5" fillId="0" borderId="14" xfId="0" applyNumberFormat="1" applyFont="1" applyBorder="1" applyAlignment="1">
      <alignment vertical="center"/>
    </xf>
    <xf numFmtId="4" fontId="25" fillId="0" borderId="0" xfId="0" applyNumberFormat="1" applyFont="1" applyBorder="1" applyAlignment="1">
      <alignment vertical="center"/>
    </xf>
    <xf numFmtId="166" fontId="25" fillId="0" borderId="0" xfId="0" applyNumberFormat="1" applyFont="1" applyBorder="1" applyAlignment="1">
      <alignment vertical="center"/>
    </xf>
    <xf numFmtId="4" fontId="25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9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166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0" fontId="0" fillId="0" borderId="0" xfId="0" applyProtection="1"/>
    <xf numFmtId="0" fontId="28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3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1" fillId="0" borderId="0" xfId="0" applyNumberFormat="1" applyFont="1" applyAlignment="1"/>
    <xf numFmtId="166" fontId="30" fillId="0" borderId="12" xfId="0" applyNumberFormat="1" applyFont="1" applyBorder="1" applyAlignment="1"/>
    <xf numFmtId="166" fontId="30" fillId="0" borderId="13" xfId="0" applyNumberFormat="1" applyFont="1" applyBorder="1" applyAlignment="1"/>
    <xf numFmtId="167" fontId="31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67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166" fontId="20" fillId="0" borderId="0" xfId="0" applyNumberFormat="1" applyFont="1" applyBorder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32" fillId="0" borderId="22" xfId="0" applyFont="1" applyBorder="1" applyAlignment="1" applyProtection="1">
      <alignment horizontal="center" vertical="center"/>
      <protection locked="0"/>
    </xf>
    <xf numFmtId="49" fontId="32" fillId="0" borderId="22" xfId="0" applyNumberFormat="1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center" vertical="center" wrapText="1"/>
      <protection locked="0"/>
    </xf>
    <xf numFmtId="167" fontId="32" fillId="0" borderId="22" xfId="0" applyNumberFormat="1" applyFont="1" applyBorder="1" applyAlignment="1" applyProtection="1">
      <alignment vertical="center"/>
      <protection locked="0"/>
    </xf>
    <xf numFmtId="0" fontId="33" fillId="0" borderId="22" xfId="0" applyFont="1" applyBorder="1" applyAlignment="1" applyProtection="1">
      <alignment vertical="center"/>
      <protection locked="0"/>
    </xf>
    <xf numFmtId="0" fontId="33" fillId="0" borderId="3" xfId="0" applyFont="1" applyBorder="1" applyAlignment="1">
      <alignment vertical="center"/>
    </xf>
    <xf numFmtId="0" fontId="32" fillId="0" borderId="14" xfId="0" applyFont="1" applyBorder="1" applyAlignment="1">
      <alignment horizontal="left" vertical="center"/>
    </xf>
    <xf numFmtId="0" fontId="32" fillId="0" borderId="0" xfId="0" applyFont="1" applyBorder="1" applyAlignment="1">
      <alignment horizontal="center" vertical="center"/>
    </xf>
    <xf numFmtId="0" fontId="20" fillId="0" borderId="19" xfId="0" applyFont="1" applyBorder="1" applyAlignment="1">
      <alignment horizontal="left" vertical="center"/>
    </xf>
    <xf numFmtId="0" fontId="20" fillId="0" borderId="20" xfId="0" applyFont="1" applyBorder="1" applyAlignment="1">
      <alignment horizontal="center"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4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4" fontId="13" fillId="0" borderId="0" xfId="0" applyNumberFormat="1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9" fillId="4" borderId="6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left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right" vertical="center"/>
    </xf>
    <xf numFmtId="0" fontId="19" fillId="4" borderId="8" xfId="0" applyFont="1" applyFill="1" applyBorder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horizontal="right" vertical="center"/>
    </xf>
    <xf numFmtId="0" fontId="23" fillId="0" borderId="0" xfId="0" applyFont="1" applyAlignment="1">
      <alignment horizontal="left" vertical="center" wrapText="1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14" fontId="2" fillId="0" borderId="0" xfId="0" applyNumberFormat="1" applyFont="1" applyAlignment="1">
      <alignment horizontal="left"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8"/>
  <sheetViews>
    <sheetView showGridLines="0" tabSelected="1" topLeftCell="A16" workbookViewId="0">
      <selection activeCell="AG19" sqref="AG19"/>
    </sheetView>
  </sheetViews>
  <sheetFormatPr defaultRowHeight="14.4"/>
  <cols>
    <col min="1" max="1" width="8.28515625" style="1" customWidth="1"/>
    <col min="2" max="2" width="1.7109375" style="1" customWidth="1"/>
    <col min="3" max="3" width="4.140625" style="1" customWidth="1"/>
    <col min="4" max="33" width="2.7109375" style="1" customWidth="1"/>
    <col min="34" max="34" width="3.28515625" style="1" customWidth="1"/>
    <col min="35" max="35" width="31.7109375" style="1" customWidth="1"/>
    <col min="36" max="37" width="2.42578125" style="1" customWidth="1"/>
    <col min="38" max="38" width="8.28515625" style="1" customWidth="1"/>
    <col min="39" max="39" width="3.28515625" style="1" customWidth="1"/>
    <col min="40" max="40" width="13.28515625" style="1" customWidth="1"/>
    <col min="41" max="41" width="7.42578125" style="1" customWidth="1"/>
    <col min="42" max="42" width="4.140625" style="1" customWidth="1"/>
    <col min="43" max="43" width="15.7109375" style="1" hidden="1" customWidth="1"/>
    <col min="44" max="44" width="13.7109375" style="1" customWidth="1"/>
    <col min="45" max="47" width="25.85546875" style="1" hidden="1" customWidth="1"/>
    <col min="48" max="49" width="21.7109375" style="1" hidden="1" customWidth="1"/>
    <col min="50" max="51" width="25" style="1" hidden="1" customWidth="1"/>
    <col min="52" max="52" width="21.7109375" style="1" hidden="1" customWidth="1"/>
    <col min="53" max="53" width="19.140625" style="1" hidden="1" customWidth="1"/>
    <col min="54" max="54" width="25" style="1" hidden="1" customWidth="1"/>
    <col min="55" max="55" width="21.7109375" style="1" hidden="1" customWidth="1"/>
    <col min="56" max="56" width="19.140625" style="1" hidden="1" customWidth="1"/>
    <col min="57" max="57" width="66.42578125" style="1" customWidth="1"/>
    <col min="71" max="91" width="9.28515625" style="1" hidden="1"/>
  </cols>
  <sheetData>
    <row r="1" spans="1:74" ht="10.199999999999999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" customHeight="1">
      <c r="AR2" s="212" t="s">
        <v>5</v>
      </c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S2" s="14" t="s">
        <v>6</v>
      </c>
      <c r="BT2" s="14" t="s">
        <v>7</v>
      </c>
    </row>
    <row r="3" spans="1:74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" customHeight="1">
      <c r="B4" s="17"/>
      <c r="D4" s="18" t="s">
        <v>8</v>
      </c>
      <c r="AR4" s="17"/>
      <c r="AS4" s="19" t="s">
        <v>9</v>
      </c>
      <c r="BS4" s="14" t="s">
        <v>6</v>
      </c>
    </row>
    <row r="5" spans="1:74" s="1" customFormat="1" ht="12" customHeight="1">
      <c r="B5" s="17"/>
      <c r="D5" s="20" t="s">
        <v>10</v>
      </c>
      <c r="K5" s="172" t="s">
        <v>11</v>
      </c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R5" s="17"/>
      <c r="BS5" s="14" t="s">
        <v>6</v>
      </c>
    </row>
    <row r="6" spans="1:74" s="1" customFormat="1" ht="36.9" customHeight="1">
      <c r="B6" s="17"/>
      <c r="D6" s="22" t="s">
        <v>12</v>
      </c>
      <c r="K6" s="174" t="s">
        <v>13</v>
      </c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73"/>
      <c r="AG6" s="173"/>
      <c r="AH6" s="173"/>
      <c r="AI6" s="173"/>
      <c r="AJ6" s="173"/>
      <c r="AK6" s="173"/>
      <c r="AL6" s="173"/>
      <c r="AM6" s="173"/>
      <c r="AN6" s="173"/>
      <c r="AO6" s="173"/>
      <c r="AR6" s="17"/>
      <c r="BS6" s="14" t="s">
        <v>6</v>
      </c>
    </row>
    <row r="7" spans="1:74" s="1" customFormat="1" ht="12" customHeight="1">
      <c r="B7" s="17"/>
      <c r="D7" s="23" t="s">
        <v>14</v>
      </c>
      <c r="K7" s="21" t="s">
        <v>1</v>
      </c>
      <c r="AK7" s="23" t="s">
        <v>15</v>
      </c>
      <c r="AN7" s="21" t="s">
        <v>1</v>
      </c>
      <c r="AR7" s="17"/>
      <c r="BS7" s="14" t="s">
        <v>6</v>
      </c>
    </row>
    <row r="8" spans="1:74" s="1" customFormat="1" ht="12" customHeight="1">
      <c r="B8" s="17"/>
      <c r="D8" s="23" t="s">
        <v>16</v>
      </c>
      <c r="K8" s="21" t="s">
        <v>17</v>
      </c>
      <c r="AK8" s="23" t="s">
        <v>18</v>
      </c>
      <c r="AN8" s="216">
        <v>44484</v>
      </c>
      <c r="AR8" s="17"/>
      <c r="BS8" s="14" t="s">
        <v>6</v>
      </c>
    </row>
    <row r="9" spans="1:74" s="1" customFormat="1" ht="14.4" customHeight="1">
      <c r="B9" s="17"/>
      <c r="AR9" s="17"/>
      <c r="BS9" s="14" t="s">
        <v>6</v>
      </c>
    </row>
    <row r="10" spans="1:74" s="1" customFormat="1" ht="12" customHeight="1">
      <c r="B10" s="17"/>
      <c r="D10" s="23" t="s">
        <v>19</v>
      </c>
      <c r="AK10" s="23" t="s">
        <v>20</v>
      </c>
      <c r="AN10" s="21" t="s">
        <v>1</v>
      </c>
      <c r="AR10" s="17"/>
      <c r="BS10" s="14" t="s">
        <v>6</v>
      </c>
    </row>
    <row r="11" spans="1:74" s="1" customFormat="1" ht="18.45" customHeight="1">
      <c r="B11" s="17"/>
      <c r="E11" s="21" t="s">
        <v>21</v>
      </c>
      <c r="AK11" s="23" t="s">
        <v>22</v>
      </c>
      <c r="AN11" s="21" t="s">
        <v>1</v>
      </c>
      <c r="AR11" s="17"/>
      <c r="BS11" s="14" t="s">
        <v>6</v>
      </c>
    </row>
    <row r="12" spans="1:74" s="1" customFormat="1" ht="6.9" customHeight="1">
      <c r="B12" s="17"/>
      <c r="AR12" s="17"/>
      <c r="BS12" s="14" t="s">
        <v>6</v>
      </c>
    </row>
    <row r="13" spans="1:74" s="1" customFormat="1" ht="12" customHeight="1">
      <c r="B13" s="17"/>
      <c r="D13" s="23" t="s">
        <v>23</v>
      </c>
      <c r="AK13" s="23" t="s">
        <v>20</v>
      </c>
      <c r="AN13" s="21" t="s">
        <v>1</v>
      </c>
      <c r="AR13" s="17"/>
      <c r="BS13" s="14" t="s">
        <v>6</v>
      </c>
    </row>
    <row r="14" spans="1:74" ht="13.2">
      <c r="B14" s="17"/>
      <c r="E14" s="21" t="s">
        <v>21</v>
      </c>
      <c r="AK14" s="23" t="s">
        <v>22</v>
      </c>
      <c r="AN14" s="21" t="s">
        <v>1</v>
      </c>
      <c r="AR14" s="17"/>
      <c r="BS14" s="14" t="s">
        <v>6</v>
      </c>
    </row>
    <row r="15" spans="1:74" s="1" customFormat="1" ht="6.9" customHeight="1">
      <c r="B15" s="17"/>
      <c r="AR15" s="17"/>
      <c r="BS15" s="14" t="s">
        <v>3</v>
      </c>
    </row>
    <row r="16" spans="1:74" s="1" customFormat="1" ht="12" customHeight="1">
      <c r="B16" s="17"/>
      <c r="D16" s="23" t="s">
        <v>24</v>
      </c>
      <c r="AK16" s="23" t="s">
        <v>20</v>
      </c>
      <c r="AN16" s="21" t="s">
        <v>1</v>
      </c>
      <c r="AR16" s="17"/>
      <c r="BS16" s="14" t="s">
        <v>3</v>
      </c>
    </row>
    <row r="17" spans="1:71" s="1" customFormat="1" ht="18.45" customHeight="1">
      <c r="B17" s="17"/>
      <c r="E17" s="21" t="s">
        <v>21</v>
      </c>
      <c r="AK17" s="23" t="s">
        <v>22</v>
      </c>
      <c r="AN17" s="21" t="s">
        <v>1</v>
      </c>
      <c r="AR17" s="17"/>
      <c r="BS17" s="14" t="s">
        <v>25</v>
      </c>
    </row>
    <row r="18" spans="1:71" s="1" customFormat="1" ht="6.9" customHeight="1">
      <c r="B18" s="17"/>
      <c r="AR18" s="17"/>
      <c r="BS18" s="14" t="s">
        <v>26</v>
      </c>
    </row>
    <row r="19" spans="1:71" s="1" customFormat="1" ht="12" customHeight="1">
      <c r="B19" s="17"/>
      <c r="D19" s="23" t="s">
        <v>27</v>
      </c>
      <c r="AK19" s="23" t="s">
        <v>20</v>
      </c>
      <c r="AN19" s="21" t="s">
        <v>1</v>
      </c>
      <c r="AR19" s="17"/>
      <c r="BS19" s="14" t="s">
        <v>26</v>
      </c>
    </row>
    <row r="20" spans="1:71" s="1" customFormat="1" ht="18.45" customHeight="1">
      <c r="B20" s="17"/>
      <c r="E20" s="21" t="s">
        <v>28</v>
      </c>
      <c r="AK20" s="23" t="s">
        <v>22</v>
      </c>
      <c r="AN20" s="21" t="s">
        <v>1</v>
      </c>
      <c r="AR20" s="17"/>
      <c r="BS20" s="14" t="s">
        <v>25</v>
      </c>
    </row>
    <row r="21" spans="1:71" s="1" customFormat="1" ht="6.9" customHeight="1">
      <c r="B21" s="17"/>
      <c r="AR21" s="17"/>
    </row>
    <row r="22" spans="1:71" s="1" customFormat="1" ht="12" customHeight="1">
      <c r="B22" s="17"/>
      <c r="D22" s="23" t="s">
        <v>29</v>
      </c>
      <c r="AR22" s="17"/>
    </row>
    <row r="23" spans="1:71" s="1" customFormat="1" ht="16.5" customHeight="1">
      <c r="B23" s="17"/>
      <c r="E23" s="175" t="s">
        <v>1</v>
      </c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5"/>
      <c r="AI23" s="175"/>
      <c r="AJ23" s="175"/>
      <c r="AK23" s="175"/>
      <c r="AL23" s="175"/>
      <c r="AM23" s="175"/>
      <c r="AN23" s="175"/>
      <c r="AR23" s="17"/>
    </row>
    <row r="24" spans="1:71" s="1" customFormat="1" ht="6.9" customHeight="1">
      <c r="B24" s="17"/>
      <c r="AR24" s="17"/>
    </row>
    <row r="25" spans="1:71" s="1" customFormat="1" ht="6.9" customHeight="1">
      <c r="B25" s="17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R25" s="17"/>
    </row>
    <row r="26" spans="1:71" s="2" customFormat="1" ht="25.95" customHeight="1">
      <c r="A26" s="26"/>
      <c r="B26" s="27"/>
      <c r="C26" s="26"/>
      <c r="D26" s="28" t="s">
        <v>30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176">
        <f>ROUND(AG94,2)</f>
        <v>0</v>
      </c>
      <c r="AL26" s="177"/>
      <c r="AM26" s="177"/>
      <c r="AN26" s="177"/>
      <c r="AO26" s="177"/>
      <c r="AP26" s="26"/>
      <c r="AQ26" s="26"/>
      <c r="AR26" s="27"/>
      <c r="BE26" s="26"/>
    </row>
    <row r="27" spans="1:71" s="2" customFormat="1" ht="6.9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7"/>
      <c r="BE27" s="26"/>
    </row>
    <row r="28" spans="1:71" s="2" customFormat="1" ht="13.2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178" t="s">
        <v>31</v>
      </c>
      <c r="M28" s="178"/>
      <c r="N28" s="178"/>
      <c r="O28" s="178"/>
      <c r="P28" s="178"/>
      <c r="Q28" s="26"/>
      <c r="R28" s="26"/>
      <c r="S28" s="26"/>
      <c r="T28" s="26"/>
      <c r="U28" s="26"/>
      <c r="V28" s="26"/>
      <c r="W28" s="178" t="s">
        <v>32</v>
      </c>
      <c r="X28" s="178"/>
      <c r="Y28" s="178"/>
      <c r="Z28" s="178"/>
      <c r="AA28" s="178"/>
      <c r="AB28" s="178"/>
      <c r="AC28" s="178"/>
      <c r="AD28" s="178"/>
      <c r="AE28" s="178"/>
      <c r="AF28" s="26"/>
      <c r="AG28" s="26"/>
      <c r="AH28" s="26"/>
      <c r="AI28" s="26"/>
      <c r="AJ28" s="26"/>
      <c r="AK28" s="178" t="s">
        <v>33</v>
      </c>
      <c r="AL28" s="178"/>
      <c r="AM28" s="178"/>
      <c r="AN28" s="178"/>
      <c r="AO28" s="178"/>
      <c r="AP28" s="26"/>
      <c r="AQ28" s="26"/>
      <c r="AR28" s="27"/>
      <c r="BE28" s="26"/>
    </row>
    <row r="29" spans="1:71" s="3" customFormat="1" ht="14.4" customHeight="1">
      <c r="B29" s="31"/>
      <c r="D29" s="23" t="s">
        <v>34</v>
      </c>
      <c r="F29" s="32" t="s">
        <v>35</v>
      </c>
      <c r="L29" s="181">
        <v>0.2</v>
      </c>
      <c r="M29" s="180"/>
      <c r="N29" s="180"/>
      <c r="O29" s="180"/>
      <c r="P29" s="180"/>
      <c r="Q29" s="33"/>
      <c r="R29" s="33"/>
      <c r="S29" s="33"/>
      <c r="T29" s="33"/>
      <c r="U29" s="33"/>
      <c r="V29" s="33"/>
      <c r="W29" s="179">
        <f>ROUND(AZ94, 2)</f>
        <v>0</v>
      </c>
      <c r="X29" s="180"/>
      <c r="Y29" s="180"/>
      <c r="Z29" s="180"/>
      <c r="AA29" s="180"/>
      <c r="AB29" s="180"/>
      <c r="AC29" s="180"/>
      <c r="AD29" s="180"/>
      <c r="AE29" s="180"/>
      <c r="AF29" s="33"/>
      <c r="AG29" s="33"/>
      <c r="AH29" s="33"/>
      <c r="AI29" s="33"/>
      <c r="AJ29" s="33"/>
      <c r="AK29" s="179">
        <f>ROUND(AV94, 2)</f>
        <v>0</v>
      </c>
      <c r="AL29" s="180"/>
      <c r="AM29" s="180"/>
      <c r="AN29" s="180"/>
      <c r="AO29" s="180"/>
      <c r="AP29" s="33"/>
      <c r="AQ29" s="33"/>
      <c r="AR29" s="34"/>
      <c r="AS29" s="33"/>
      <c r="AT29" s="33"/>
      <c r="AU29" s="33"/>
      <c r="AV29" s="33"/>
      <c r="AW29" s="33"/>
      <c r="AX29" s="33"/>
      <c r="AY29" s="33"/>
      <c r="AZ29" s="33"/>
    </row>
    <row r="30" spans="1:71" s="3" customFormat="1" ht="14.4" customHeight="1">
      <c r="B30" s="31"/>
      <c r="F30" s="32" t="s">
        <v>36</v>
      </c>
      <c r="L30" s="184">
        <v>0.2</v>
      </c>
      <c r="M30" s="183"/>
      <c r="N30" s="183"/>
      <c r="O30" s="183"/>
      <c r="P30" s="183"/>
      <c r="W30" s="182">
        <f>ROUND(BA94, 2)</f>
        <v>0</v>
      </c>
      <c r="X30" s="183"/>
      <c r="Y30" s="183"/>
      <c r="Z30" s="183"/>
      <c r="AA30" s="183"/>
      <c r="AB30" s="183"/>
      <c r="AC30" s="183"/>
      <c r="AD30" s="183"/>
      <c r="AE30" s="183"/>
      <c r="AK30" s="182">
        <f>ROUND(AW94, 2)</f>
        <v>0</v>
      </c>
      <c r="AL30" s="183"/>
      <c r="AM30" s="183"/>
      <c r="AN30" s="183"/>
      <c r="AO30" s="183"/>
      <c r="AR30" s="31"/>
    </row>
    <row r="31" spans="1:71" s="3" customFormat="1" ht="14.4" hidden="1" customHeight="1">
      <c r="B31" s="31"/>
      <c r="F31" s="23" t="s">
        <v>37</v>
      </c>
      <c r="L31" s="184">
        <v>0.2</v>
      </c>
      <c r="M31" s="183"/>
      <c r="N31" s="183"/>
      <c r="O31" s="183"/>
      <c r="P31" s="183"/>
      <c r="W31" s="182">
        <f>ROUND(BB94, 2)</f>
        <v>0</v>
      </c>
      <c r="X31" s="183"/>
      <c r="Y31" s="183"/>
      <c r="Z31" s="183"/>
      <c r="AA31" s="183"/>
      <c r="AB31" s="183"/>
      <c r="AC31" s="183"/>
      <c r="AD31" s="183"/>
      <c r="AE31" s="183"/>
      <c r="AK31" s="182">
        <v>0</v>
      </c>
      <c r="AL31" s="183"/>
      <c r="AM31" s="183"/>
      <c r="AN31" s="183"/>
      <c r="AO31" s="183"/>
      <c r="AR31" s="31"/>
    </row>
    <row r="32" spans="1:71" s="3" customFormat="1" ht="14.4" hidden="1" customHeight="1">
      <c r="B32" s="31"/>
      <c r="F32" s="23" t="s">
        <v>38</v>
      </c>
      <c r="L32" s="184">
        <v>0.2</v>
      </c>
      <c r="M32" s="183"/>
      <c r="N32" s="183"/>
      <c r="O32" s="183"/>
      <c r="P32" s="183"/>
      <c r="W32" s="182">
        <f>ROUND(BC94, 2)</f>
        <v>0</v>
      </c>
      <c r="X32" s="183"/>
      <c r="Y32" s="183"/>
      <c r="Z32" s="183"/>
      <c r="AA32" s="183"/>
      <c r="AB32" s="183"/>
      <c r="AC32" s="183"/>
      <c r="AD32" s="183"/>
      <c r="AE32" s="183"/>
      <c r="AK32" s="182">
        <v>0</v>
      </c>
      <c r="AL32" s="183"/>
      <c r="AM32" s="183"/>
      <c r="AN32" s="183"/>
      <c r="AO32" s="183"/>
      <c r="AR32" s="31"/>
    </row>
    <row r="33" spans="1:57" s="3" customFormat="1" ht="14.4" hidden="1" customHeight="1">
      <c r="B33" s="31"/>
      <c r="F33" s="32" t="s">
        <v>39</v>
      </c>
      <c r="L33" s="181">
        <v>0</v>
      </c>
      <c r="M33" s="180"/>
      <c r="N33" s="180"/>
      <c r="O33" s="180"/>
      <c r="P33" s="180"/>
      <c r="Q33" s="33"/>
      <c r="R33" s="33"/>
      <c r="S33" s="33"/>
      <c r="T33" s="33"/>
      <c r="U33" s="33"/>
      <c r="V33" s="33"/>
      <c r="W33" s="179">
        <f>ROUND(BD94, 2)</f>
        <v>0</v>
      </c>
      <c r="X33" s="180"/>
      <c r="Y33" s="180"/>
      <c r="Z33" s="180"/>
      <c r="AA33" s="180"/>
      <c r="AB33" s="180"/>
      <c r="AC33" s="180"/>
      <c r="AD33" s="180"/>
      <c r="AE33" s="180"/>
      <c r="AF33" s="33"/>
      <c r="AG33" s="33"/>
      <c r="AH33" s="33"/>
      <c r="AI33" s="33"/>
      <c r="AJ33" s="33"/>
      <c r="AK33" s="179">
        <v>0</v>
      </c>
      <c r="AL33" s="180"/>
      <c r="AM33" s="180"/>
      <c r="AN33" s="180"/>
      <c r="AO33" s="180"/>
      <c r="AP33" s="33"/>
      <c r="AQ33" s="33"/>
      <c r="AR33" s="34"/>
      <c r="AS33" s="33"/>
      <c r="AT33" s="33"/>
      <c r="AU33" s="33"/>
      <c r="AV33" s="33"/>
      <c r="AW33" s="33"/>
      <c r="AX33" s="33"/>
      <c r="AY33" s="33"/>
      <c r="AZ33" s="33"/>
    </row>
    <row r="34" spans="1:57" s="2" customFormat="1" ht="6.9" customHeight="1">
      <c r="A34" s="26"/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7"/>
      <c r="BE34" s="26"/>
    </row>
    <row r="35" spans="1:57" s="2" customFormat="1" ht="25.95" customHeight="1">
      <c r="A35" s="26"/>
      <c r="B35" s="27"/>
      <c r="C35" s="35"/>
      <c r="D35" s="36" t="s">
        <v>40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41</v>
      </c>
      <c r="U35" s="37"/>
      <c r="V35" s="37"/>
      <c r="W35" s="37"/>
      <c r="X35" s="185" t="s">
        <v>42</v>
      </c>
      <c r="Y35" s="186"/>
      <c r="Z35" s="186"/>
      <c r="AA35" s="186"/>
      <c r="AB35" s="186"/>
      <c r="AC35" s="37"/>
      <c r="AD35" s="37"/>
      <c r="AE35" s="37"/>
      <c r="AF35" s="37"/>
      <c r="AG35" s="37"/>
      <c r="AH35" s="37"/>
      <c r="AI35" s="37"/>
      <c r="AJ35" s="37"/>
      <c r="AK35" s="187">
        <f>SUM(AK26:AK33)</f>
        <v>0</v>
      </c>
      <c r="AL35" s="186"/>
      <c r="AM35" s="186"/>
      <c r="AN35" s="186"/>
      <c r="AO35" s="188"/>
      <c r="AP35" s="35"/>
      <c r="AQ35" s="35"/>
      <c r="AR35" s="27"/>
      <c r="BE35" s="26"/>
    </row>
    <row r="36" spans="1:57" s="2" customFormat="1" ht="6.9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7"/>
      <c r="BE36" s="26"/>
    </row>
    <row r="37" spans="1:57" s="2" customFormat="1" ht="14.4" customHeight="1">
      <c r="A37" s="26"/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7"/>
      <c r="BE37" s="26"/>
    </row>
    <row r="38" spans="1:57" s="1" customFormat="1" ht="14.4" customHeight="1">
      <c r="B38" s="17"/>
      <c r="AR38" s="17"/>
    </row>
    <row r="39" spans="1:57" s="1" customFormat="1" ht="14.4" customHeight="1">
      <c r="B39" s="17"/>
      <c r="AR39" s="17"/>
    </row>
    <row r="40" spans="1:57" s="1" customFormat="1" ht="14.4" customHeight="1">
      <c r="B40" s="17"/>
      <c r="AR40" s="17"/>
    </row>
    <row r="41" spans="1:57" s="1" customFormat="1" ht="14.4" customHeight="1">
      <c r="B41" s="17"/>
      <c r="AR41" s="17"/>
    </row>
    <row r="42" spans="1:57" s="1" customFormat="1" ht="14.4" customHeight="1">
      <c r="B42" s="17"/>
      <c r="AR42" s="17"/>
    </row>
    <row r="43" spans="1:57" s="1" customFormat="1" ht="14.4" customHeight="1">
      <c r="B43" s="17"/>
      <c r="AR43" s="17"/>
    </row>
    <row r="44" spans="1:57" s="1" customFormat="1" ht="14.4" customHeight="1">
      <c r="B44" s="17"/>
      <c r="AR44" s="17"/>
    </row>
    <row r="45" spans="1:57" s="1" customFormat="1" ht="14.4" customHeight="1">
      <c r="B45" s="17"/>
      <c r="AR45" s="17"/>
    </row>
    <row r="46" spans="1:57" s="1" customFormat="1" ht="14.4" customHeight="1">
      <c r="B46" s="17"/>
      <c r="AR46" s="17"/>
    </row>
    <row r="47" spans="1:57" s="1" customFormat="1" ht="14.4" customHeight="1">
      <c r="B47" s="17"/>
      <c r="AR47" s="17"/>
    </row>
    <row r="48" spans="1:57" s="1" customFormat="1" ht="14.4" customHeight="1">
      <c r="B48" s="17"/>
      <c r="AR48" s="17"/>
    </row>
    <row r="49" spans="1:57" s="2" customFormat="1" ht="14.4" customHeight="1">
      <c r="B49" s="39"/>
      <c r="D49" s="40" t="s">
        <v>43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44</v>
      </c>
      <c r="AI49" s="41"/>
      <c r="AJ49" s="41"/>
      <c r="AK49" s="41"/>
      <c r="AL49" s="41"/>
      <c r="AM49" s="41"/>
      <c r="AN49" s="41"/>
      <c r="AO49" s="41"/>
      <c r="AR49" s="39"/>
    </row>
    <row r="50" spans="1:57" ht="10.199999999999999">
      <c r="B50" s="17"/>
      <c r="AR50" s="17"/>
    </row>
    <row r="51" spans="1:57" ht="10.199999999999999">
      <c r="B51" s="17"/>
      <c r="AR51" s="17"/>
    </row>
    <row r="52" spans="1:57" ht="10.199999999999999">
      <c r="B52" s="17"/>
      <c r="AR52" s="17"/>
    </row>
    <row r="53" spans="1:57" ht="10.199999999999999">
      <c r="B53" s="17"/>
      <c r="AR53" s="17"/>
    </row>
    <row r="54" spans="1:57" ht="10.199999999999999">
      <c r="B54" s="17"/>
      <c r="AR54" s="17"/>
    </row>
    <row r="55" spans="1:57" ht="10.199999999999999">
      <c r="B55" s="17"/>
      <c r="AR55" s="17"/>
    </row>
    <row r="56" spans="1:57" ht="10.199999999999999">
      <c r="B56" s="17"/>
      <c r="AR56" s="17"/>
    </row>
    <row r="57" spans="1:57" ht="10.199999999999999">
      <c r="B57" s="17"/>
      <c r="AR57" s="17"/>
    </row>
    <row r="58" spans="1:57" ht="10.199999999999999">
      <c r="B58" s="17"/>
      <c r="AR58" s="17"/>
    </row>
    <row r="59" spans="1:57" ht="10.199999999999999">
      <c r="B59" s="17"/>
      <c r="AR59" s="17"/>
    </row>
    <row r="60" spans="1:57" s="2" customFormat="1" ht="13.2">
      <c r="A60" s="26"/>
      <c r="B60" s="27"/>
      <c r="C60" s="26"/>
      <c r="D60" s="42" t="s">
        <v>45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42" t="s">
        <v>46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42" t="s">
        <v>45</v>
      </c>
      <c r="AI60" s="29"/>
      <c r="AJ60" s="29"/>
      <c r="AK60" s="29"/>
      <c r="AL60" s="29"/>
      <c r="AM60" s="42" t="s">
        <v>46</v>
      </c>
      <c r="AN60" s="29"/>
      <c r="AO60" s="29"/>
      <c r="AP60" s="26"/>
      <c r="AQ60" s="26"/>
      <c r="AR60" s="27"/>
      <c r="BE60" s="26"/>
    </row>
    <row r="61" spans="1:57" ht="10.199999999999999">
      <c r="B61" s="17"/>
      <c r="AR61" s="17"/>
    </row>
    <row r="62" spans="1:57" ht="10.199999999999999">
      <c r="B62" s="17"/>
      <c r="AR62" s="17"/>
    </row>
    <row r="63" spans="1:57" ht="10.199999999999999">
      <c r="B63" s="17"/>
      <c r="AR63" s="17"/>
    </row>
    <row r="64" spans="1:57" s="2" customFormat="1" ht="13.2">
      <c r="A64" s="26"/>
      <c r="B64" s="27"/>
      <c r="C64" s="26"/>
      <c r="D64" s="40" t="s">
        <v>47</v>
      </c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0" t="s">
        <v>48</v>
      </c>
      <c r="AI64" s="43"/>
      <c r="AJ64" s="43"/>
      <c r="AK64" s="43"/>
      <c r="AL64" s="43"/>
      <c r="AM64" s="43"/>
      <c r="AN64" s="43"/>
      <c r="AO64" s="43"/>
      <c r="AP64" s="26"/>
      <c r="AQ64" s="26"/>
      <c r="AR64" s="27"/>
      <c r="BE64" s="26"/>
    </row>
    <row r="65" spans="1:57" ht="10.199999999999999">
      <c r="B65" s="17"/>
      <c r="AR65" s="17"/>
    </row>
    <row r="66" spans="1:57" ht="10.199999999999999">
      <c r="B66" s="17"/>
      <c r="AR66" s="17"/>
    </row>
    <row r="67" spans="1:57" ht="10.199999999999999">
      <c r="B67" s="17"/>
      <c r="AR67" s="17"/>
    </row>
    <row r="68" spans="1:57" ht="10.199999999999999">
      <c r="B68" s="17"/>
      <c r="AR68" s="17"/>
    </row>
    <row r="69" spans="1:57" ht="10.199999999999999">
      <c r="B69" s="17"/>
      <c r="AR69" s="17"/>
    </row>
    <row r="70" spans="1:57" ht="10.199999999999999">
      <c r="B70" s="17"/>
      <c r="AR70" s="17"/>
    </row>
    <row r="71" spans="1:57" ht="10.199999999999999">
      <c r="B71" s="17"/>
      <c r="AR71" s="17"/>
    </row>
    <row r="72" spans="1:57" ht="10.199999999999999">
      <c r="B72" s="17"/>
      <c r="AR72" s="17"/>
    </row>
    <row r="73" spans="1:57" ht="10.199999999999999">
      <c r="B73" s="17"/>
      <c r="AR73" s="17"/>
    </row>
    <row r="74" spans="1:57" ht="10.199999999999999">
      <c r="B74" s="17"/>
      <c r="AR74" s="17"/>
    </row>
    <row r="75" spans="1:57" s="2" customFormat="1" ht="13.2">
      <c r="A75" s="26"/>
      <c r="B75" s="27"/>
      <c r="C75" s="26"/>
      <c r="D75" s="42" t="s">
        <v>45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42" t="s">
        <v>46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42" t="s">
        <v>45</v>
      </c>
      <c r="AI75" s="29"/>
      <c r="AJ75" s="29"/>
      <c r="AK75" s="29"/>
      <c r="AL75" s="29"/>
      <c r="AM75" s="42" t="s">
        <v>46</v>
      </c>
      <c r="AN75" s="29"/>
      <c r="AO75" s="29"/>
      <c r="AP75" s="26"/>
      <c r="AQ75" s="26"/>
      <c r="AR75" s="27"/>
      <c r="BE75" s="26"/>
    </row>
    <row r="76" spans="1:57" s="2" customFormat="1" ht="10.199999999999999">
      <c r="A76" s="26"/>
      <c r="B76" s="27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7"/>
      <c r="BE76" s="26"/>
    </row>
    <row r="77" spans="1:57" s="2" customFormat="1" ht="6.9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27"/>
      <c r="BE77" s="26"/>
    </row>
    <row r="81" spans="1:91" s="2" customFormat="1" ht="6.9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27"/>
      <c r="BE81" s="26"/>
    </row>
    <row r="82" spans="1:91" s="2" customFormat="1" ht="24.9" customHeight="1">
      <c r="A82" s="26"/>
      <c r="B82" s="27"/>
      <c r="C82" s="18" t="s">
        <v>49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7"/>
      <c r="BE82" s="26"/>
    </row>
    <row r="83" spans="1:91" s="2" customFormat="1" ht="6.9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7"/>
      <c r="BE83" s="26"/>
    </row>
    <row r="84" spans="1:91" s="4" customFormat="1" ht="12" customHeight="1">
      <c r="B84" s="48"/>
      <c r="C84" s="23" t="s">
        <v>10</v>
      </c>
      <c r="L84" s="4" t="str">
        <f>K5</f>
        <v>20147RS</v>
      </c>
      <c r="AR84" s="48"/>
    </row>
    <row r="85" spans="1:91" s="5" customFormat="1" ht="36.9" customHeight="1">
      <c r="B85" s="49"/>
      <c r="C85" s="50" t="s">
        <v>12</v>
      </c>
      <c r="L85" s="189" t="str">
        <f>K6</f>
        <v>ZŠ SÍDLISKO II OPRAVA ELEKTROINŠTALÁCIE</v>
      </c>
      <c r="M85" s="190"/>
      <c r="N85" s="190"/>
      <c r="O85" s="190"/>
      <c r="P85" s="190"/>
      <c r="Q85" s="190"/>
      <c r="R85" s="190"/>
      <c r="S85" s="190"/>
      <c r="T85" s="190"/>
      <c r="U85" s="190"/>
      <c r="V85" s="190"/>
      <c r="W85" s="190"/>
      <c r="X85" s="190"/>
      <c r="Y85" s="190"/>
      <c r="Z85" s="190"/>
      <c r="AA85" s="190"/>
      <c r="AB85" s="190"/>
      <c r="AC85" s="190"/>
      <c r="AD85" s="190"/>
      <c r="AE85" s="190"/>
      <c r="AF85" s="190"/>
      <c r="AG85" s="190"/>
      <c r="AH85" s="190"/>
      <c r="AI85" s="190"/>
      <c r="AJ85" s="190"/>
      <c r="AK85" s="190"/>
      <c r="AL85" s="190"/>
      <c r="AM85" s="190"/>
      <c r="AN85" s="190"/>
      <c r="AO85" s="190"/>
      <c r="AR85" s="49"/>
    </row>
    <row r="86" spans="1:91" s="2" customFormat="1" ht="6.9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7"/>
      <c r="BE86" s="26"/>
    </row>
    <row r="87" spans="1:91" s="2" customFormat="1" ht="12" customHeight="1">
      <c r="A87" s="26"/>
      <c r="B87" s="27"/>
      <c r="C87" s="23" t="s">
        <v>16</v>
      </c>
      <c r="D87" s="26"/>
      <c r="E87" s="26"/>
      <c r="F87" s="26"/>
      <c r="G87" s="26"/>
      <c r="H87" s="26"/>
      <c r="I87" s="26"/>
      <c r="J87" s="26"/>
      <c r="K87" s="26"/>
      <c r="L87" s="51" t="str">
        <f>IF(K8="","",K8)</f>
        <v>ZŠ Sídlisko II, Vranov nad Topľou</v>
      </c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3" t="s">
        <v>18</v>
      </c>
      <c r="AJ87" s="26"/>
      <c r="AK87" s="26"/>
      <c r="AL87" s="26"/>
      <c r="AM87" s="191">
        <f>IF(AN8= "","",AN8)</f>
        <v>44484</v>
      </c>
      <c r="AN87" s="191"/>
      <c r="AO87" s="26"/>
      <c r="AP87" s="26"/>
      <c r="AQ87" s="26"/>
      <c r="AR87" s="27"/>
      <c r="BE87" s="26"/>
    </row>
    <row r="88" spans="1:91" s="2" customFormat="1" ht="6.9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7"/>
      <c r="BE88" s="26"/>
    </row>
    <row r="89" spans="1:91" s="2" customFormat="1" ht="15.15" customHeight="1">
      <c r="A89" s="26"/>
      <c r="B89" s="27"/>
      <c r="C89" s="23" t="s">
        <v>19</v>
      </c>
      <c r="D89" s="26"/>
      <c r="E89" s="26"/>
      <c r="F89" s="26"/>
      <c r="G89" s="26"/>
      <c r="H89" s="26"/>
      <c r="I89" s="26"/>
      <c r="J89" s="26"/>
      <c r="K89" s="26"/>
      <c r="L89" s="4" t="str">
        <f>IF(E11= "","",E11)</f>
        <v xml:space="preserve"> </v>
      </c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3" t="s">
        <v>24</v>
      </c>
      <c r="AJ89" s="26"/>
      <c r="AK89" s="26"/>
      <c r="AL89" s="26"/>
      <c r="AM89" s="192" t="str">
        <f>IF(E17="","",E17)</f>
        <v xml:space="preserve"> </v>
      </c>
      <c r="AN89" s="193"/>
      <c r="AO89" s="193"/>
      <c r="AP89" s="193"/>
      <c r="AQ89" s="26"/>
      <c r="AR89" s="27"/>
      <c r="AS89" s="194" t="s">
        <v>50</v>
      </c>
      <c r="AT89" s="195"/>
      <c r="AU89" s="53"/>
      <c r="AV89" s="53"/>
      <c r="AW89" s="53"/>
      <c r="AX89" s="53"/>
      <c r="AY89" s="53"/>
      <c r="AZ89" s="53"/>
      <c r="BA89" s="53"/>
      <c r="BB89" s="53"/>
      <c r="BC89" s="53"/>
      <c r="BD89" s="54"/>
      <c r="BE89" s="26"/>
    </row>
    <row r="90" spans="1:91" s="2" customFormat="1" ht="15.15" customHeight="1">
      <c r="A90" s="26"/>
      <c r="B90" s="27"/>
      <c r="C90" s="23" t="s">
        <v>23</v>
      </c>
      <c r="D90" s="26"/>
      <c r="E90" s="26"/>
      <c r="F90" s="26"/>
      <c r="G90" s="26"/>
      <c r="H90" s="26"/>
      <c r="I90" s="26"/>
      <c r="J90" s="26"/>
      <c r="K90" s="26"/>
      <c r="L90" s="4" t="str">
        <f>IF(E14="","",E14)</f>
        <v xml:space="preserve"> </v>
      </c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3" t="s">
        <v>27</v>
      </c>
      <c r="AJ90" s="26"/>
      <c r="AK90" s="26"/>
      <c r="AL90" s="26"/>
      <c r="AM90" s="192" t="str">
        <f>IF(E20="","",E20)</f>
        <v>Ing. Anton Illéš</v>
      </c>
      <c r="AN90" s="193"/>
      <c r="AO90" s="193"/>
      <c r="AP90" s="193"/>
      <c r="AQ90" s="26"/>
      <c r="AR90" s="27"/>
      <c r="AS90" s="196"/>
      <c r="AT90" s="197"/>
      <c r="AU90" s="55"/>
      <c r="AV90" s="55"/>
      <c r="AW90" s="55"/>
      <c r="AX90" s="55"/>
      <c r="AY90" s="55"/>
      <c r="AZ90" s="55"/>
      <c r="BA90" s="55"/>
      <c r="BB90" s="55"/>
      <c r="BC90" s="55"/>
      <c r="BD90" s="56"/>
      <c r="BE90" s="26"/>
    </row>
    <row r="91" spans="1:91" s="2" customFormat="1" ht="10.8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7"/>
      <c r="AS91" s="196"/>
      <c r="AT91" s="197"/>
      <c r="AU91" s="55"/>
      <c r="AV91" s="55"/>
      <c r="AW91" s="55"/>
      <c r="AX91" s="55"/>
      <c r="AY91" s="55"/>
      <c r="AZ91" s="55"/>
      <c r="BA91" s="55"/>
      <c r="BB91" s="55"/>
      <c r="BC91" s="55"/>
      <c r="BD91" s="56"/>
      <c r="BE91" s="26"/>
    </row>
    <row r="92" spans="1:91" s="2" customFormat="1" ht="29.25" customHeight="1">
      <c r="A92" s="26"/>
      <c r="B92" s="27"/>
      <c r="C92" s="198" t="s">
        <v>51</v>
      </c>
      <c r="D92" s="199"/>
      <c r="E92" s="199"/>
      <c r="F92" s="199"/>
      <c r="G92" s="199"/>
      <c r="H92" s="57"/>
      <c r="I92" s="200" t="s">
        <v>52</v>
      </c>
      <c r="J92" s="199"/>
      <c r="K92" s="199"/>
      <c r="L92" s="199"/>
      <c r="M92" s="199"/>
      <c r="N92" s="199"/>
      <c r="O92" s="199"/>
      <c r="P92" s="199"/>
      <c r="Q92" s="199"/>
      <c r="R92" s="199"/>
      <c r="S92" s="199"/>
      <c r="T92" s="199"/>
      <c r="U92" s="199"/>
      <c r="V92" s="199"/>
      <c r="W92" s="199"/>
      <c r="X92" s="199"/>
      <c r="Y92" s="199"/>
      <c r="Z92" s="199"/>
      <c r="AA92" s="199"/>
      <c r="AB92" s="199"/>
      <c r="AC92" s="199"/>
      <c r="AD92" s="199"/>
      <c r="AE92" s="199"/>
      <c r="AF92" s="199"/>
      <c r="AG92" s="201" t="s">
        <v>53</v>
      </c>
      <c r="AH92" s="199"/>
      <c r="AI92" s="199"/>
      <c r="AJ92" s="199"/>
      <c r="AK92" s="199"/>
      <c r="AL92" s="199"/>
      <c r="AM92" s="199"/>
      <c r="AN92" s="200" t="s">
        <v>54</v>
      </c>
      <c r="AO92" s="199"/>
      <c r="AP92" s="202"/>
      <c r="AQ92" s="58" t="s">
        <v>55</v>
      </c>
      <c r="AR92" s="27"/>
      <c r="AS92" s="59" t="s">
        <v>56</v>
      </c>
      <c r="AT92" s="60" t="s">
        <v>57</v>
      </c>
      <c r="AU92" s="60" t="s">
        <v>58</v>
      </c>
      <c r="AV92" s="60" t="s">
        <v>59</v>
      </c>
      <c r="AW92" s="60" t="s">
        <v>60</v>
      </c>
      <c r="AX92" s="60" t="s">
        <v>61</v>
      </c>
      <c r="AY92" s="60" t="s">
        <v>62</v>
      </c>
      <c r="AZ92" s="60" t="s">
        <v>63</v>
      </c>
      <c r="BA92" s="60" t="s">
        <v>64</v>
      </c>
      <c r="BB92" s="60" t="s">
        <v>65</v>
      </c>
      <c r="BC92" s="60" t="s">
        <v>66</v>
      </c>
      <c r="BD92" s="61" t="s">
        <v>67</v>
      </c>
      <c r="BE92" s="26"/>
    </row>
    <row r="93" spans="1:91" s="2" customFormat="1" ht="10.8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7"/>
      <c r="AS93" s="62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4"/>
      <c r="BE93" s="26"/>
    </row>
    <row r="94" spans="1:91" s="6" customFormat="1" ht="32.4" customHeight="1">
      <c r="B94" s="65"/>
      <c r="C94" s="66" t="s">
        <v>68</v>
      </c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210">
        <f>ROUND(AG95,2)</f>
        <v>0</v>
      </c>
      <c r="AH94" s="210"/>
      <c r="AI94" s="210"/>
      <c r="AJ94" s="210"/>
      <c r="AK94" s="210"/>
      <c r="AL94" s="210"/>
      <c r="AM94" s="210"/>
      <c r="AN94" s="211">
        <f>SUM(AG94,AT94)</f>
        <v>0</v>
      </c>
      <c r="AO94" s="211"/>
      <c r="AP94" s="211"/>
      <c r="AQ94" s="69" t="s">
        <v>1</v>
      </c>
      <c r="AR94" s="65"/>
      <c r="AS94" s="70">
        <f>ROUND(AS95,2)</f>
        <v>0</v>
      </c>
      <c r="AT94" s="71">
        <f>ROUND(SUM(AV94:AW94),2)</f>
        <v>0</v>
      </c>
      <c r="AU94" s="72">
        <f>ROUND(AU95,5)</f>
        <v>4882.6157999999996</v>
      </c>
      <c r="AV94" s="71">
        <f>ROUND(AZ94*L29,2)</f>
        <v>0</v>
      </c>
      <c r="AW94" s="71">
        <f>ROUND(BA94*L30,2)</f>
        <v>0</v>
      </c>
      <c r="AX94" s="71">
        <f>ROUND(BB94*L29,2)</f>
        <v>0</v>
      </c>
      <c r="AY94" s="71">
        <f>ROUND(BC94*L30,2)</f>
        <v>0</v>
      </c>
      <c r="AZ94" s="71">
        <f t="shared" ref="AZ94:BD95" si="0">ROUND(AZ95,2)</f>
        <v>0</v>
      </c>
      <c r="BA94" s="71">
        <f t="shared" si="0"/>
        <v>0</v>
      </c>
      <c r="BB94" s="71">
        <f t="shared" si="0"/>
        <v>0</v>
      </c>
      <c r="BC94" s="71">
        <f t="shared" si="0"/>
        <v>0</v>
      </c>
      <c r="BD94" s="73">
        <f t="shared" si="0"/>
        <v>0</v>
      </c>
      <c r="BS94" s="74" t="s">
        <v>69</v>
      </c>
      <c r="BT94" s="74" t="s">
        <v>70</v>
      </c>
      <c r="BU94" s="75" t="s">
        <v>71</v>
      </c>
      <c r="BV94" s="74" t="s">
        <v>72</v>
      </c>
      <c r="BW94" s="74" t="s">
        <v>4</v>
      </c>
      <c r="BX94" s="74" t="s">
        <v>73</v>
      </c>
      <c r="CL94" s="74" t="s">
        <v>1</v>
      </c>
    </row>
    <row r="95" spans="1:91" s="7" customFormat="1" ht="16.5" customHeight="1">
      <c r="B95" s="76"/>
      <c r="C95" s="77"/>
      <c r="D95" s="206" t="s">
        <v>74</v>
      </c>
      <c r="E95" s="206"/>
      <c r="F95" s="206"/>
      <c r="G95" s="206"/>
      <c r="H95" s="206"/>
      <c r="I95" s="78"/>
      <c r="J95" s="206" t="s">
        <v>75</v>
      </c>
      <c r="K95" s="206"/>
      <c r="L95" s="206"/>
      <c r="M95" s="206"/>
      <c r="N95" s="206"/>
      <c r="O95" s="206"/>
      <c r="P95" s="206"/>
      <c r="Q95" s="206"/>
      <c r="R95" s="206"/>
      <c r="S95" s="206"/>
      <c r="T95" s="206"/>
      <c r="U95" s="206"/>
      <c r="V95" s="206"/>
      <c r="W95" s="206"/>
      <c r="X95" s="206"/>
      <c r="Y95" s="206"/>
      <c r="Z95" s="206"/>
      <c r="AA95" s="206"/>
      <c r="AB95" s="206"/>
      <c r="AC95" s="206"/>
      <c r="AD95" s="206"/>
      <c r="AE95" s="206"/>
      <c r="AF95" s="206"/>
      <c r="AG95" s="205">
        <f>ROUND(AG96,2)</f>
        <v>0</v>
      </c>
      <c r="AH95" s="204"/>
      <c r="AI95" s="204"/>
      <c r="AJ95" s="204"/>
      <c r="AK95" s="204"/>
      <c r="AL95" s="204"/>
      <c r="AM95" s="204"/>
      <c r="AN95" s="203">
        <f>SUM(AG95,AT95)</f>
        <v>0</v>
      </c>
      <c r="AO95" s="204"/>
      <c r="AP95" s="204"/>
      <c r="AQ95" s="79" t="s">
        <v>76</v>
      </c>
      <c r="AR95" s="76"/>
      <c r="AS95" s="80">
        <f>ROUND(AS96,2)</f>
        <v>0</v>
      </c>
      <c r="AT95" s="81">
        <f>ROUND(SUM(AV95:AW95),2)</f>
        <v>0</v>
      </c>
      <c r="AU95" s="82">
        <f>ROUND(AU96,5)</f>
        <v>4882.6157999999996</v>
      </c>
      <c r="AV95" s="81">
        <f>ROUND(AZ95*L29,2)</f>
        <v>0</v>
      </c>
      <c r="AW95" s="81">
        <f>ROUND(BA95*L30,2)</f>
        <v>0</v>
      </c>
      <c r="AX95" s="81">
        <f>ROUND(BB95*L29,2)</f>
        <v>0</v>
      </c>
      <c r="AY95" s="81">
        <f>ROUND(BC95*L30,2)</f>
        <v>0</v>
      </c>
      <c r="AZ95" s="81">
        <f t="shared" si="0"/>
        <v>0</v>
      </c>
      <c r="BA95" s="81">
        <f t="shared" si="0"/>
        <v>0</v>
      </c>
      <c r="BB95" s="81">
        <f t="shared" si="0"/>
        <v>0</v>
      </c>
      <c r="BC95" s="81">
        <f t="shared" si="0"/>
        <v>0</v>
      </c>
      <c r="BD95" s="83">
        <f t="shared" si="0"/>
        <v>0</v>
      </c>
      <c r="BS95" s="84" t="s">
        <v>69</v>
      </c>
      <c r="BT95" s="84" t="s">
        <v>77</v>
      </c>
      <c r="BU95" s="84" t="s">
        <v>71</v>
      </c>
      <c r="BV95" s="84" t="s">
        <v>72</v>
      </c>
      <c r="BW95" s="84" t="s">
        <v>78</v>
      </c>
      <c r="BX95" s="84" t="s">
        <v>4</v>
      </c>
      <c r="CL95" s="84" t="s">
        <v>1</v>
      </c>
      <c r="CM95" s="84" t="s">
        <v>70</v>
      </c>
    </row>
    <row r="96" spans="1:91" s="4" customFormat="1" ht="16.5" customHeight="1">
      <c r="A96" s="85" t="s">
        <v>79</v>
      </c>
      <c r="B96" s="48"/>
      <c r="C96" s="10"/>
      <c r="D96" s="10"/>
      <c r="E96" s="209" t="s">
        <v>80</v>
      </c>
      <c r="F96" s="209"/>
      <c r="G96" s="209"/>
      <c r="H96" s="209"/>
      <c r="I96" s="209"/>
      <c r="J96" s="10"/>
      <c r="K96" s="209" t="s">
        <v>81</v>
      </c>
      <c r="L96" s="209"/>
      <c r="M96" s="209"/>
      <c r="N96" s="209"/>
      <c r="O96" s="209"/>
      <c r="P96" s="209"/>
      <c r="Q96" s="209"/>
      <c r="R96" s="209"/>
      <c r="S96" s="209"/>
      <c r="T96" s="209"/>
      <c r="U96" s="209"/>
      <c r="V96" s="209"/>
      <c r="W96" s="209"/>
      <c r="X96" s="209"/>
      <c r="Y96" s="209"/>
      <c r="Z96" s="209"/>
      <c r="AA96" s="209"/>
      <c r="AB96" s="209"/>
      <c r="AC96" s="209"/>
      <c r="AD96" s="209"/>
      <c r="AE96" s="209"/>
      <c r="AF96" s="209"/>
      <c r="AG96" s="207">
        <f>'ELI - SILNOPRÚDOVÁ ELEKTR...'!J32</f>
        <v>0</v>
      </c>
      <c r="AH96" s="208"/>
      <c r="AI96" s="208"/>
      <c r="AJ96" s="208"/>
      <c r="AK96" s="208"/>
      <c r="AL96" s="208"/>
      <c r="AM96" s="208"/>
      <c r="AN96" s="207">
        <f>SUM(AG96,AT96)</f>
        <v>0</v>
      </c>
      <c r="AO96" s="208"/>
      <c r="AP96" s="208"/>
      <c r="AQ96" s="86" t="s">
        <v>82</v>
      </c>
      <c r="AR96" s="48"/>
      <c r="AS96" s="87">
        <v>0</v>
      </c>
      <c r="AT96" s="88">
        <f>ROUND(SUM(AV96:AW96),2)</f>
        <v>0</v>
      </c>
      <c r="AU96" s="89">
        <f>'ELI - SILNOPRÚDOVÁ ELEKTR...'!P144</f>
        <v>4882.6157999999996</v>
      </c>
      <c r="AV96" s="88">
        <f>'ELI - SILNOPRÚDOVÁ ELEKTR...'!J35</f>
        <v>0</v>
      </c>
      <c r="AW96" s="88">
        <f>'ELI - SILNOPRÚDOVÁ ELEKTR...'!J36</f>
        <v>0</v>
      </c>
      <c r="AX96" s="88">
        <f>'ELI - SILNOPRÚDOVÁ ELEKTR...'!J37</f>
        <v>0</v>
      </c>
      <c r="AY96" s="88">
        <f>'ELI - SILNOPRÚDOVÁ ELEKTR...'!J38</f>
        <v>0</v>
      </c>
      <c r="AZ96" s="88">
        <f>'ELI - SILNOPRÚDOVÁ ELEKTR...'!F35</f>
        <v>0</v>
      </c>
      <c r="BA96" s="88">
        <f>'ELI - SILNOPRÚDOVÁ ELEKTR...'!F36</f>
        <v>0</v>
      </c>
      <c r="BB96" s="88">
        <f>'ELI - SILNOPRÚDOVÁ ELEKTR...'!F37</f>
        <v>0</v>
      </c>
      <c r="BC96" s="88">
        <f>'ELI - SILNOPRÚDOVÁ ELEKTR...'!F38</f>
        <v>0</v>
      </c>
      <c r="BD96" s="90">
        <f>'ELI - SILNOPRÚDOVÁ ELEKTR...'!F39</f>
        <v>0</v>
      </c>
      <c r="BT96" s="21" t="s">
        <v>83</v>
      </c>
      <c r="BV96" s="21" t="s">
        <v>72</v>
      </c>
      <c r="BW96" s="21" t="s">
        <v>84</v>
      </c>
      <c r="BX96" s="21" t="s">
        <v>78</v>
      </c>
      <c r="CL96" s="21" t="s">
        <v>1</v>
      </c>
    </row>
    <row r="97" spans="1:57" s="2" customFormat="1" ht="30" customHeight="1">
      <c r="A97" s="26"/>
      <c r="B97" s="27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7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</row>
    <row r="98" spans="1:57" s="2" customFormat="1" ht="6.9" customHeight="1">
      <c r="A98" s="26"/>
      <c r="B98" s="44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45"/>
      <c r="AF98" s="45"/>
      <c r="AG98" s="45"/>
      <c r="AH98" s="45"/>
      <c r="AI98" s="45"/>
      <c r="AJ98" s="45"/>
      <c r="AK98" s="45"/>
      <c r="AL98" s="45"/>
      <c r="AM98" s="45"/>
      <c r="AN98" s="45"/>
      <c r="AO98" s="45"/>
      <c r="AP98" s="45"/>
      <c r="AQ98" s="45"/>
      <c r="AR98" s="27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</row>
  </sheetData>
  <mergeCells count="44">
    <mergeCell ref="AR2:BE2"/>
    <mergeCell ref="AN96:AP96"/>
    <mergeCell ref="AG96:AM96"/>
    <mergeCell ref="E96:I96"/>
    <mergeCell ref="K96:AF96"/>
    <mergeCell ref="AG94:AM94"/>
    <mergeCell ref="AN94:AP94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  <mergeCell ref="AK31:AO31"/>
    <mergeCell ref="L31:P31"/>
    <mergeCell ref="W32:AE32"/>
    <mergeCell ref="AK32:AO32"/>
    <mergeCell ref="L32:P32"/>
    <mergeCell ref="W29:AE29"/>
    <mergeCell ref="AK29:AO29"/>
    <mergeCell ref="L29:P29"/>
    <mergeCell ref="W30:AE30"/>
    <mergeCell ref="AK30:AO30"/>
    <mergeCell ref="L30:P30"/>
    <mergeCell ref="K5:AO5"/>
    <mergeCell ref="K6:AO6"/>
    <mergeCell ref="E23:AN23"/>
    <mergeCell ref="AK26:AO26"/>
    <mergeCell ref="L28:P28"/>
    <mergeCell ref="W28:AE28"/>
    <mergeCell ref="AK28:AO28"/>
  </mergeCells>
  <hyperlinks>
    <hyperlink ref="A96" location="'ELI - SILNOPRÚDOVÁ ELEKTR...'!C2" display="/" xr:uid="{00000000-0004-0000-0000-000000000000}"/>
  </hyperlinks>
  <pageMargins left="0.39374999999999999" right="0.39374999999999999" top="0.39374999999999999" bottom="0.39374999999999999" header="0" footer="0"/>
  <pageSetup paperSize="9" scale="74" fitToHeight="100" orientation="portrait" blackAndWhite="1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M680"/>
  <sheetViews>
    <sheetView showGridLines="0" topLeftCell="A603" workbookViewId="0">
      <selection activeCell="F673" sqref="F673"/>
    </sheetView>
  </sheetViews>
  <sheetFormatPr defaultRowHeight="14.4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 ht="10.199999999999999">
      <c r="A1" s="91"/>
    </row>
    <row r="2" spans="1:46" s="1" customFormat="1" ht="36.9" customHeight="1">
      <c r="L2" s="212" t="s">
        <v>5</v>
      </c>
      <c r="M2" s="173"/>
      <c r="N2" s="173"/>
      <c r="O2" s="173"/>
      <c r="P2" s="173"/>
      <c r="Q2" s="173"/>
      <c r="R2" s="173"/>
      <c r="S2" s="173"/>
      <c r="T2" s="173"/>
      <c r="U2" s="173"/>
      <c r="V2" s="173"/>
      <c r="AT2" s="14" t="s">
        <v>84</v>
      </c>
    </row>
    <row r="3" spans="1:46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70</v>
      </c>
    </row>
    <row r="4" spans="1:46" s="1" customFormat="1" ht="24.9" customHeight="1">
      <c r="B4" s="17"/>
      <c r="D4" s="18" t="s">
        <v>85</v>
      </c>
      <c r="L4" s="17"/>
      <c r="M4" s="92" t="s">
        <v>9</v>
      </c>
      <c r="AT4" s="14" t="s">
        <v>3</v>
      </c>
    </row>
    <row r="5" spans="1:46" s="1" customFormat="1" ht="6.9" customHeight="1">
      <c r="B5" s="17"/>
      <c r="L5" s="17"/>
    </row>
    <row r="6" spans="1:46" s="1" customFormat="1" ht="12" customHeight="1">
      <c r="B6" s="17"/>
      <c r="D6" s="23" t="s">
        <v>12</v>
      </c>
      <c r="L6" s="17"/>
    </row>
    <row r="7" spans="1:46" s="1" customFormat="1" ht="16.5" customHeight="1">
      <c r="B7" s="17"/>
      <c r="E7" s="213" t="str">
        <f>'Rekapitulácia stavby'!K6</f>
        <v>ZŠ SÍDLISKO II OPRAVA ELEKTROINŠTALÁCIE</v>
      </c>
      <c r="F7" s="214"/>
      <c r="G7" s="214"/>
      <c r="H7" s="214"/>
      <c r="L7" s="17"/>
    </row>
    <row r="8" spans="1:46" s="1" customFormat="1" ht="12" customHeight="1">
      <c r="B8" s="17"/>
      <c r="D8" s="23" t="s">
        <v>86</v>
      </c>
      <c r="L8" s="17"/>
    </row>
    <row r="9" spans="1:46" s="2" customFormat="1" ht="16.5" customHeight="1">
      <c r="A9" s="26"/>
      <c r="B9" s="27"/>
      <c r="C9" s="26"/>
      <c r="D9" s="26"/>
      <c r="E9" s="213" t="s">
        <v>87</v>
      </c>
      <c r="F9" s="215"/>
      <c r="G9" s="215"/>
      <c r="H9" s="215"/>
      <c r="I9" s="26"/>
      <c r="J9" s="26"/>
      <c r="K9" s="26"/>
      <c r="L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2" customHeight="1">
      <c r="A10" s="26"/>
      <c r="B10" s="27"/>
      <c r="C10" s="26"/>
      <c r="D10" s="23" t="s">
        <v>88</v>
      </c>
      <c r="E10" s="26"/>
      <c r="F10" s="26"/>
      <c r="G10" s="26"/>
      <c r="H10" s="26"/>
      <c r="I10" s="26"/>
      <c r="J10" s="26"/>
      <c r="K10" s="26"/>
      <c r="L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6.5" customHeight="1">
      <c r="A11" s="26"/>
      <c r="B11" s="27"/>
      <c r="C11" s="26"/>
      <c r="D11" s="26"/>
      <c r="E11" s="189" t="s">
        <v>89</v>
      </c>
      <c r="F11" s="215"/>
      <c r="G11" s="215"/>
      <c r="H11" s="215"/>
      <c r="I11" s="26"/>
      <c r="J11" s="26"/>
      <c r="K11" s="26"/>
      <c r="L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0.199999999999999">
      <c r="A12" s="26"/>
      <c r="B12" s="27"/>
      <c r="C12" s="26"/>
      <c r="D12" s="26"/>
      <c r="E12" s="26"/>
      <c r="F12" s="26"/>
      <c r="G12" s="26"/>
      <c r="H12" s="26"/>
      <c r="I12" s="26"/>
      <c r="J12" s="26"/>
      <c r="K12" s="26"/>
      <c r="L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2" customHeight="1">
      <c r="A13" s="26"/>
      <c r="B13" s="27"/>
      <c r="C13" s="26"/>
      <c r="D13" s="23" t="s">
        <v>14</v>
      </c>
      <c r="E13" s="26"/>
      <c r="F13" s="21" t="s">
        <v>1</v>
      </c>
      <c r="G13" s="26"/>
      <c r="H13" s="26"/>
      <c r="I13" s="23" t="s">
        <v>15</v>
      </c>
      <c r="J13" s="21" t="s">
        <v>1</v>
      </c>
      <c r="K13" s="26"/>
      <c r="L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16</v>
      </c>
      <c r="E14" s="26"/>
      <c r="F14" s="21" t="s">
        <v>17</v>
      </c>
      <c r="G14" s="26"/>
      <c r="H14" s="26"/>
      <c r="I14" s="23" t="s">
        <v>18</v>
      </c>
      <c r="J14" s="52">
        <f>'Rekapitulácia stavby'!AN8</f>
        <v>44484</v>
      </c>
      <c r="K14" s="26"/>
      <c r="L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0.8" customHeight="1">
      <c r="A15" s="26"/>
      <c r="B15" s="27"/>
      <c r="C15" s="26"/>
      <c r="D15" s="26"/>
      <c r="E15" s="26"/>
      <c r="F15" s="26"/>
      <c r="G15" s="26"/>
      <c r="H15" s="26"/>
      <c r="I15" s="26"/>
      <c r="J15" s="26"/>
      <c r="K15" s="26"/>
      <c r="L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12" customHeight="1">
      <c r="A16" s="26"/>
      <c r="B16" s="27"/>
      <c r="C16" s="26"/>
      <c r="D16" s="23" t="s">
        <v>19</v>
      </c>
      <c r="E16" s="26"/>
      <c r="F16" s="26"/>
      <c r="G16" s="26"/>
      <c r="H16" s="26"/>
      <c r="I16" s="23" t="s">
        <v>20</v>
      </c>
      <c r="J16" s="21" t="str">
        <f>IF('Rekapitulácia stavby'!AN10="","",'Rekapitulácia stavby'!AN10)</f>
        <v/>
      </c>
      <c r="K16" s="26"/>
      <c r="L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8" customHeight="1">
      <c r="A17" s="26"/>
      <c r="B17" s="27"/>
      <c r="C17" s="26"/>
      <c r="D17" s="26"/>
      <c r="E17" s="21" t="str">
        <f>IF('Rekapitulácia stavby'!E11="","",'Rekapitulácia stavby'!E11)</f>
        <v xml:space="preserve"> </v>
      </c>
      <c r="F17" s="26"/>
      <c r="G17" s="26"/>
      <c r="H17" s="26"/>
      <c r="I17" s="23" t="s">
        <v>22</v>
      </c>
      <c r="J17" s="21" t="str">
        <f>IF('Rekapitulácia stavby'!AN11="","",'Rekapitulácia stavby'!AN11)</f>
        <v/>
      </c>
      <c r="K17" s="26"/>
      <c r="L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6.9" customHeight="1">
      <c r="A18" s="26"/>
      <c r="B18" s="27"/>
      <c r="C18" s="26"/>
      <c r="D18" s="26"/>
      <c r="E18" s="26"/>
      <c r="F18" s="26"/>
      <c r="G18" s="26"/>
      <c r="H18" s="26"/>
      <c r="I18" s="26"/>
      <c r="J18" s="26"/>
      <c r="K18" s="26"/>
      <c r="L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12" customHeight="1">
      <c r="A19" s="26"/>
      <c r="B19" s="27"/>
      <c r="C19" s="26"/>
      <c r="D19" s="23" t="s">
        <v>23</v>
      </c>
      <c r="E19" s="26"/>
      <c r="F19" s="26"/>
      <c r="G19" s="26"/>
      <c r="H19" s="26"/>
      <c r="I19" s="23" t="s">
        <v>20</v>
      </c>
      <c r="J19" s="21" t="str">
        <f>'Rekapitulácia stavby'!AN13</f>
        <v/>
      </c>
      <c r="K19" s="26"/>
      <c r="L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8" customHeight="1">
      <c r="A20" s="26"/>
      <c r="B20" s="27"/>
      <c r="C20" s="26"/>
      <c r="D20" s="26"/>
      <c r="E20" s="172" t="str">
        <f>'Rekapitulácia stavby'!E14</f>
        <v xml:space="preserve"> </v>
      </c>
      <c r="F20" s="172"/>
      <c r="G20" s="172"/>
      <c r="H20" s="172"/>
      <c r="I20" s="23" t="s">
        <v>22</v>
      </c>
      <c r="J20" s="21" t="str">
        <f>'Rekapitulácia stavby'!AN14</f>
        <v/>
      </c>
      <c r="K20" s="26"/>
      <c r="L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6.9" customHeight="1">
      <c r="A21" s="26"/>
      <c r="B21" s="27"/>
      <c r="C21" s="26"/>
      <c r="D21" s="26"/>
      <c r="E21" s="26"/>
      <c r="F21" s="26"/>
      <c r="G21" s="26"/>
      <c r="H21" s="26"/>
      <c r="I21" s="26"/>
      <c r="J21" s="26"/>
      <c r="K21" s="26"/>
      <c r="L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12" customHeight="1">
      <c r="A22" s="26"/>
      <c r="B22" s="27"/>
      <c r="C22" s="26"/>
      <c r="D22" s="23" t="s">
        <v>24</v>
      </c>
      <c r="E22" s="26"/>
      <c r="F22" s="26"/>
      <c r="G22" s="26"/>
      <c r="H22" s="26"/>
      <c r="I22" s="23" t="s">
        <v>20</v>
      </c>
      <c r="J22" s="21" t="str">
        <f>IF('Rekapitulácia stavby'!AN16="","",'Rekapitulácia stavby'!AN16)</f>
        <v/>
      </c>
      <c r="K22" s="26"/>
      <c r="L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8" customHeight="1">
      <c r="A23" s="26"/>
      <c r="B23" s="27"/>
      <c r="C23" s="26"/>
      <c r="D23" s="26"/>
      <c r="E23" s="21" t="str">
        <f>IF('Rekapitulácia stavby'!E17="","",'Rekapitulácia stavby'!E17)</f>
        <v xml:space="preserve"> </v>
      </c>
      <c r="F23" s="26"/>
      <c r="G23" s="26"/>
      <c r="H23" s="26"/>
      <c r="I23" s="23" t="s">
        <v>22</v>
      </c>
      <c r="J23" s="21" t="str">
        <f>IF('Rekapitulácia stavby'!AN17="","",'Rekapitulácia stavby'!AN17)</f>
        <v/>
      </c>
      <c r="K23" s="26"/>
      <c r="L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6.9" customHeight="1">
      <c r="A24" s="26"/>
      <c r="B24" s="27"/>
      <c r="C24" s="26"/>
      <c r="D24" s="26"/>
      <c r="E24" s="26"/>
      <c r="F24" s="26"/>
      <c r="G24" s="26"/>
      <c r="H24" s="26"/>
      <c r="I24" s="26"/>
      <c r="J24" s="26"/>
      <c r="K24" s="26"/>
      <c r="L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12" customHeight="1">
      <c r="A25" s="26"/>
      <c r="B25" s="27"/>
      <c r="C25" s="26"/>
      <c r="D25" s="23" t="s">
        <v>27</v>
      </c>
      <c r="E25" s="26"/>
      <c r="F25" s="26"/>
      <c r="G25" s="26"/>
      <c r="H25" s="26"/>
      <c r="I25" s="23" t="s">
        <v>20</v>
      </c>
      <c r="J25" s="21" t="s">
        <v>1</v>
      </c>
      <c r="K25" s="26"/>
      <c r="L25" s="39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8" customHeight="1">
      <c r="A26" s="26"/>
      <c r="B26" s="27"/>
      <c r="C26" s="26"/>
      <c r="D26" s="26"/>
      <c r="E26" s="21" t="s">
        <v>28</v>
      </c>
      <c r="F26" s="26"/>
      <c r="G26" s="26"/>
      <c r="H26" s="26"/>
      <c r="I26" s="23" t="s">
        <v>22</v>
      </c>
      <c r="J26" s="21" t="s">
        <v>1</v>
      </c>
      <c r="K26" s="26"/>
      <c r="L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2" customFormat="1" ht="6.9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39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s="2" customFormat="1" ht="12" customHeight="1">
      <c r="A28" s="26"/>
      <c r="B28" s="27"/>
      <c r="C28" s="26"/>
      <c r="D28" s="23" t="s">
        <v>29</v>
      </c>
      <c r="E28" s="26"/>
      <c r="F28" s="26"/>
      <c r="G28" s="26"/>
      <c r="H28" s="26"/>
      <c r="I28" s="26"/>
      <c r="J28" s="26"/>
      <c r="K28" s="26"/>
      <c r="L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8" customFormat="1" ht="16.5" customHeight="1">
      <c r="A29" s="93"/>
      <c r="B29" s="94"/>
      <c r="C29" s="93"/>
      <c r="D29" s="93"/>
      <c r="E29" s="175" t="s">
        <v>1</v>
      </c>
      <c r="F29" s="175"/>
      <c r="G29" s="175"/>
      <c r="H29" s="175"/>
      <c r="I29" s="93"/>
      <c r="J29" s="93"/>
      <c r="K29" s="93"/>
      <c r="L29" s="95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</row>
    <row r="30" spans="1:31" s="2" customFormat="1" ht="6.9" customHeight="1">
      <c r="A30" s="26"/>
      <c r="B30" s="27"/>
      <c r="C30" s="26"/>
      <c r="D30" s="26"/>
      <c r="E30" s="26"/>
      <c r="F30" s="26"/>
      <c r="G30" s="26"/>
      <c r="H30" s="26"/>
      <c r="I30" s="26"/>
      <c r="J30" s="26"/>
      <c r="K30" s="26"/>
      <c r="L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" customHeight="1">
      <c r="A31" s="26"/>
      <c r="B31" s="27"/>
      <c r="C31" s="26"/>
      <c r="D31" s="63"/>
      <c r="E31" s="63"/>
      <c r="F31" s="63"/>
      <c r="G31" s="63"/>
      <c r="H31" s="63"/>
      <c r="I31" s="63"/>
      <c r="J31" s="63"/>
      <c r="K31" s="63"/>
      <c r="L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25.35" customHeight="1">
      <c r="A32" s="26"/>
      <c r="B32" s="27"/>
      <c r="C32" s="26"/>
      <c r="D32" s="96" t="s">
        <v>30</v>
      </c>
      <c r="E32" s="26"/>
      <c r="F32" s="26"/>
      <c r="G32" s="26"/>
      <c r="H32" s="26"/>
      <c r="I32" s="26"/>
      <c r="J32" s="68">
        <f>ROUND(J144, 2)</f>
        <v>0</v>
      </c>
      <c r="K32" s="26"/>
      <c r="L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6.9" customHeight="1">
      <c r="A33" s="26"/>
      <c r="B33" s="27"/>
      <c r="C33" s="26"/>
      <c r="D33" s="63"/>
      <c r="E33" s="63"/>
      <c r="F33" s="63"/>
      <c r="G33" s="63"/>
      <c r="H33" s="63"/>
      <c r="I33" s="63"/>
      <c r="J33" s="63"/>
      <c r="K33" s="63"/>
      <c r="L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" customHeight="1">
      <c r="A34" s="26"/>
      <c r="B34" s="27"/>
      <c r="C34" s="26"/>
      <c r="D34" s="26"/>
      <c r="E34" s="26"/>
      <c r="F34" s="30" t="s">
        <v>32</v>
      </c>
      <c r="G34" s="26"/>
      <c r="H34" s="26"/>
      <c r="I34" s="30" t="s">
        <v>31</v>
      </c>
      <c r="J34" s="30" t="s">
        <v>33</v>
      </c>
      <c r="K34" s="26"/>
      <c r="L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" customHeight="1">
      <c r="A35" s="26"/>
      <c r="B35" s="27"/>
      <c r="C35" s="26"/>
      <c r="D35" s="97" t="s">
        <v>34</v>
      </c>
      <c r="E35" s="32" t="s">
        <v>35</v>
      </c>
      <c r="F35" s="98">
        <f>ROUND((SUM(BE144:BE679)),  2)</f>
        <v>0</v>
      </c>
      <c r="G35" s="99"/>
      <c r="H35" s="99"/>
      <c r="I35" s="100">
        <v>0.2</v>
      </c>
      <c r="J35" s="98">
        <f>ROUND(((SUM(BE144:BE679))*I35),  2)</f>
        <v>0</v>
      </c>
      <c r="K35" s="26"/>
      <c r="L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" customHeight="1">
      <c r="A36" s="26"/>
      <c r="B36" s="27"/>
      <c r="C36" s="26"/>
      <c r="D36" s="26"/>
      <c r="E36" s="32" t="s">
        <v>36</v>
      </c>
      <c r="F36" s="101">
        <f>ROUND((SUM(BF144:BF679)),  2)</f>
        <v>0</v>
      </c>
      <c r="G36" s="26"/>
      <c r="H36" s="26"/>
      <c r="I36" s="102">
        <v>0.2</v>
      </c>
      <c r="J36" s="101">
        <f>ROUND(((SUM(BF144:BF679))*I36),  2)</f>
        <v>0</v>
      </c>
      <c r="K36" s="26"/>
      <c r="L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" hidden="1" customHeight="1">
      <c r="A37" s="26"/>
      <c r="B37" s="27"/>
      <c r="C37" s="26"/>
      <c r="D37" s="26"/>
      <c r="E37" s="23" t="s">
        <v>37</v>
      </c>
      <c r="F37" s="101">
        <f>ROUND((SUM(BG144:BG679)),  2)</f>
        <v>0</v>
      </c>
      <c r="G37" s="26"/>
      <c r="H37" s="26"/>
      <c r="I37" s="102">
        <v>0.2</v>
      </c>
      <c r="J37" s="101">
        <f>0</f>
        <v>0</v>
      </c>
      <c r="K37" s="26"/>
      <c r="L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" hidden="1" customHeight="1">
      <c r="A38" s="26"/>
      <c r="B38" s="27"/>
      <c r="C38" s="26"/>
      <c r="D38" s="26"/>
      <c r="E38" s="23" t="s">
        <v>38</v>
      </c>
      <c r="F38" s="101">
        <f>ROUND((SUM(BH144:BH679)),  2)</f>
        <v>0</v>
      </c>
      <c r="G38" s="26"/>
      <c r="H38" s="26"/>
      <c r="I38" s="102">
        <v>0.2</v>
      </c>
      <c r="J38" s="101">
        <f>0</f>
        <v>0</v>
      </c>
      <c r="K38" s="26"/>
      <c r="L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14.4" hidden="1" customHeight="1">
      <c r="A39" s="26"/>
      <c r="B39" s="27"/>
      <c r="C39" s="26"/>
      <c r="D39" s="26"/>
      <c r="E39" s="32" t="s">
        <v>39</v>
      </c>
      <c r="F39" s="98">
        <f>ROUND((SUM(BI144:BI679)),  2)</f>
        <v>0</v>
      </c>
      <c r="G39" s="99"/>
      <c r="H39" s="99"/>
      <c r="I39" s="100">
        <v>0</v>
      </c>
      <c r="J39" s="98">
        <f>0</f>
        <v>0</v>
      </c>
      <c r="K39" s="26"/>
      <c r="L39" s="39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6.9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9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2" customFormat="1" ht="25.35" customHeight="1">
      <c r="A41" s="26"/>
      <c r="B41" s="27"/>
      <c r="C41" s="103"/>
      <c r="D41" s="104" t="s">
        <v>40</v>
      </c>
      <c r="E41" s="57"/>
      <c r="F41" s="57"/>
      <c r="G41" s="105" t="s">
        <v>41</v>
      </c>
      <c r="H41" s="106" t="s">
        <v>42</v>
      </c>
      <c r="I41" s="57"/>
      <c r="J41" s="107">
        <f>SUM(J32:J39)</f>
        <v>0</v>
      </c>
      <c r="K41" s="108"/>
      <c r="L41" s="39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</row>
    <row r="42" spans="1:31" s="2" customFormat="1" ht="14.4" customHeight="1">
      <c r="A42" s="26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39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</row>
    <row r="43" spans="1:31" s="1" customFormat="1" ht="14.4" customHeight="1">
      <c r="B43" s="17"/>
      <c r="L43" s="17"/>
    </row>
    <row r="44" spans="1:31" s="1" customFormat="1" ht="14.4" customHeight="1">
      <c r="B44" s="17"/>
      <c r="L44" s="17"/>
    </row>
    <row r="45" spans="1:31" s="1" customFormat="1" ht="14.4" customHeight="1">
      <c r="B45" s="17"/>
      <c r="L45" s="17"/>
    </row>
    <row r="46" spans="1:31" s="1" customFormat="1" ht="14.4" customHeight="1">
      <c r="B46" s="17"/>
      <c r="L46" s="17"/>
    </row>
    <row r="47" spans="1:31" s="1" customFormat="1" ht="14.4" customHeight="1">
      <c r="B47" s="17"/>
      <c r="L47" s="17"/>
    </row>
    <row r="48" spans="1:31" s="1" customFormat="1" ht="14.4" customHeight="1">
      <c r="B48" s="17"/>
      <c r="L48" s="17"/>
    </row>
    <row r="49" spans="1:31" s="1" customFormat="1" ht="14.4" customHeight="1">
      <c r="B49" s="17"/>
      <c r="L49" s="17"/>
    </row>
    <row r="50" spans="1:31" s="2" customFormat="1" ht="14.4" customHeight="1">
      <c r="B50" s="39"/>
      <c r="D50" s="40" t="s">
        <v>43</v>
      </c>
      <c r="E50" s="41"/>
      <c r="F50" s="41"/>
      <c r="G50" s="40" t="s">
        <v>44</v>
      </c>
      <c r="H50" s="41"/>
      <c r="I50" s="41"/>
      <c r="J50" s="41"/>
      <c r="K50" s="41"/>
      <c r="L50" s="39"/>
    </row>
    <row r="51" spans="1:31" ht="10.199999999999999">
      <c r="B51" s="17"/>
      <c r="L51" s="17"/>
    </row>
    <row r="52" spans="1:31" ht="10.199999999999999">
      <c r="B52" s="17"/>
      <c r="L52" s="17"/>
    </row>
    <row r="53" spans="1:31" ht="10.199999999999999">
      <c r="B53" s="17"/>
      <c r="L53" s="17"/>
    </row>
    <row r="54" spans="1:31" ht="10.199999999999999">
      <c r="B54" s="17"/>
      <c r="L54" s="17"/>
    </row>
    <row r="55" spans="1:31" ht="10.199999999999999">
      <c r="B55" s="17"/>
      <c r="L55" s="17"/>
    </row>
    <row r="56" spans="1:31" ht="10.199999999999999">
      <c r="B56" s="17"/>
      <c r="L56" s="17"/>
    </row>
    <row r="57" spans="1:31" ht="10.199999999999999">
      <c r="B57" s="17"/>
      <c r="L57" s="17"/>
    </row>
    <row r="58" spans="1:31" ht="10.199999999999999">
      <c r="B58" s="17"/>
      <c r="L58" s="17"/>
    </row>
    <row r="59" spans="1:31" ht="10.199999999999999">
      <c r="B59" s="17"/>
      <c r="L59" s="17"/>
    </row>
    <row r="60" spans="1:31" ht="10.199999999999999">
      <c r="B60" s="17"/>
      <c r="L60" s="17"/>
    </row>
    <row r="61" spans="1:31" s="2" customFormat="1" ht="13.2">
      <c r="A61" s="26"/>
      <c r="B61" s="27"/>
      <c r="C61" s="26"/>
      <c r="D61" s="42" t="s">
        <v>45</v>
      </c>
      <c r="E61" s="29"/>
      <c r="F61" s="109" t="s">
        <v>46</v>
      </c>
      <c r="G61" s="42" t="s">
        <v>45</v>
      </c>
      <c r="H61" s="29"/>
      <c r="I61" s="29"/>
      <c r="J61" s="110" t="s">
        <v>46</v>
      </c>
      <c r="K61" s="29"/>
      <c r="L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 ht="10.199999999999999">
      <c r="B62" s="17"/>
      <c r="L62" s="17"/>
    </row>
    <row r="63" spans="1:31" ht="10.199999999999999">
      <c r="B63" s="17"/>
      <c r="L63" s="17"/>
    </row>
    <row r="64" spans="1:31" ht="10.199999999999999">
      <c r="B64" s="17"/>
      <c r="L64" s="17"/>
    </row>
    <row r="65" spans="1:31" s="2" customFormat="1" ht="13.2">
      <c r="A65" s="26"/>
      <c r="B65" s="27"/>
      <c r="C65" s="26"/>
      <c r="D65" s="40" t="s">
        <v>47</v>
      </c>
      <c r="E65" s="43"/>
      <c r="F65" s="43"/>
      <c r="G65" s="40" t="s">
        <v>48</v>
      </c>
      <c r="H65" s="43"/>
      <c r="I65" s="43"/>
      <c r="J65" s="43"/>
      <c r="K65" s="43"/>
      <c r="L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 ht="10.199999999999999">
      <c r="B66" s="17"/>
      <c r="L66" s="17"/>
    </row>
    <row r="67" spans="1:31" ht="10.199999999999999">
      <c r="B67" s="17"/>
      <c r="L67" s="17"/>
    </row>
    <row r="68" spans="1:31" ht="10.199999999999999">
      <c r="B68" s="17"/>
      <c r="L68" s="17"/>
    </row>
    <row r="69" spans="1:31" ht="10.199999999999999">
      <c r="B69" s="17"/>
      <c r="L69" s="17"/>
    </row>
    <row r="70" spans="1:31" ht="10.199999999999999">
      <c r="B70" s="17"/>
      <c r="L70" s="17"/>
    </row>
    <row r="71" spans="1:31" ht="10.199999999999999">
      <c r="B71" s="17"/>
      <c r="L71" s="17"/>
    </row>
    <row r="72" spans="1:31" ht="10.199999999999999">
      <c r="B72" s="17"/>
      <c r="L72" s="17"/>
    </row>
    <row r="73" spans="1:31" ht="10.199999999999999">
      <c r="B73" s="17"/>
      <c r="L73" s="17"/>
    </row>
    <row r="74" spans="1:31" ht="10.199999999999999">
      <c r="B74" s="17"/>
      <c r="L74" s="17"/>
    </row>
    <row r="75" spans="1:31" ht="10.199999999999999">
      <c r="B75" s="17"/>
      <c r="L75" s="17"/>
    </row>
    <row r="76" spans="1:31" s="2" customFormat="1" ht="13.2">
      <c r="A76" s="26"/>
      <c r="B76" s="27"/>
      <c r="C76" s="26"/>
      <c r="D76" s="42" t="s">
        <v>45</v>
      </c>
      <c r="E76" s="29"/>
      <c r="F76" s="109" t="s">
        <v>46</v>
      </c>
      <c r="G76" s="42" t="s">
        <v>45</v>
      </c>
      <c r="H76" s="29"/>
      <c r="I76" s="29"/>
      <c r="J76" s="110" t="s">
        <v>46</v>
      </c>
      <c r="K76" s="29"/>
      <c r="L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31" s="2" customFormat="1" ht="6.9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31" s="2" customFormat="1" ht="24.9" customHeight="1">
      <c r="A82" s="26"/>
      <c r="B82" s="27"/>
      <c r="C82" s="18" t="s">
        <v>90</v>
      </c>
      <c r="D82" s="26"/>
      <c r="E82" s="26"/>
      <c r="F82" s="26"/>
      <c r="G82" s="26"/>
      <c r="H82" s="26"/>
      <c r="I82" s="26"/>
      <c r="J82" s="26"/>
      <c r="K82" s="26"/>
      <c r="L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31" s="2" customFormat="1" ht="6.9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31" s="2" customFormat="1" ht="12" customHeight="1">
      <c r="A84" s="26"/>
      <c r="B84" s="27"/>
      <c r="C84" s="23" t="s">
        <v>12</v>
      </c>
      <c r="D84" s="26"/>
      <c r="E84" s="26"/>
      <c r="F84" s="26"/>
      <c r="G84" s="26"/>
      <c r="H84" s="26"/>
      <c r="I84" s="26"/>
      <c r="J84" s="26"/>
      <c r="K84" s="26"/>
      <c r="L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31" s="2" customFormat="1" ht="16.5" customHeight="1">
      <c r="A85" s="26"/>
      <c r="B85" s="27"/>
      <c r="C85" s="26"/>
      <c r="D85" s="26"/>
      <c r="E85" s="213" t="str">
        <f>E7</f>
        <v>ZŠ SÍDLISKO II OPRAVA ELEKTROINŠTALÁCIE</v>
      </c>
      <c r="F85" s="214"/>
      <c r="G85" s="214"/>
      <c r="H85" s="214"/>
      <c r="I85" s="26"/>
      <c r="J85" s="26"/>
      <c r="K85" s="26"/>
      <c r="L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31" s="1" customFormat="1" ht="12" customHeight="1">
      <c r="B86" s="17"/>
      <c r="C86" s="23" t="s">
        <v>86</v>
      </c>
      <c r="L86" s="17"/>
    </row>
    <row r="87" spans="1:31" s="2" customFormat="1" ht="16.5" customHeight="1">
      <c r="A87" s="26"/>
      <c r="B87" s="27"/>
      <c r="C87" s="26"/>
      <c r="D87" s="26"/>
      <c r="E87" s="213" t="s">
        <v>87</v>
      </c>
      <c r="F87" s="215"/>
      <c r="G87" s="215"/>
      <c r="H87" s="215"/>
      <c r="I87" s="26"/>
      <c r="J87" s="26"/>
      <c r="K87" s="26"/>
      <c r="L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31" s="2" customFormat="1" ht="12" customHeight="1">
      <c r="A88" s="26"/>
      <c r="B88" s="27"/>
      <c r="C88" s="23" t="s">
        <v>88</v>
      </c>
      <c r="D88" s="26"/>
      <c r="E88" s="26"/>
      <c r="F88" s="26"/>
      <c r="G88" s="26"/>
      <c r="H88" s="26"/>
      <c r="I88" s="26"/>
      <c r="J88" s="26"/>
      <c r="K88" s="26"/>
      <c r="L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31" s="2" customFormat="1" ht="16.5" customHeight="1">
      <c r="A89" s="26"/>
      <c r="B89" s="27"/>
      <c r="C89" s="26"/>
      <c r="D89" s="26"/>
      <c r="E89" s="189" t="str">
        <f>E11</f>
        <v>ELI - SILNOPRÚDOVÁ ELEKTROINŠTALÁCIA</v>
      </c>
      <c r="F89" s="215"/>
      <c r="G89" s="215"/>
      <c r="H89" s="215"/>
      <c r="I89" s="26"/>
      <c r="J89" s="26"/>
      <c r="K89" s="26"/>
      <c r="L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31" s="2" customFormat="1" ht="6.9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31" s="2" customFormat="1" ht="12" customHeight="1">
      <c r="A91" s="26"/>
      <c r="B91" s="27"/>
      <c r="C91" s="23" t="s">
        <v>16</v>
      </c>
      <c r="D91" s="26"/>
      <c r="E91" s="26"/>
      <c r="F91" s="21" t="str">
        <f>F14</f>
        <v>ZŠ Sídlisko II, Vranov nad Topľou</v>
      </c>
      <c r="G91" s="26"/>
      <c r="H91" s="26"/>
      <c r="I91" s="23" t="s">
        <v>18</v>
      </c>
      <c r="J91" s="52">
        <f>IF(J14="","",J14)</f>
        <v>44484</v>
      </c>
      <c r="K91" s="26"/>
      <c r="L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31" s="2" customFormat="1" ht="6.9" customHeight="1">
      <c r="A92" s="26"/>
      <c r="B92" s="27"/>
      <c r="C92" s="26"/>
      <c r="D92" s="26"/>
      <c r="E92" s="26"/>
      <c r="F92" s="26"/>
      <c r="G92" s="26"/>
      <c r="H92" s="26"/>
      <c r="I92" s="26"/>
      <c r="J92" s="26"/>
      <c r="K92" s="26"/>
      <c r="L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31" s="2" customFormat="1" ht="15.15" customHeight="1">
      <c r="A93" s="26"/>
      <c r="B93" s="27"/>
      <c r="C93" s="23" t="s">
        <v>19</v>
      </c>
      <c r="D93" s="26"/>
      <c r="E93" s="26"/>
      <c r="F93" s="21" t="str">
        <f>E17</f>
        <v xml:space="preserve"> </v>
      </c>
      <c r="G93" s="26"/>
      <c r="H93" s="26"/>
      <c r="I93" s="23" t="s">
        <v>24</v>
      </c>
      <c r="J93" s="24" t="str">
        <f>E23</f>
        <v xml:space="preserve"> </v>
      </c>
      <c r="K93" s="26"/>
      <c r="L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31" s="2" customFormat="1" ht="15.15" customHeight="1">
      <c r="A94" s="26"/>
      <c r="B94" s="27"/>
      <c r="C94" s="23" t="s">
        <v>23</v>
      </c>
      <c r="D94" s="26"/>
      <c r="E94" s="26"/>
      <c r="F94" s="21" t="str">
        <f>IF(E20="","",E20)</f>
        <v xml:space="preserve"> </v>
      </c>
      <c r="G94" s="26"/>
      <c r="H94" s="26"/>
      <c r="I94" s="23" t="s">
        <v>27</v>
      </c>
      <c r="J94" s="24" t="str">
        <f>E26</f>
        <v>Ing. Anton Illéš</v>
      </c>
      <c r="K94" s="26"/>
      <c r="L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31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9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31" s="2" customFormat="1" ht="29.25" customHeight="1">
      <c r="A96" s="26"/>
      <c r="B96" s="27"/>
      <c r="C96" s="111" t="s">
        <v>91</v>
      </c>
      <c r="D96" s="103"/>
      <c r="E96" s="103"/>
      <c r="F96" s="103"/>
      <c r="G96" s="103"/>
      <c r="H96" s="103"/>
      <c r="I96" s="103"/>
      <c r="J96" s="112" t="s">
        <v>92</v>
      </c>
      <c r="K96" s="103"/>
      <c r="L96" s="39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</row>
    <row r="97" spans="1:47" s="2" customFormat="1" ht="10.35" customHeight="1">
      <c r="A97" s="26"/>
      <c r="B97" s="27"/>
      <c r="C97" s="26"/>
      <c r="D97" s="26"/>
      <c r="E97" s="26"/>
      <c r="F97" s="26"/>
      <c r="G97" s="26"/>
      <c r="H97" s="26"/>
      <c r="I97" s="26"/>
      <c r="J97" s="26"/>
      <c r="K97" s="26"/>
      <c r="L97" s="39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</row>
    <row r="98" spans="1:47" s="2" customFormat="1" ht="22.8" customHeight="1">
      <c r="A98" s="26"/>
      <c r="B98" s="27"/>
      <c r="C98" s="113" t="s">
        <v>93</v>
      </c>
      <c r="D98" s="26"/>
      <c r="E98" s="26"/>
      <c r="F98" s="26"/>
      <c r="G98" s="26"/>
      <c r="H98" s="26"/>
      <c r="I98" s="26"/>
      <c r="J98" s="68">
        <f>J144</f>
        <v>0</v>
      </c>
      <c r="K98" s="26"/>
      <c r="L98" s="39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U98" s="14" t="s">
        <v>94</v>
      </c>
    </row>
    <row r="99" spans="1:47" s="9" customFormat="1" ht="24.9" customHeight="1">
      <c r="B99" s="114"/>
      <c r="D99" s="115" t="s">
        <v>95</v>
      </c>
      <c r="E99" s="116"/>
      <c r="F99" s="116"/>
      <c r="G99" s="116"/>
      <c r="H99" s="116"/>
      <c r="I99" s="116"/>
      <c r="J99" s="117">
        <f>J145</f>
        <v>0</v>
      </c>
      <c r="L99" s="114"/>
    </row>
    <row r="100" spans="1:47" s="10" customFormat="1" ht="19.95" customHeight="1">
      <c r="B100" s="118"/>
      <c r="D100" s="119" t="s">
        <v>96</v>
      </c>
      <c r="E100" s="120"/>
      <c r="F100" s="120"/>
      <c r="G100" s="120"/>
      <c r="H100" s="120"/>
      <c r="I100" s="120"/>
      <c r="J100" s="121">
        <f>J146</f>
        <v>0</v>
      </c>
      <c r="L100" s="118"/>
    </row>
    <row r="101" spans="1:47" s="10" customFormat="1" ht="19.95" customHeight="1">
      <c r="B101" s="118"/>
      <c r="D101" s="119" t="s">
        <v>97</v>
      </c>
      <c r="E101" s="120"/>
      <c r="F101" s="120"/>
      <c r="G101" s="120"/>
      <c r="H101" s="120"/>
      <c r="I101" s="120"/>
      <c r="J101" s="121">
        <f>J151</f>
        <v>0</v>
      </c>
      <c r="L101" s="118"/>
    </row>
    <row r="102" spans="1:47" s="9" customFormat="1" ht="24.9" customHeight="1">
      <c r="B102" s="114"/>
      <c r="D102" s="115" t="s">
        <v>98</v>
      </c>
      <c r="E102" s="116"/>
      <c r="F102" s="116"/>
      <c r="G102" s="116"/>
      <c r="H102" s="116"/>
      <c r="I102" s="116"/>
      <c r="J102" s="117">
        <f>J160</f>
        <v>0</v>
      </c>
      <c r="L102" s="114"/>
    </row>
    <row r="103" spans="1:47" s="10" customFormat="1" ht="19.95" customHeight="1">
      <c r="B103" s="118"/>
      <c r="D103" s="119" t="s">
        <v>99</v>
      </c>
      <c r="E103" s="120"/>
      <c r="F103" s="120"/>
      <c r="G103" s="120"/>
      <c r="H103" s="120"/>
      <c r="I103" s="120"/>
      <c r="J103" s="121">
        <f>J161</f>
        <v>0</v>
      </c>
      <c r="L103" s="118"/>
    </row>
    <row r="104" spans="1:47" s="10" customFormat="1" ht="19.95" customHeight="1">
      <c r="B104" s="118"/>
      <c r="D104" s="119" t="s">
        <v>100</v>
      </c>
      <c r="E104" s="120"/>
      <c r="F104" s="120"/>
      <c r="G104" s="120"/>
      <c r="H104" s="120"/>
      <c r="I104" s="120"/>
      <c r="J104" s="121">
        <f>J166</f>
        <v>0</v>
      </c>
      <c r="L104" s="118"/>
    </row>
    <row r="105" spans="1:47" s="9" customFormat="1" ht="24.9" customHeight="1">
      <c r="B105" s="114"/>
      <c r="D105" s="115" t="s">
        <v>101</v>
      </c>
      <c r="E105" s="116"/>
      <c r="F105" s="116"/>
      <c r="G105" s="116"/>
      <c r="H105" s="116"/>
      <c r="I105" s="116"/>
      <c r="J105" s="117">
        <f>J168</f>
        <v>0</v>
      </c>
      <c r="L105" s="114"/>
    </row>
    <row r="106" spans="1:47" s="10" customFormat="1" ht="19.95" customHeight="1">
      <c r="B106" s="118"/>
      <c r="D106" s="119" t="s">
        <v>102</v>
      </c>
      <c r="E106" s="120"/>
      <c r="F106" s="120"/>
      <c r="G106" s="120"/>
      <c r="H106" s="120"/>
      <c r="I106" s="120"/>
      <c r="J106" s="121">
        <f>J169</f>
        <v>0</v>
      </c>
      <c r="L106" s="118"/>
    </row>
    <row r="107" spans="1:47" s="10" customFormat="1" ht="14.85" customHeight="1">
      <c r="B107" s="118"/>
      <c r="D107" s="119" t="s">
        <v>103</v>
      </c>
      <c r="E107" s="120"/>
      <c r="F107" s="120"/>
      <c r="G107" s="120"/>
      <c r="H107" s="120"/>
      <c r="I107" s="120"/>
      <c r="J107" s="121">
        <f>J308</f>
        <v>0</v>
      </c>
      <c r="L107" s="118"/>
    </row>
    <row r="108" spans="1:47" s="10" customFormat="1" ht="14.85" customHeight="1">
      <c r="B108" s="118"/>
      <c r="D108" s="119" t="s">
        <v>104</v>
      </c>
      <c r="E108" s="120"/>
      <c r="F108" s="120"/>
      <c r="G108" s="120"/>
      <c r="H108" s="120"/>
      <c r="I108" s="120"/>
      <c r="J108" s="121">
        <f>J333</f>
        <v>0</v>
      </c>
      <c r="L108" s="118"/>
    </row>
    <row r="109" spans="1:47" s="10" customFormat="1" ht="14.85" customHeight="1">
      <c r="B109" s="118"/>
      <c r="D109" s="119" t="s">
        <v>105</v>
      </c>
      <c r="E109" s="120"/>
      <c r="F109" s="120"/>
      <c r="G109" s="120"/>
      <c r="H109" s="120"/>
      <c r="I109" s="120"/>
      <c r="J109" s="121">
        <f>J356</f>
        <v>0</v>
      </c>
      <c r="L109" s="118"/>
    </row>
    <row r="110" spans="1:47" s="10" customFormat="1" ht="14.85" customHeight="1">
      <c r="B110" s="118"/>
      <c r="D110" s="119" t="s">
        <v>106</v>
      </c>
      <c r="E110" s="120"/>
      <c r="F110" s="120"/>
      <c r="G110" s="120"/>
      <c r="H110" s="120"/>
      <c r="I110" s="120"/>
      <c r="J110" s="121">
        <f>J379</f>
        <v>0</v>
      </c>
      <c r="L110" s="118"/>
    </row>
    <row r="111" spans="1:47" s="10" customFormat="1" ht="14.85" customHeight="1">
      <c r="B111" s="118"/>
      <c r="D111" s="119" t="s">
        <v>107</v>
      </c>
      <c r="E111" s="120"/>
      <c r="F111" s="120"/>
      <c r="G111" s="120"/>
      <c r="H111" s="120"/>
      <c r="I111" s="120"/>
      <c r="J111" s="121">
        <f>J402</f>
        <v>0</v>
      </c>
      <c r="L111" s="118"/>
    </row>
    <row r="112" spans="1:47" s="10" customFormat="1" ht="14.85" customHeight="1">
      <c r="B112" s="118"/>
      <c r="D112" s="119" t="s">
        <v>108</v>
      </c>
      <c r="E112" s="120"/>
      <c r="F112" s="120"/>
      <c r="G112" s="120"/>
      <c r="H112" s="120"/>
      <c r="I112" s="120"/>
      <c r="J112" s="121">
        <f>J423</f>
        <v>0</v>
      </c>
      <c r="L112" s="118"/>
    </row>
    <row r="113" spans="1:31" s="10" customFormat="1" ht="14.85" customHeight="1">
      <c r="B113" s="118"/>
      <c r="D113" s="119" t="s">
        <v>109</v>
      </c>
      <c r="E113" s="120"/>
      <c r="F113" s="120"/>
      <c r="G113" s="120"/>
      <c r="H113" s="120"/>
      <c r="I113" s="120"/>
      <c r="J113" s="121">
        <f>J452</f>
        <v>0</v>
      </c>
      <c r="L113" s="118"/>
    </row>
    <row r="114" spans="1:31" s="10" customFormat="1" ht="14.85" customHeight="1">
      <c r="B114" s="118"/>
      <c r="D114" s="119" t="s">
        <v>110</v>
      </c>
      <c r="E114" s="120"/>
      <c r="F114" s="120"/>
      <c r="G114" s="120"/>
      <c r="H114" s="120"/>
      <c r="I114" s="120"/>
      <c r="J114" s="121">
        <f>J474</f>
        <v>0</v>
      </c>
      <c r="L114" s="118"/>
    </row>
    <row r="115" spans="1:31" s="10" customFormat="1" ht="14.85" customHeight="1">
      <c r="B115" s="118"/>
      <c r="D115" s="119" t="s">
        <v>111</v>
      </c>
      <c r="E115" s="120"/>
      <c r="F115" s="120"/>
      <c r="G115" s="120"/>
      <c r="H115" s="120"/>
      <c r="I115" s="120"/>
      <c r="J115" s="121">
        <f>J497</f>
        <v>0</v>
      </c>
      <c r="L115" s="118"/>
    </row>
    <row r="116" spans="1:31" s="10" customFormat="1" ht="14.85" customHeight="1">
      <c r="B116" s="118"/>
      <c r="D116" s="119" t="s">
        <v>112</v>
      </c>
      <c r="E116" s="120"/>
      <c r="F116" s="120"/>
      <c r="G116" s="120"/>
      <c r="H116" s="120"/>
      <c r="I116" s="120"/>
      <c r="J116" s="121">
        <f>J520</f>
        <v>0</v>
      </c>
      <c r="L116" s="118"/>
    </row>
    <row r="117" spans="1:31" s="10" customFormat="1" ht="14.85" customHeight="1">
      <c r="B117" s="118"/>
      <c r="D117" s="119" t="s">
        <v>113</v>
      </c>
      <c r="E117" s="120"/>
      <c r="F117" s="120"/>
      <c r="G117" s="120"/>
      <c r="H117" s="120"/>
      <c r="I117" s="120"/>
      <c r="J117" s="121">
        <f>J543</f>
        <v>0</v>
      </c>
      <c r="L117" s="118"/>
    </row>
    <row r="118" spans="1:31" s="10" customFormat="1" ht="14.85" customHeight="1">
      <c r="B118" s="118"/>
      <c r="D118" s="119" t="s">
        <v>114</v>
      </c>
      <c r="E118" s="120"/>
      <c r="F118" s="120"/>
      <c r="G118" s="120"/>
      <c r="H118" s="120"/>
      <c r="I118" s="120"/>
      <c r="J118" s="121">
        <f>J566</f>
        <v>0</v>
      </c>
      <c r="L118" s="118"/>
    </row>
    <row r="119" spans="1:31" s="10" customFormat="1" ht="14.85" customHeight="1">
      <c r="B119" s="118"/>
      <c r="D119" s="119" t="s">
        <v>115</v>
      </c>
      <c r="E119" s="120"/>
      <c r="F119" s="120"/>
      <c r="G119" s="120"/>
      <c r="H119" s="120"/>
      <c r="I119" s="120"/>
      <c r="J119" s="121">
        <f>J589</f>
        <v>0</v>
      </c>
      <c r="L119" s="118"/>
    </row>
    <row r="120" spans="1:31" s="10" customFormat="1" ht="14.85" customHeight="1">
      <c r="B120" s="118"/>
      <c r="D120" s="119" t="s">
        <v>116</v>
      </c>
      <c r="E120" s="120"/>
      <c r="F120" s="120"/>
      <c r="G120" s="120"/>
      <c r="H120" s="120"/>
      <c r="I120" s="120"/>
      <c r="J120" s="121">
        <f>J614</f>
        <v>0</v>
      </c>
      <c r="L120" s="118"/>
    </row>
    <row r="121" spans="1:31" s="10" customFormat="1" ht="14.85" customHeight="1">
      <c r="B121" s="118"/>
      <c r="D121" s="119" t="s">
        <v>117</v>
      </c>
      <c r="E121" s="120"/>
      <c r="F121" s="120"/>
      <c r="G121" s="120"/>
      <c r="H121" s="120"/>
      <c r="I121" s="120"/>
      <c r="J121" s="121">
        <f>J637</f>
        <v>0</v>
      </c>
      <c r="L121" s="118"/>
    </row>
    <row r="122" spans="1:31" s="9" customFormat="1" ht="24.9" customHeight="1">
      <c r="B122" s="114"/>
      <c r="D122" s="115" t="s">
        <v>118</v>
      </c>
      <c r="E122" s="116"/>
      <c r="F122" s="116"/>
      <c r="G122" s="116"/>
      <c r="H122" s="116"/>
      <c r="I122" s="116"/>
      <c r="J122" s="117">
        <f>J677</f>
        <v>0</v>
      </c>
      <c r="L122" s="114"/>
    </row>
    <row r="123" spans="1:31" s="2" customFormat="1" ht="21.75" customHeight="1">
      <c r="A123" s="26"/>
      <c r="B123" s="27"/>
      <c r="C123" s="26"/>
      <c r="D123" s="26"/>
      <c r="E123" s="26"/>
      <c r="F123" s="26"/>
      <c r="G123" s="26"/>
      <c r="H123" s="26"/>
      <c r="I123" s="26"/>
      <c r="J123" s="26"/>
      <c r="K123" s="26"/>
      <c r="L123" s="39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31" s="2" customFormat="1" ht="6.9" customHeight="1">
      <c r="A124" s="26"/>
      <c r="B124" s="44"/>
      <c r="C124" s="45"/>
      <c r="D124" s="45"/>
      <c r="E124" s="45"/>
      <c r="F124" s="45"/>
      <c r="G124" s="45"/>
      <c r="H124" s="45"/>
      <c r="I124" s="45"/>
      <c r="J124" s="45"/>
      <c r="K124" s="45"/>
      <c r="L124" s="39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</row>
    <row r="128" spans="1:31" s="2" customFormat="1" ht="6.9" customHeight="1">
      <c r="A128" s="26"/>
      <c r="B128" s="46"/>
      <c r="C128" s="47"/>
      <c r="D128" s="47"/>
      <c r="E128" s="47"/>
      <c r="F128" s="47"/>
      <c r="G128" s="47"/>
      <c r="H128" s="47"/>
      <c r="I128" s="47"/>
      <c r="J128" s="47"/>
      <c r="K128" s="47"/>
      <c r="L128" s="39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</row>
    <row r="129" spans="1:63" s="2" customFormat="1" ht="24.9" customHeight="1">
      <c r="A129" s="26"/>
      <c r="B129" s="27"/>
      <c r="C129" s="18" t="s">
        <v>119</v>
      </c>
      <c r="D129" s="26"/>
      <c r="E129" s="26"/>
      <c r="F129" s="26"/>
      <c r="G129" s="26"/>
      <c r="H129" s="26"/>
      <c r="I129" s="26"/>
      <c r="J129" s="26"/>
      <c r="K129" s="26"/>
      <c r="L129" s="39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</row>
    <row r="130" spans="1:63" s="2" customFormat="1" ht="6.9" customHeight="1">
      <c r="A130" s="26"/>
      <c r="B130" s="27"/>
      <c r="C130" s="26"/>
      <c r="D130" s="26"/>
      <c r="E130" s="26"/>
      <c r="F130" s="26"/>
      <c r="G130" s="26"/>
      <c r="H130" s="26"/>
      <c r="I130" s="26"/>
      <c r="J130" s="26"/>
      <c r="K130" s="26"/>
      <c r="L130" s="39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</row>
    <row r="131" spans="1:63" s="2" customFormat="1" ht="12" customHeight="1">
      <c r="A131" s="26"/>
      <c r="B131" s="27"/>
      <c r="C131" s="23" t="s">
        <v>12</v>
      </c>
      <c r="D131" s="26"/>
      <c r="E131" s="26"/>
      <c r="F131" s="26"/>
      <c r="G131" s="26"/>
      <c r="H131" s="26"/>
      <c r="I131" s="26"/>
      <c r="J131" s="26"/>
      <c r="K131" s="26"/>
      <c r="L131" s="39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</row>
    <row r="132" spans="1:63" s="2" customFormat="1" ht="16.5" customHeight="1">
      <c r="A132" s="26"/>
      <c r="B132" s="27"/>
      <c r="C132" s="26"/>
      <c r="D132" s="26"/>
      <c r="E132" s="213" t="str">
        <f>E7</f>
        <v>ZŠ SÍDLISKO II OPRAVA ELEKTROINŠTALÁCIE</v>
      </c>
      <c r="F132" s="214"/>
      <c r="G132" s="214"/>
      <c r="H132" s="214"/>
      <c r="I132" s="26"/>
      <c r="J132" s="26"/>
      <c r="K132" s="26"/>
      <c r="L132" s="39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</row>
    <row r="133" spans="1:63" s="1" customFormat="1" ht="12" customHeight="1">
      <c r="B133" s="17"/>
      <c r="C133" s="23" t="s">
        <v>86</v>
      </c>
      <c r="L133" s="17"/>
    </row>
    <row r="134" spans="1:63" s="2" customFormat="1" ht="16.5" customHeight="1">
      <c r="A134" s="26"/>
      <c r="B134" s="27"/>
      <c r="C134" s="26"/>
      <c r="D134" s="26"/>
      <c r="E134" s="213" t="s">
        <v>87</v>
      </c>
      <c r="F134" s="215"/>
      <c r="G134" s="215"/>
      <c r="H134" s="215"/>
      <c r="I134" s="26"/>
      <c r="J134" s="26"/>
      <c r="K134" s="26"/>
      <c r="L134" s="39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</row>
    <row r="135" spans="1:63" s="2" customFormat="1" ht="12" customHeight="1">
      <c r="A135" s="26"/>
      <c r="B135" s="27"/>
      <c r="C135" s="23" t="s">
        <v>88</v>
      </c>
      <c r="D135" s="26"/>
      <c r="E135" s="26"/>
      <c r="F135" s="26"/>
      <c r="G135" s="26"/>
      <c r="H135" s="26"/>
      <c r="I135" s="26"/>
      <c r="J135" s="26"/>
      <c r="K135" s="26"/>
      <c r="L135" s="39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</row>
    <row r="136" spans="1:63" s="2" customFormat="1" ht="16.5" customHeight="1">
      <c r="A136" s="26"/>
      <c r="B136" s="27"/>
      <c r="C136" s="26"/>
      <c r="D136" s="26"/>
      <c r="E136" s="189" t="str">
        <f>E11</f>
        <v>ELI - SILNOPRÚDOVÁ ELEKTROINŠTALÁCIA</v>
      </c>
      <c r="F136" s="215"/>
      <c r="G136" s="215"/>
      <c r="H136" s="215"/>
      <c r="I136" s="26"/>
      <c r="J136" s="26"/>
      <c r="K136" s="26"/>
      <c r="L136" s="39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</row>
    <row r="137" spans="1:63" s="2" customFormat="1" ht="6.9" customHeight="1">
      <c r="A137" s="26"/>
      <c r="B137" s="27"/>
      <c r="C137" s="26"/>
      <c r="D137" s="26"/>
      <c r="E137" s="26"/>
      <c r="F137" s="26"/>
      <c r="G137" s="26"/>
      <c r="H137" s="26"/>
      <c r="I137" s="26"/>
      <c r="J137" s="26"/>
      <c r="K137" s="26"/>
      <c r="L137" s="39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</row>
    <row r="138" spans="1:63" s="2" customFormat="1" ht="12" customHeight="1">
      <c r="A138" s="26"/>
      <c r="B138" s="27"/>
      <c r="C138" s="23" t="s">
        <v>16</v>
      </c>
      <c r="D138" s="26"/>
      <c r="E138" s="26"/>
      <c r="F138" s="21" t="str">
        <f>F14</f>
        <v>ZŠ Sídlisko II, Vranov nad Topľou</v>
      </c>
      <c r="G138" s="26"/>
      <c r="H138" s="26"/>
      <c r="I138" s="23" t="s">
        <v>18</v>
      </c>
      <c r="J138" s="52">
        <f>IF(J14="","",J14)</f>
        <v>44484</v>
      </c>
      <c r="K138" s="26"/>
      <c r="L138" s="39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</row>
    <row r="139" spans="1:63" s="2" customFormat="1" ht="6.9" customHeight="1">
      <c r="A139" s="26"/>
      <c r="B139" s="27"/>
      <c r="C139" s="26"/>
      <c r="D139" s="26"/>
      <c r="E139" s="26"/>
      <c r="F139" s="26"/>
      <c r="G139" s="26"/>
      <c r="H139" s="26"/>
      <c r="I139" s="26"/>
      <c r="J139" s="26"/>
      <c r="K139" s="26"/>
      <c r="L139" s="39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</row>
    <row r="140" spans="1:63" s="2" customFormat="1" ht="15.15" customHeight="1">
      <c r="A140" s="26"/>
      <c r="B140" s="27"/>
      <c r="C140" s="23" t="s">
        <v>19</v>
      </c>
      <c r="D140" s="26"/>
      <c r="E140" s="26"/>
      <c r="F140" s="21" t="str">
        <f>E17</f>
        <v xml:space="preserve"> </v>
      </c>
      <c r="G140" s="26"/>
      <c r="H140" s="26"/>
      <c r="I140" s="23" t="s">
        <v>24</v>
      </c>
      <c r="J140" s="24" t="str">
        <f>E23</f>
        <v xml:space="preserve"> </v>
      </c>
      <c r="K140" s="26"/>
      <c r="L140" s="39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</row>
    <row r="141" spans="1:63" s="2" customFormat="1" ht="15.15" customHeight="1">
      <c r="A141" s="26"/>
      <c r="B141" s="27"/>
      <c r="C141" s="23" t="s">
        <v>23</v>
      </c>
      <c r="D141" s="26"/>
      <c r="E141" s="26"/>
      <c r="F141" s="21" t="str">
        <f>IF(E20="","",E20)</f>
        <v xml:space="preserve"> </v>
      </c>
      <c r="G141" s="26"/>
      <c r="H141" s="26"/>
      <c r="I141" s="23" t="s">
        <v>27</v>
      </c>
      <c r="J141" s="24" t="str">
        <f>E26</f>
        <v>Ing. Anton Illéš</v>
      </c>
      <c r="K141" s="26"/>
      <c r="L141" s="39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</row>
    <row r="142" spans="1:63" s="2" customFormat="1" ht="10.35" customHeight="1">
      <c r="A142" s="26"/>
      <c r="B142" s="27"/>
      <c r="C142" s="26"/>
      <c r="D142" s="26"/>
      <c r="E142" s="26"/>
      <c r="F142" s="26"/>
      <c r="G142" s="26"/>
      <c r="H142" s="26"/>
      <c r="I142" s="26"/>
      <c r="J142" s="26"/>
      <c r="K142" s="26"/>
      <c r="L142" s="39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</row>
    <row r="143" spans="1:63" s="11" customFormat="1" ht="29.25" customHeight="1">
      <c r="A143" s="122"/>
      <c r="B143" s="123"/>
      <c r="C143" s="124" t="s">
        <v>120</v>
      </c>
      <c r="D143" s="125" t="s">
        <v>55</v>
      </c>
      <c r="E143" s="125" t="s">
        <v>51</v>
      </c>
      <c r="F143" s="125" t="s">
        <v>52</v>
      </c>
      <c r="G143" s="125" t="s">
        <v>121</v>
      </c>
      <c r="H143" s="125" t="s">
        <v>122</v>
      </c>
      <c r="I143" s="125" t="s">
        <v>123</v>
      </c>
      <c r="J143" s="126" t="s">
        <v>92</v>
      </c>
      <c r="K143" s="127" t="s">
        <v>124</v>
      </c>
      <c r="L143" s="128"/>
      <c r="M143" s="59" t="s">
        <v>1</v>
      </c>
      <c r="N143" s="60" t="s">
        <v>34</v>
      </c>
      <c r="O143" s="60" t="s">
        <v>125</v>
      </c>
      <c r="P143" s="60" t="s">
        <v>126</v>
      </c>
      <c r="Q143" s="60" t="s">
        <v>127</v>
      </c>
      <c r="R143" s="60" t="s">
        <v>128</v>
      </c>
      <c r="S143" s="60" t="s">
        <v>129</v>
      </c>
      <c r="T143" s="61" t="s">
        <v>130</v>
      </c>
      <c r="U143" s="122"/>
      <c r="V143" s="122"/>
      <c r="W143" s="122"/>
      <c r="X143" s="122"/>
      <c r="Y143" s="122"/>
      <c r="Z143" s="122"/>
      <c r="AA143" s="122"/>
      <c r="AB143" s="122"/>
      <c r="AC143" s="122"/>
      <c r="AD143" s="122"/>
      <c r="AE143" s="122"/>
    </row>
    <row r="144" spans="1:63" s="2" customFormat="1" ht="22.8" customHeight="1">
      <c r="A144" s="26"/>
      <c r="B144" s="27"/>
      <c r="C144" s="66" t="s">
        <v>93</v>
      </c>
      <c r="D144" s="26"/>
      <c r="E144" s="26"/>
      <c r="F144" s="26"/>
      <c r="G144" s="26"/>
      <c r="H144" s="26"/>
      <c r="I144" s="26"/>
      <c r="J144" s="129">
        <f>BK144</f>
        <v>0</v>
      </c>
      <c r="K144" s="26"/>
      <c r="L144" s="27"/>
      <c r="M144" s="62"/>
      <c r="N144" s="53"/>
      <c r="O144" s="63"/>
      <c r="P144" s="130">
        <f>P145+P160+P168+P677</f>
        <v>4882.6157999999996</v>
      </c>
      <c r="Q144" s="63"/>
      <c r="R144" s="130">
        <f>R145+R160+R168+R677</f>
        <v>36.440370000000016</v>
      </c>
      <c r="S144" s="63"/>
      <c r="T144" s="131">
        <f>T145+T160+T168+T677</f>
        <v>7.3592500000000003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T144" s="14" t="s">
        <v>69</v>
      </c>
      <c r="AU144" s="14" t="s">
        <v>94</v>
      </c>
      <c r="BK144" s="132">
        <f>BK145+BK160+BK168+BK677</f>
        <v>0</v>
      </c>
    </row>
    <row r="145" spans="1:65" s="12" customFormat="1" ht="25.95" customHeight="1">
      <c r="B145" s="133"/>
      <c r="D145" s="134" t="s">
        <v>69</v>
      </c>
      <c r="E145" s="135" t="s">
        <v>131</v>
      </c>
      <c r="F145" s="135" t="s">
        <v>132</v>
      </c>
      <c r="J145" s="136">
        <f>BK145</f>
        <v>0</v>
      </c>
      <c r="L145" s="133"/>
      <c r="M145" s="137"/>
      <c r="N145" s="138"/>
      <c r="O145" s="138"/>
      <c r="P145" s="139">
        <f>P146+P151</f>
        <v>924.62540000000001</v>
      </c>
      <c r="Q145" s="138"/>
      <c r="R145" s="139">
        <f>R146+R151</f>
        <v>12.110200000000001</v>
      </c>
      <c r="S145" s="138"/>
      <c r="T145" s="140">
        <f>T146+T151</f>
        <v>7.3592500000000003</v>
      </c>
      <c r="AR145" s="134" t="s">
        <v>77</v>
      </c>
      <c r="AT145" s="141" t="s">
        <v>69</v>
      </c>
      <c r="AU145" s="141" t="s">
        <v>70</v>
      </c>
      <c r="AY145" s="134" t="s">
        <v>133</v>
      </c>
      <c r="BK145" s="142">
        <f>BK146+BK151</f>
        <v>0</v>
      </c>
    </row>
    <row r="146" spans="1:65" s="12" customFormat="1" ht="22.8" customHeight="1">
      <c r="B146" s="133"/>
      <c r="D146" s="134" t="s">
        <v>69</v>
      </c>
      <c r="E146" s="143" t="s">
        <v>134</v>
      </c>
      <c r="F146" s="143" t="s">
        <v>135</v>
      </c>
      <c r="J146" s="144">
        <f>BK146</f>
        <v>0</v>
      </c>
      <c r="L146" s="133"/>
      <c r="M146" s="137"/>
      <c r="N146" s="138"/>
      <c r="O146" s="138"/>
      <c r="P146" s="139">
        <f>SUM(P147:P150)</f>
        <v>342.50310000000002</v>
      </c>
      <c r="Q146" s="138"/>
      <c r="R146" s="139">
        <f>SUM(R147:R150)</f>
        <v>11.690200000000001</v>
      </c>
      <c r="S146" s="138"/>
      <c r="T146" s="140">
        <f>SUM(T147:T150)</f>
        <v>0</v>
      </c>
      <c r="AR146" s="134" t="s">
        <v>77</v>
      </c>
      <c r="AT146" s="141" t="s">
        <v>69</v>
      </c>
      <c r="AU146" s="141" t="s">
        <v>77</v>
      </c>
      <c r="AY146" s="134" t="s">
        <v>133</v>
      </c>
      <c r="BK146" s="142">
        <f>SUM(BK147:BK150)</f>
        <v>0</v>
      </c>
    </row>
    <row r="147" spans="1:65" s="2" customFormat="1" ht="24.15" customHeight="1">
      <c r="A147" s="26"/>
      <c r="B147" s="145"/>
      <c r="C147" s="146" t="s">
        <v>77</v>
      </c>
      <c r="D147" s="146" t="s">
        <v>136</v>
      </c>
      <c r="E147" s="147" t="s">
        <v>137</v>
      </c>
      <c r="F147" s="148" t="s">
        <v>138</v>
      </c>
      <c r="G147" s="149" t="s">
        <v>139</v>
      </c>
      <c r="H147" s="150">
        <v>120</v>
      </c>
      <c r="I147" s="150"/>
      <c r="J147" s="150">
        <f>ROUND(I147*H147,3)</f>
        <v>0</v>
      </c>
      <c r="K147" s="151"/>
      <c r="L147" s="27"/>
      <c r="M147" s="152" t="s">
        <v>1</v>
      </c>
      <c r="N147" s="153" t="s">
        <v>36</v>
      </c>
      <c r="O147" s="154">
        <v>1.1732199999999999</v>
      </c>
      <c r="P147" s="154">
        <f>O147*H147</f>
        <v>140.78639999999999</v>
      </c>
      <c r="Q147" s="154">
        <v>0.04</v>
      </c>
      <c r="R147" s="154">
        <f>Q147*H147</f>
        <v>4.8</v>
      </c>
      <c r="S147" s="154">
        <v>0</v>
      </c>
      <c r="T147" s="155">
        <f>S147*H147</f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6" t="s">
        <v>140</v>
      </c>
      <c r="AT147" s="156" t="s">
        <v>136</v>
      </c>
      <c r="AU147" s="156" t="s">
        <v>83</v>
      </c>
      <c r="AY147" s="14" t="s">
        <v>133</v>
      </c>
      <c r="BE147" s="157">
        <f>IF(N147="základná",J147,0)</f>
        <v>0</v>
      </c>
      <c r="BF147" s="157">
        <f>IF(N147="znížená",J147,0)</f>
        <v>0</v>
      </c>
      <c r="BG147" s="157">
        <f>IF(N147="zákl. prenesená",J147,0)</f>
        <v>0</v>
      </c>
      <c r="BH147" s="157">
        <f>IF(N147="zníž. prenesená",J147,0)</f>
        <v>0</v>
      </c>
      <c r="BI147" s="157">
        <f>IF(N147="nulová",J147,0)</f>
        <v>0</v>
      </c>
      <c r="BJ147" s="14" t="s">
        <v>83</v>
      </c>
      <c r="BK147" s="158">
        <f>ROUND(I147*H147,3)</f>
        <v>0</v>
      </c>
      <c r="BL147" s="14" t="s">
        <v>140</v>
      </c>
      <c r="BM147" s="156" t="s">
        <v>141</v>
      </c>
    </row>
    <row r="148" spans="1:65" s="2" customFormat="1" ht="24.15" customHeight="1">
      <c r="A148" s="26"/>
      <c r="B148" s="145"/>
      <c r="C148" s="146" t="s">
        <v>83</v>
      </c>
      <c r="D148" s="146" t="s">
        <v>136</v>
      </c>
      <c r="E148" s="147" t="s">
        <v>142</v>
      </c>
      <c r="F148" s="148" t="s">
        <v>143</v>
      </c>
      <c r="G148" s="149" t="s">
        <v>139</v>
      </c>
      <c r="H148" s="150">
        <v>120</v>
      </c>
      <c r="I148" s="150"/>
      <c r="J148" s="150">
        <f>ROUND(I148*H148,3)</f>
        <v>0</v>
      </c>
      <c r="K148" s="151"/>
      <c r="L148" s="27"/>
      <c r="M148" s="152" t="s">
        <v>1</v>
      </c>
      <c r="N148" s="153" t="s">
        <v>36</v>
      </c>
      <c r="O148" s="154">
        <v>1.29095</v>
      </c>
      <c r="P148" s="154">
        <f>O148*H148</f>
        <v>154.91400000000002</v>
      </c>
      <c r="Q148" s="154">
        <v>4.3580000000000001E-2</v>
      </c>
      <c r="R148" s="154">
        <f>Q148*H148</f>
        <v>5.2296000000000005</v>
      </c>
      <c r="S148" s="154">
        <v>0</v>
      </c>
      <c r="T148" s="155">
        <f>S148*H148</f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6" t="s">
        <v>140</v>
      </c>
      <c r="AT148" s="156" t="s">
        <v>136</v>
      </c>
      <c r="AU148" s="156" t="s">
        <v>83</v>
      </c>
      <c r="AY148" s="14" t="s">
        <v>133</v>
      </c>
      <c r="BE148" s="157">
        <f>IF(N148="základná",J148,0)</f>
        <v>0</v>
      </c>
      <c r="BF148" s="157">
        <f>IF(N148="znížená",J148,0)</f>
        <v>0</v>
      </c>
      <c r="BG148" s="157">
        <f>IF(N148="zákl. prenesená",J148,0)</f>
        <v>0</v>
      </c>
      <c r="BH148" s="157">
        <f>IF(N148="zníž. prenesená",J148,0)</f>
        <v>0</v>
      </c>
      <c r="BI148" s="157">
        <f>IF(N148="nulová",J148,0)</f>
        <v>0</v>
      </c>
      <c r="BJ148" s="14" t="s">
        <v>83</v>
      </c>
      <c r="BK148" s="158">
        <f>ROUND(I148*H148,3)</f>
        <v>0</v>
      </c>
      <c r="BL148" s="14" t="s">
        <v>140</v>
      </c>
      <c r="BM148" s="156" t="s">
        <v>144</v>
      </c>
    </row>
    <row r="149" spans="1:65" s="2" customFormat="1" ht="24.15" customHeight="1">
      <c r="A149" s="26"/>
      <c r="B149" s="145"/>
      <c r="C149" s="146" t="s">
        <v>145</v>
      </c>
      <c r="D149" s="146" t="s">
        <v>136</v>
      </c>
      <c r="E149" s="147" t="s">
        <v>146</v>
      </c>
      <c r="F149" s="148" t="s">
        <v>147</v>
      </c>
      <c r="G149" s="149" t="s">
        <v>139</v>
      </c>
      <c r="H149" s="150">
        <v>230</v>
      </c>
      <c r="I149" s="150"/>
      <c r="J149" s="150">
        <f>ROUND(I149*H149,3)</f>
        <v>0</v>
      </c>
      <c r="K149" s="151"/>
      <c r="L149" s="27"/>
      <c r="M149" s="152" t="s">
        <v>1</v>
      </c>
      <c r="N149" s="153" t="s">
        <v>36</v>
      </c>
      <c r="O149" s="154">
        <v>6.7669999999999994E-2</v>
      </c>
      <c r="P149" s="154">
        <f>O149*H149</f>
        <v>15.564099999999998</v>
      </c>
      <c r="Q149" s="154">
        <v>3.2399999999999998E-3</v>
      </c>
      <c r="R149" s="154">
        <f>Q149*H149</f>
        <v>0.74519999999999997</v>
      </c>
      <c r="S149" s="154">
        <v>0</v>
      </c>
      <c r="T149" s="155">
        <f>S149*H149</f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56" t="s">
        <v>140</v>
      </c>
      <c r="AT149" s="156" t="s">
        <v>136</v>
      </c>
      <c r="AU149" s="156" t="s">
        <v>83</v>
      </c>
      <c r="AY149" s="14" t="s">
        <v>133</v>
      </c>
      <c r="BE149" s="157">
        <f>IF(N149="základná",J149,0)</f>
        <v>0</v>
      </c>
      <c r="BF149" s="157">
        <f>IF(N149="znížená",J149,0)</f>
        <v>0</v>
      </c>
      <c r="BG149" s="157">
        <f>IF(N149="zákl. prenesená",J149,0)</f>
        <v>0</v>
      </c>
      <c r="BH149" s="157">
        <f>IF(N149="zníž. prenesená",J149,0)</f>
        <v>0</v>
      </c>
      <c r="BI149" s="157">
        <f>IF(N149="nulová",J149,0)</f>
        <v>0</v>
      </c>
      <c r="BJ149" s="14" t="s">
        <v>83</v>
      </c>
      <c r="BK149" s="158">
        <f>ROUND(I149*H149,3)</f>
        <v>0</v>
      </c>
      <c r="BL149" s="14" t="s">
        <v>140</v>
      </c>
      <c r="BM149" s="156" t="s">
        <v>148</v>
      </c>
    </row>
    <row r="150" spans="1:65" s="2" customFormat="1" ht="24.15" customHeight="1">
      <c r="A150" s="26"/>
      <c r="B150" s="145"/>
      <c r="C150" s="146" t="s">
        <v>140</v>
      </c>
      <c r="D150" s="146" t="s">
        <v>136</v>
      </c>
      <c r="E150" s="147" t="s">
        <v>149</v>
      </c>
      <c r="F150" s="148" t="s">
        <v>150</v>
      </c>
      <c r="G150" s="149" t="s">
        <v>139</v>
      </c>
      <c r="H150" s="150">
        <v>230</v>
      </c>
      <c r="I150" s="150"/>
      <c r="J150" s="150">
        <f>ROUND(I150*H150,3)</f>
        <v>0</v>
      </c>
      <c r="K150" s="151"/>
      <c r="L150" s="27"/>
      <c r="M150" s="152" t="s">
        <v>1</v>
      </c>
      <c r="N150" s="153" t="s">
        <v>36</v>
      </c>
      <c r="O150" s="154">
        <v>0.13582</v>
      </c>
      <c r="P150" s="154">
        <f>O150*H150</f>
        <v>31.238599999999998</v>
      </c>
      <c r="Q150" s="154">
        <v>3.98E-3</v>
      </c>
      <c r="R150" s="154">
        <f>Q150*H150</f>
        <v>0.91539999999999999</v>
      </c>
      <c r="S150" s="154">
        <v>0</v>
      </c>
      <c r="T150" s="155">
        <f>S150*H150</f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56" t="s">
        <v>140</v>
      </c>
      <c r="AT150" s="156" t="s">
        <v>136</v>
      </c>
      <c r="AU150" s="156" t="s">
        <v>83</v>
      </c>
      <c r="AY150" s="14" t="s">
        <v>133</v>
      </c>
      <c r="BE150" s="157">
        <f>IF(N150="základná",J150,0)</f>
        <v>0</v>
      </c>
      <c r="BF150" s="157">
        <f>IF(N150="znížená",J150,0)</f>
        <v>0</v>
      </c>
      <c r="BG150" s="157">
        <f>IF(N150="zákl. prenesená",J150,0)</f>
        <v>0</v>
      </c>
      <c r="BH150" s="157">
        <f>IF(N150="zníž. prenesená",J150,0)</f>
        <v>0</v>
      </c>
      <c r="BI150" s="157">
        <f>IF(N150="nulová",J150,0)</f>
        <v>0</v>
      </c>
      <c r="BJ150" s="14" t="s">
        <v>83</v>
      </c>
      <c r="BK150" s="158">
        <f>ROUND(I150*H150,3)</f>
        <v>0</v>
      </c>
      <c r="BL150" s="14" t="s">
        <v>140</v>
      </c>
      <c r="BM150" s="156" t="s">
        <v>151</v>
      </c>
    </row>
    <row r="151" spans="1:65" s="12" customFormat="1" ht="22.8" customHeight="1">
      <c r="B151" s="133"/>
      <c r="D151" s="134" t="s">
        <v>69</v>
      </c>
      <c r="E151" s="143" t="s">
        <v>152</v>
      </c>
      <c r="F151" s="143" t="s">
        <v>153</v>
      </c>
      <c r="J151" s="144">
        <f>BK151</f>
        <v>0</v>
      </c>
      <c r="L151" s="133"/>
      <c r="M151" s="137"/>
      <c r="N151" s="138"/>
      <c r="O151" s="138"/>
      <c r="P151" s="139">
        <f>SUM(P152:P159)</f>
        <v>582.1223</v>
      </c>
      <c r="Q151" s="138"/>
      <c r="R151" s="139">
        <f>SUM(R152:R159)</f>
        <v>0.42</v>
      </c>
      <c r="S151" s="138"/>
      <c r="T151" s="140">
        <f>SUM(T152:T159)</f>
        <v>7.3592500000000003</v>
      </c>
      <c r="AR151" s="134" t="s">
        <v>77</v>
      </c>
      <c r="AT151" s="141" t="s">
        <v>69</v>
      </c>
      <c r="AU151" s="141" t="s">
        <v>77</v>
      </c>
      <c r="AY151" s="134" t="s">
        <v>133</v>
      </c>
      <c r="BK151" s="142">
        <f>SUM(BK152:BK159)</f>
        <v>0</v>
      </c>
    </row>
    <row r="152" spans="1:65" s="2" customFormat="1" ht="37.799999999999997" customHeight="1">
      <c r="A152" s="26"/>
      <c r="B152" s="145"/>
      <c r="C152" s="146" t="s">
        <v>154</v>
      </c>
      <c r="D152" s="146" t="s">
        <v>136</v>
      </c>
      <c r="E152" s="147" t="s">
        <v>155</v>
      </c>
      <c r="F152" s="148" t="s">
        <v>156</v>
      </c>
      <c r="G152" s="149" t="s">
        <v>157</v>
      </c>
      <c r="H152" s="150">
        <v>837</v>
      </c>
      <c r="I152" s="150"/>
      <c r="J152" s="150">
        <f t="shared" ref="J152:J159" si="0">ROUND(I152*H152,3)</f>
        <v>0</v>
      </c>
      <c r="K152" s="151"/>
      <c r="L152" s="27"/>
      <c r="M152" s="152" t="s">
        <v>1</v>
      </c>
      <c r="N152" s="153" t="s">
        <v>36</v>
      </c>
      <c r="O152" s="154">
        <v>4.4400000000000002E-2</v>
      </c>
      <c r="P152" s="154">
        <f t="shared" ref="P152:P159" si="1">O152*H152</f>
        <v>37.162800000000004</v>
      </c>
      <c r="Q152" s="154">
        <v>0</v>
      </c>
      <c r="R152" s="154">
        <f t="shared" ref="R152:R159" si="2">Q152*H152</f>
        <v>0</v>
      </c>
      <c r="S152" s="154">
        <v>2.5000000000000001E-4</v>
      </c>
      <c r="T152" s="155">
        <f t="shared" ref="T152:T159" si="3">S152*H152</f>
        <v>0.20924999999999999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56" t="s">
        <v>140</v>
      </c>
      <c r="AT152" s="156" t="s">
        <v>136</v>
      </c>
      <c r="AU152" s="156" t="s">
        <v>83</v>
      </c>
      <c r="AY152" s="14" t="s">
        <v>133</v>
      </c>
      <c r="BE152" s="157">
        <f t="shared" ref="BE152:BE159" si="4">IF(N152="základná",J152,0)</f>
        <v>0</v>
      </c>
      <c r="BF152" s="157">
        <f t="shared" ref="BF152:BF159" si="5">IF(N152="znížená",J152,0)</f>
        <v>0</v>
      </c>
      <c r="BG152" s="157">
        <f t="shared" ref="BG152:BG159" si="6">IF(N152="zákl. prenesená",J152,0)</f>
        <v>0</v>
      </c>
      <c r="BH152" s="157">
        <f t="shared" ref="BH152:BH159" si="7">IF(N152="zníž. prenesená",J152,0)</f>
        <v>0</v>
      </c>
      <c r="BI152" s="157">
        <f t="shared" ref="BI152:BI159" si="8">IF(N152="nulová",J152,0)</f>
        <v>0</v>
      </c>
      <c r="BJ152" s="14" t="s">
        <v>83</v>
      </c>
      <c r="BK152" s="158">
        <f t="shared" ref="BK152:BK159" si="9">ROUND(I152*H152,3)</f>
        <v>0</v>
      </c>
      <c r="BL152" s="14" t="s">
        <v>140</v>
      </c>
      <c r="BM152" s="156" t="s">
        <v>158</v>
      </c>
    </row>
    <row r="153" spans="1:65" s="2" customFormat="1" ht="37.799999999999997" customHeight="1">
      <c r="A153" s="26"/>
      <c r="B153" s="145"/>
      <c r="C153" s="146" t="s">
        <v>134</v>
      </c>
      <c r="D153" s="146" t="s">
        <v>136</v>
      </c>
      <c r="E153" s="147" t="s">
        <v>159</v>
      </c>
      <c r="F153" s="148" t="s">
        <v>160</v>
      </c>
      <c r="G153" s="149" t="s">
        <v>161</v>
      </c>
      <c r="H153" s="150">
        <v>1350</v>
      </c>
      <c r="I153" s="150"/>
      <c r="J153" s="150">
        <f t="shared" si="0"/>
        <v>0</v>
      </c>
      <c r="K153" s="151"/>
      <c r="L153" s="27"/>
      <c r="M153" s="152" t="s">
        <v>1</v>
      </c>
      <c r="N153" s="153" t="s">
        <v>36</v>
      </c>
      <c r="O153" s="154">
        <v>0.12064</v>
      </c>
      <c r="P153" s="154">
        <f t="shared" si="1"/>
        <v>162.864</v>
      </c>
      <c r="Q153" s="154">
        <v>0</v>
      </c>
      <c r="R153" s="154">
        <f t="shared" si="2"/>
        <v>0</v>
      </c>
      <c r="S153" s="154">
        <v>2E-3</v>
      </c>
      <c r="T153" s="155">
        <f t="shared" si="3"/>
        <v>2.7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56" t="s">
        <v>140</v>
      </c>
      <c r="AT153" s="156" t="s">
        <v>136</v>
      </c>
      <c r="AU153" s="156" t="s">
        <v>83</v>
      </c>
      <c r="AY153" s="14" t="s">
        <v>133</v>
      </c>
      <c r="BE153" s="157">
        <f t="shared" si="4"/>
        <v>0</v>
      </c>
      <c r="BF153" s="157">
        <f t="shared" si="5"/>
        <v>0</v>
      </c>
      <c r="BG153" s="157">
        <f t="shared" si="6"/>
        <v>0</v>
      </c>
      <c r="BH153" s="157">
        <f t="shared" si="7"/>
        <v>0</v>
      </c>
      <c r="BI153" s="157">
        <f t="shared" si="8"/>
        <v>0</v>
      </c>
      <c r="BJ153" s="14" t="s">
        <v>83</v>
      </c>
      <c r="BK153" s="158">
        <f t="shared" si="9"/>
        <v>0</v>
      </c>
      <c r="BL153" s="14" t="s">
        <v>140</v>
      </c>
      <c r="BM153" s="156" t="s">
        <v>162</v>
      </c>
    </row>
    <row r="154" spans="1:65" s="2" customFormat="1" ht="37.799999999999997" customHeight="1">
      <c r="A154" s="26"/>
      <c r="B154" s="145"/>
      <c r="C154" s="146" t="s">
        <v>163</v>
      </c>
      <c r="D154" s="146" t="s">
        <v>136</v>
      </c>
      <c r="E154" s="147" t="s">
        <v>164</v>
      </c>
      <c r="F154" s="148" t="s">
        <v>165</v>
      </c>
      <c r="G154" s="149" t="s">
        <v>161</v>
      </c>
      <c r="H154" s="150">
        <v>450</v>
      </c>
      <c r="I154" s="150"/>
      <c r="J154" s="150">
        <f t="shared" si="0"/>
        <v>0</v>
      </c>
      <c r="K154" s="151"/>
      <c r="L154" s="27"/>
      <c r="M154" s="152" t="s">
        <v>1</v>
      </c>
      <c r="N154" s="153" t="s">
        <v>36</v>
      </c>
      <c r="O154" s="154">
        <v>0.15010999999999999</v>
      </c>
      <c r="P154" s="154">
        <f t="shared" si="1"/>
        <v>67.549499999999995</v>
      </c>
      <c r="Q154" s="154">
        <v>0</v>
      </c>
      <c r="R154" s="154">
        <f t="shared" si="2"/>
        <v>0</v>
      </c>
      <c r="S154" s="154">
        <v>4.0000000000000001E-3</v>
      </c>
      <c r="T154" s="155">
        <f t="shared" si="3"/>
        <v>1.8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56" t="s">
        <v>140</v>
      </c>
      <c r="AT154" s="156" t="s">
        <v>136</v>
      </c>
      <c r="AU154" s="156" t="s">
        <v>83</v>
      </c>
      <c r="AY154" s="14" t="s">
        <v>133</v>
      </c>
      <c r="BE154" s="157">
        <f t="shared" si="4"/>
        <v>0</v>
      </c>
      <c r="BF154" s="157">
        <f t="shared" si="5"/>
        <v>0</v>
      </c>
      <c r="BG154" s="157">
        <f t="shared" si="6"/>
        <v>0</v>
      </c>
      <c r="BH154" s="157">
        <f t="shared" si="7"/>
        <v>0</v>
      </c>
      <c r="BI154" s="157">
        <f t="shared" si="8"/>
        <v>0</v>
      </c>
      <c r="BJ154" s="14" t="s">
        <v>83</v>
      </c>
      <c r="BK154" s="158">
        <f t="shared" si="9"/>
        <v>0</v>
      </c>
      <c r="BL154" s="14" t="s">
        <v>140</v>
      </c>
      <c r="BM154" s="156" t="s">
        <v>166</v>
      </c>
    </row>
    <row r="155" spans="1:65" s="2" customFormat="1" ht="28.8" customHeight="1">
      <c r="A155" s="26"/>
      <c r="B155" s="145"/>
      <c r="C155" s="159" t="s">
        <v>167</v>
      </c>
      <c r="D155" s="159" t="s">
        <v>168</v>
      </c>
      <c r="E155" s="160" t="s">
        <v>169</v>
      </c>
      <c r="F155" s="161" t="s">
        <v>170</v>
      </c>
      <c r="G155" s="162" t="s">
        <v>157</v>
      </c>
      <c r="H155" s="163">
        <v>14</v>
      </c>
      <c r="I155" s="163"/>
      <c r="J155" s="163">
        <f t="shared" si="0"/>
        <v>0</v>
      </c>
      <c r="K155" s="164"/>
      <c r="L155" s="165"/>
      <c r="M155" s="166" t="s">
        <v>1</v>
      </c>
      <c r="N155" s="167" t="s">
        <v>36</v>
      </c>
      <c r="O155" s="154">
        <v>0</v>
      </c>
      <c r="P155" s="154">
        <f t="shared" si="1"/>
        <v>0</v>
      </c>
      <c r="Q155" s="154">
        <v>0.03</v>
      </c>
      <c r="R155" s="154">
        <f t="shared" si="2"/>
        <v>0.42</v>
      </c>
      <c r="S155" s="154">
        <v>0</v>
      </c>
      <c r="T155" s="155">
        <f t="shared" si="3"/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56" t="s">
        <v>167</v>
      </c>
      <c r="AT155" s="156" t="s">
        <v>168</v>
      </c>
      <c r="AU155" s="156" t="s">
        <v>83</v>
      </c>
      <c r="AY155" s="14" t="s">
        <v>133</v>
      </c>
      <c r="BE155" s="157">
        <f t="shared" si="4"/>
        <v>0</v>
      </c>
      <c r="BF155" s="157">
        <f t="shared" si="5"/>
        <v>0</v>
      </c>
      <c r="BG155" s="157">
        <f t="shared" si="6"/>
        <v>0</v>
      </c>
      <c r="BH155" s="157">
        <f t="shared" si="7"/>
        <v>0</v>
      </c>
      <c r="BI155" s="157">
        <f t="shared" si="8"/>
        <v>0</v>
      </c>
      <c r="BJ155" s="14" t="s">
        <v>83</v>
      </c>
      <c r="BK155" s="158">
        <f t="shared" si="9"/>
        <v>0</v>
      </c>
      <c r="BL155" s="14" t="s">
        <v>140</v>
      </c>
      <c r="BM155" s="156" t="s">
        <v>171</v>
      </c>
    </row>
    <row r="156" spans="1:65" s="2" customFormat="1" ht="44.25" customHeight="1">
      <c r="A156" s="26"/>
      <c r="B156" s="145"/>
      <c r="C156" s="146" t="s">
        <v>152</v>
      </c>
      <c r="D156" s="146" t="s">
        <v>136</v>
      </c>
      <c r="E156" s="147" t="s">
        <v>172</v>
      </c>
      <c r="F156" s="148" t="s">
        <v>173</v>
      </c>
      <c r="G156" s="149" t="s">
        <v>161</v>
      </c>
      <c r="H156" s="150">
        <v>350</v>
      </c>
      <c r="I156" s="150"/>
      <c r="J156" s="150">
        <f t="shared" si="0"/>
        <v>0</v>
      </c>
      <c r="K156" s="151"/>
      <c r="L156" s="27"/>
      <c r="M156" s="152" t="s">
        <v>1</v>
      </c>
      <c r="N156" s="153" t="s">
        <v>36</v>
      </c>
      <c r="O156" s="154">
        <v>0.15656</v>
      </c>
      <c r="P156" s="154">
        <f t="shared" si="1"/>
        <v>54.795999999999999</v>
      </c>
      <c r="Q156" s="154">
        <v>0</v>
      </c>
      <c r="R156" s="154">
        <f t="shared" si="2"/>
        <v>0</v>
      </c>
      <c r="S156" s="154">
        <v>2E-3</v>
      </c>
      <c r="T156" s="155">
        <f t="shared" si="3"/>
        <v>0.70000000000000007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56" t="s">
        <v>140</v>
      </c>
      <c r="AT156" s="156" t="s">
        <v>136</v>
      </c>
      <c r="AU156" s="156" t="s">
        <v>83</v>
      </c>
      <c r="AY156" s="14" t="s">
        <v>133</v>
      </c>
      <c r="BE156" s="157">
        <f t="shared" si="4"/>
        <v>0</v>
      </c>
      <c r="BF156" s="157">
        <f t="shared" si="5"/>
        <v>0</v>
      </c>
      <c r="BG156" s="157">
        <f t="shared" si="6"/>
        <v>0</v>
      </c>
      <c r="BH156" s="157">
        <f t="shared" si="7"/>
        <v>0</v>
      </c>
      <c r="BI156" s="157">
        <f t="shared" si="8"/>
        <v>0</v>
      </c>
      <c r="BJ156" s="14" t="s">
        <v>83</v>
      </c>
      <c r="BK156" s="158">
        <f t="shared" si="9"/>
        <v>0</v>
      </c>
      <c r="BL156" s="14" t="s">
        <v>140</v>
      </c>
      <c r="BM156" s="156" t="s">
        <v>174</v>
      </c>
    </row>
    <row r="157" spans="1:65" s="2" customFormat="1" ht="24.15" customHeight="1">
      <c r="A157" s="26"/>
      <c r="B157" s="145"/>
      <c r="C157" s="146" t="s">
        <v>175</v>
      </c>
      <c r="D157" s="146" t="s">
        <v>136</v>
      </c>
      <c r="E157" s="147" t="s">
        <v>176</v>
      </c>
      <c r="F157" s="148" t="s">
        <v>177</v>
      </c>
      <c r="G157" s="149" t="s">
        <v>161</v>
      </c>
      <c r="H157" s="150">
        <v>250</v>
      </c>
      <c r="I157" s="150"/>
      <c r="J157" s="150">
        <f t="shared" si="0"/>
        <v>0</v>
      </c>
      <c r="K157" s="151"/>
      <c r="L157" s="27"/>
      <c r="M157" s="152" t="s">
        <v>1</v>
      </c>
      <c r="N157" s="153" t="s">
        <v>36</v>
      </c>
      <c r="O157" s="154">
        <v>0.34399999999999997</v>
      </c>
      <c r="P157" s="154">
        <f t="shared" si="1"/>
        <v>86</v>
      </c>
      <c r="Q157" s="154">
        <v>0</v>
      </c>
      <c r="R157" s="154">
        <f t="shared" si="2"/>
        <v>0</v>
      </c>
      <c r="S157" s="154">
        <v>2E-3</v>
      </c>
      <c r="T157" s="155">
        <f t="shared" si="3"/>
        <v>0.5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56" t="s">
        <v>140</v>
      </c>
      <c r="AT157" s="156" t="s">
        <v>136</v>
      </c>
      <c r="AU157" s="156" t="s">
        <v>83</v>
      </c>
      <c r="AY157" s="14" t="s">
        <v>133</v>
      </c>
      <c r="BE157" s="157">
        <f t="shared" si="4"/>
        <v>0</v>
      </c>
      <c r="BF157" s="157">
        <f t="shared" si="5"/>
        <v>0</v>
      </c>
      <c r="BG157" s="157">
        <f t="shared" si="6"/>
        <v>0</v>
      </c>
      <c r="BH157" s="157">
        <f t="shared" si="7"/>
        <v>0</v>
      </c>
      <c r="BI157" s="157">
        <f t="shared" si="8"/>
        <v>0</v>
      </c>
      <c r="BJ157" s="14" t="s">
        <v>83</v>
      </c>
      <c r="BK157" s="158">
        <f t="shared" si="9"/>
        <v>0</v>
      </c>
      <c r="BL157" s="14" t="s">
        <v>140</v>
      </c>
      <c r="BM157" s="156" t="s">
        <v>178</v>
      </c>
    </row>
    <row r="158" spans="1:65" s="2" customFormat="1" ht="24.15" customHeight="1">
      <c r="A158" s="26"/>
      <c r="B158" s="145"/>
      <c r="C158" s="146" t="s">
        <v>179</v>
      </c>
      <c r="D158" s="146" t="s">
        <v>136</v>
      </c>
      <c r="E158" s="147" t="s">
        <v>180</v>
      </c>
      <c r="F158" s="148" t="s">
        <v>181</v>
      </c>
      <c r="G158" s="149" t="s">
        <v>161</v>
      </c>
      <c r="H158" s="150">
        <v>150</v>
      </c>
      <c r="I158" s="150"/>
      <c r="J158" s="150">
        <f t="shared" si="0"/>
        <v>0</v>
      </c>
      <c r="K158" s="151"/>
      <c r="L158" s="27"/>
      <c r="M158" s="152" t="s">
        <v>1</v>
      </c>
      <c r="N158" s="153" t="s">
        <v>36</v>
      </c>
      <c r="O158" s="154">
        <v>0.56100000000000005</v>
      </c>
      <c r="P158" s="154">
        <f t="shared" si="1"/>
        <v>84.15</v>
      </c>
      <c r="Q158" s="154">
        <v>0</v>
      </c>
      <c r="R158" s="154">
        <f t="shared" si="2"/>
        <v>0</v>
      </c>
      <c r="S158" s="154">
        <v>7.0000000000000001E-3</v>
      </c>
      <c r="T158" s="155">
        <f t="shared" si="3"/>
        <v>1.05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56" t="s">
        <v>140</v>
      </c>
      <c r="AT158" s="156" t="s">
        <v>136</v>
      </c>
      <c r="AU158" s="156" t="s">
        <v>83</v>
      </c>
      <c r="AY158" s="14" t="s">
        <v>133</v>
      </c>
      <c r="BE158" s="157">
        <f t="shared" si="4"/>
        <v>0</v>
      </c>
      <c r="BF158" s="157">
        <f t="shared" si="5"/>
        <v>0</v>
      </c>
      <c r="BG158" s="157">
        <f t="shared" si="6"/>
        <v>0</v>
      </c>
      <c r="BH158" s="157">
        <f t="shared" si="7"/>
        <v>0</v>
      </c>
      <c r="BI158" s="157">
        <f t="shared" si="8"/>
        <v>0</v>
      </c>
      <c r="BJ158" s="14" t="s">
        <v>83</v>
      </c>
      <c r="BK158" s="158">
        <f t="shared" si="9"/>
        <v>0</v>
      </c>
      <c r="BL158" s="14" t="s">
        <v>140</v>
      </c>
      <c r="BM158" s="156" t="s">
        <v>182</v>
      </c>
    </row>
    <row r="159" spans="1:65" s="2" customFormat="1" ht="33" customHeight="1">
      <c r="A159" s="26"/>
      <c r="B159" s="145"/>
      <c r="C159" s="146" t="s">
        <v>183</v>
      </c>
      <c r="D159" s="146" t="s">
        <v>136</v>
      </c>
      <c r="E159" s="147" t="s">
        <v>184</v>
      </c>
      <c r="F159" s="148" t="s">
        <v>185</v>
      </c>
      <c r="G159" s="149" t="s">
        <v>161</v>
      </c>
      <c r="H159" s="150">
        <v>200</v>
      </c>
      <c r="I159" s="150"/>
      <c r="J159" s="150">
        <f t="shared" si="0"/>
        <v>0</v>
      </c>
      <c r="K159" s="151"/>
      <c r="L159" s="27"/>
      <c r="M159" s="152" t="s">
        <v>1</v>
      </c>
      <c r="N159" s="153" t="s">
        <v>36</v>
      </c>
      <c r="O159" s="154">
        <v>0.44800000000000001</v>
      </c>
      <c r="P159" s="154">
        <f t="shared" si="1"/>
        <v>89.600000000000009</v>
      </c>
      <c r="Q159" s="154">
        <v>0</v>
      </c>
      <c r="R159" s="154">
        <f t="shared" si="2"/>
        <v>0</v>
      </c>
      <c r="S159" s="154">
        <v>2E-3</v>
      </c>
      <c r="T159" s="155">
        <f t="shared" si="3"/>
        <v>0.4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56" t="s">
        <v>140</v>
      </c>
      <c r="AT159" s="156" t="s">
        <v>136</v>
      </c>
      <c r="AU159" s="156" t="s">
        <v>83</v>
      </c>
      <c r="AY159" s="14" t="s">
        <v>133</v>
      </c>
      <c r="BE159" s="157">
        <f t="shared" si="4"/>
        <v>0</v>
      </c>
      <c r="BF159" s="157">
        <f t="shared" si="5"/>
        <v>0</v>
      </c>
      <c r="BG159" s="157">
        <f t="shared" si="6"/>
        <v>0</v>
      </c>
      <c r="BH159" s="157">
        <f t="shared" si="7"/>
        <v>0</v>
      </c>
      <c r="BI159" s="157">
        <f t="shared" si="8"/>
        <v>0</v>
      </c>
      <c r="BJ159" s="14" t="s">
        <v>83</v>
      </c>
      <c r="BK159" s="158">
        <f t="shared" si="9"/>
        <v>0</v>
      </c>
      <c r="BL159" s="14" t="s">
        <v>140</v>
      </c>
      <c r="BM159" s="156" t="s">
        <v>186</v>
      </c>
    </row>
    <row r="160" spans="1:65" s="12" customFormat="1" ht="25.95" customHeight="1">
      <c r="B160" s="133"/>
      <c r="D160" s="134" t="s">
        <v>69</v>
      </c>
      <c r="E160" s="135" t="s">
        <v>187</v>
      </c>
      <c r="F160" s="135" t="s">
        <v>188</v>
      </c>
      <c r="J160" s="136">
        <f>BK160</f>
        <v>0</v>
      </c>
      <c r="L160" s="133"/>
      <c r="M160" s="137"/>
      <c r="N160" s="138"/>
      <c r="O160" s="138"/>
      <c r="P160" s="139">
        <f>P161+P166</f>
        <v>847.85639999999989</v>
      </c>
      <c r="Q160" s="138"/>
      <c r="R160" s="139">
        <f>R161+R166</f>
        <v>14.355550000000008</v>
      </c>
      <c r="S160" s="138"/>
      <c r="T160" s="140">
        <f>T161+T166</f>
        <v>0</v>
      </c>
      <c r="AR160" s="134" t="s">
        <v>83</v>
      </c>
      <c r="AT160" s="141" t="s">
        <v>69</v>
      </c>
      <c r="AU160" s="141" t="s">
        <v>70</v>
      </c>
      <c r="AY160" s="134" t="s">
        <v>133</v>
      </c>
      <c r="BK160" s="142">
        <f>BK161+BK166</f>
        <v>0</v>
      </c>
    </row>
    <row r="161" spans="1:65" s="12" customFormat="1" ht="22.8" customHeight="1">
      <c r="B161" s="133"/>
      <c r="D161" s="134" t="s">
        <v>69</v>
      </c>
      <c r="E161" s="143" t="s">
        <v>189</v>
      </c>
      <c r="F161" s="143" t="s">
        <v>190</v>
      </c>
      <c r="J161" s="144">
        <f>BK161</f>
        <v>0</v>
      </c>
      <c r="L161" s="133"/>
      <c r="M161" s="137"/>
      <c r="N161" s="138"/>
      <c r="O161" s="138"/>
      <c r="P161" s="139">
        <f>SUM(P162:P165)</f>
        <v>575.43599999999992</v>
      </c>
      <c r="Q161" s="138"/>
      <c r="R161" s="139">
        <f>SUM(R162:R165)</f>
        <v>14.029600000000007</v>
      </c>
      <c r="S161" s="138"/>
      <c r="T161" s="140">
        <f>SUM(T162:T165)</f>
        <v>0</v>
      </c>
      <c r="AR161" s="134" t="s">
        <v>83</v>
      </c>
      <c r="AT161" s="141" t="s">
        <v>69</v>
      </c>
      <c r="AU161" s="141" t="s">
        <v>77</v>
      </c>
      <c r="AY161" s="134" t="s">
        <v>133</v>
      </c>
      <c r="BK161" s="142">
        <f>SUM(BK162:BK165)</f>
        <v>0</v>
      </c>
    </row>
    <row r="162" spans="1:65" s="2" customFormat="1" ht="24.15" customHeight="1">
      <c r="A162" s="26"/>
      <c r="B162" s="145"/>
      <c r="C162" s="146" t="s">
        <v>191</v>
      </c>
      <c r="D162" s="146" t="s">
        <v>136</v>
      </c>
      <c r="E162" s="147" t="s">
        <v>192</v>
      </c>
      <c r="F162" s="148" t="s">
        <v>193</v>
      </c>
      <c r="G162" s="149" t="s">
        <v>139</v>
      </c>
      <c r="H162" s="150">
        <v>220</v>
      </c>
      <c r="I162" s="150"/>
      <c r="J162" s="150">
        <f>ROUND(I162*H162,3)</f>
        <v>0</v>
      </c>
      <c r="K162" s="151"/>
      <c r="L162" s="27"/>
      <c r="M162" s="152" t="s">
        <v>1</v>
      </c>
      <c r="N162" s="153" t="s">
        <v>36</v>
      </c>
      <c r="O162" s="154">
        <v>0.40500000000000003</v>
      </c>
      <c r="P162" s="154">
        <f>O162*H162</f>
        <v>89.100000000000009</v>
      </c>
      <c r="Q162" s="154">
        <v>8.8000000000000003E-4</v>
      </c>
      <c r="R162" s="154">
        <f>Q162*H162</f>
        <v>0.19359999999999999</v>
      </c>
      <c r="S162" s="154">
        <v>0</v>
      </c>
      <c r="T162" s="155">
        <f>S162*H162</f>
        <v>0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R162" s="156" t="s">
        <v>194</v>
      </c>
      <c r="AT162" s="156" t="s">
        <v>136</v>
      </c>
      <c r="AU162" s="156" t="s">
        <v>83</v>
      </c>
      <c r="AY162" s="14" t="s">
        <v>133</v>
      </c>
      <c r="BE162" s="157">
        <f>IF(N162="základná",J162,0)</f>
        <v>0</v>
      </c>
      <c r="BF162" s="157">
        <f>IF(N162="znížená",J162,0)</f>
        <v>0</v>
      </c>
      <c r="BG162" s="157">
        <f>IF(N162="zákl. prenesená",J162,0)</f>
        <v>0</v>
      </c>
      <c r="BH162" s="157">
        <f>IF(N162="zníž. prenesená",J162,0)</f>
        <v>0</v>
      </c>
      <c r="BI162" s="157">
        <f>IF(N162="nulová",J162,0)</f>
        <v>0</v>
      </c>
      <c r="BJ162" s="14" t="s">
        <v>83</v>
      </c>
      <c r="BK162" s="158">
        <f>ROUND(I162*H162,3)</f>
        <v>0</v>
      </c>
      <c r="BL162" s="14" t="s">
        <v>194</v>
      </c>
      <c r="BM162" s="156" t="s">
        <v>195</v>
      </c>
    </row>
    <row r="163" spans="1:65" s="2" customFormat="1" ht="49.2" customHeight="1">
      <c r="A163" s="26"/>
      <c r="B163" s="145"/>
      <c r="C163" s="159" t="s">
        <v>196</v>
      </c>
      <c r="D163" s="159" t="s">
        <v>168</v>
      </c>
      <c r="E163" s="160" t="s">
        <v>197</v>
      </c>
      <c r="F163" s="161" t="s">
        <v>1592</v>
      </c>
      <c r="G163" s="162" t="s">
        <v>139</v>
      </c>
      <c r="H163" s="163">
        <v>220.00000000000099</v>
      </c>
      <c r="I163" s="163"/>
      <c r="J163" s="163">
        <f>ROUND(I163*H163,3)</f>
        <v>0</v>
      </c>
      <c r="K163" s="164"/>
      <c r="L163" s="165"/>
      <c r="M163" s="166" t="s">
        <v>1</v>
      </c>
      <c r="N163" s="167" t="s">
        <v>36</v>
      </c>
      <c r="O163" s="154">
        <v>0</v>
      </c>
      <c r="P163" s="154">
        <f>O163*H163</f>
        <v>0</v>
      </c>
      <c r="Q163" s="154">
        <v>8.9999999999999993E-3</v>
      </c>
      <c r="R163" s="154">
        <f>Q163*H163</f>
        <v>1.9800000000000089</v>
      </c>
      <c r="S163" s="154">
        <v>0</v>
      </c>
      <c r="T163" s="155">
        <f>S163*H163</f>
        <v>0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R163" s="156" t="s">
        <v>198</v>
      </c>
      <c r="AT163" s="156" t="s">
        <v>168</v>
      </c>
      <c r="AU163" s="156" t="s">
        <v>83</v>
      </c>
      <c r="AY163" s="14" t="s">
        <v>133</v>
      </c>
      <c r="BE163" s="157">
        <f>IF(N163="základná",J163,0)</f>
        <v>0</v>
      </c>
      <c r="BF163" s="157">
        <f>IF(N163="znížená",J163,0)</f>
        <v>0</v>
      </c>
      <c r="BG163" s="157">
        <f>IF(N163="zákl. prenesená",J163,0)</f>
        <v>0</v>
      </c>
      <c r="BH163" s="157">
        <f>IF(N163="zníž. prenesená",J163,0)</f>
        <v>0</v>
      </c>
      <c r="BI163" s="157">
        <f>IF(N163="nulová",J163,0)</f>
        <v>0</v>
      </c>
      <c r="BJ163" s="14" t="s">
        <v>83</v>
      </c>
      <c r="BK163" s="158">
        <f>ROUND(I163*H163,3)</f>
        <v>0</v>
      </c>
      <c r="BL163" s="14" t="s">
        <v>194</v>
      </c>
      <c r="BM163" s="156" t="s">
        <v>199</v>
      </c>
    </row>
    <row r="164" spans="1:65" s="2" customFormat="1" ht="33" customHeight="1">
      <c r="A164" s="26"/>
      <c r="B164" s="145"/>
      <c r="C164" s="146" t="s">
        <v>200</v>
      </c>
      <c r="D164" s="146" t="s">
        <v>136</v>
      </c>
      <c r="E164" s="147" t="s">
        <v>201</v>
      </c>
      <c r="F164" s="148" t="s">
        <v>202</v>
      </c>
      <c r="G164" s="149" t="s">
        <v>139</v>
      </c>
      <c r="H164" s="150">
        <v>1200</v>
      </c>
      <c r="I164" s="150"/>
      <c r="J164" s="150">
        <f>ROUND(I164*H164,3)</f>
        <v>0</v>
      </c>
      <c r="K164" s="151"/>
      <c r="L164" s="27"/>
      <c r="M164" s="152" t="s">
        <v>1</v>
      </c>
      <c r="N164" s="153" t="s">
        <v>36</v>
      </c>
      <c r="O164" s="154">
        <v>0.40527999999999997</v>
      </c>
      <c r="P164" s="154">
        <f>O164*H164</f>
        <v>486.33599999999996</v>
      </c>
      <c r="Q164" s="154">
        <v>8.8000000000000003E-4</v>
      </c>
      <c r="R164" s="154">
        <f>Q164*H164</f>
        <v>1.056</v>
      </c>
      <c r="S164" s="154">
        <v>0</v>
      </c>
      <c r="T164" s="155">
        <f>S164*H164</f>
        <v>0</v>
      </c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R164" s="156" t="s">
        <v>194</v>
      </c>
      <c r="AT164" s="156" t="s">
        <v>136</v>
      </c>
      <c r="AU164" s="156" t="s">
        <v>83</v>
      </c>
      <c r="AY164" s="14" t="s">
        <v>133</v>
      </c>
      <c r="BE164" s="157">
        <f>IF(N164="základná",J164,0)</f>
        <v>0</v>
      </c>
      <c r="BF164" s="157">
        <f>IF(N164="znížená",J164,0)</f>
        <v>0</v>
      </c>
      <c r="BG164" s="157">
        <f>IF(N164="zákl. prenesená",J164,0)</f>
        <v>0</v>
      </c>
      <c r="BH164" s="157">
        <f>IF(N164="zníž. prenesená",J164,0)</f>
        <v>0</v>
      </c>
      <c r="BI164" s="157">
        <f>IF(N164="nulová",J164,0)</f>
        <v>0</v>
      </c>
      <c r="BJ164" s="14" t="s">
        <v>83</v>
      </c>
      <c r="BK164" s="158">
        <f>ROUND(I164*H164,3)</f>
        <v>0</v>
      </c>
      <c r="BL164" s="14" t="s">
        <v>194</v>
      </c>
      <c r="BM164" s="156" t="s">
        <v>203</v>
      </c>
    </row>
    <row r="165" spans="1:65" s="2" customFormat="1" ht="39" customHeight="1">
      <c r="A165" s="26"/>
      <c r="B165" s="145"/>
      <c r="C165" s="159" t="s">
        <v>194</v>
      </c>
      <c r="D165" s="159" t="s">
        <v>168</v>
      </c>
      <c r="E165" s="160" t="s">
        <v>204</v>
      </c>
      <c r="F165" s="161" t="s">
        <v>1591</v>
      </c>
      <c r="G165" s="162" t="s">
        <v>139</v>
      </c>
      <c r="H165" s="163">
        <v>1200</v>
      </c>
      <c r="I165" s="163"/>
      <c r="J165" s="163">
        <f>ROUND(I165*H165,3)</f>
        <v>0</v>
      </c>
      <c r="K165" s="164"/>
      <c r="L165" s="165"/>
      <c r="M165" s="166" t="s">
        <v>1</v>
      </c>
      <c r="N165" s="167" t="s">
        <v>36</v>
      </c>
      <c r="O165" s="154">
        <v>0</v>
      </c>
      <c r="P165" s="154">
        <f>O165*H165</f>
        <v>0</v>
      </c>
      <c r="Q165" s="154">
        <v>8.9999999999999993E-3</v>
      </c>
      <c r="R165" s="154">
        <f>Q165*H165</f>
        <v>10.799999999999999</v>
      </c>
      <c r="S165" s="154">
        <v>0</v>
      </c>
      <c r="T165" s="155">
        <f>S165*H165</f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R165" s="156" t="s">
        <v>198</v>
      </c>
      <c r="AT165" s="156" t="s">
        <v>168</v>
      </c>
      <c r="AU165" s="156" t="s">
        <v>83</v>
      </c>
      <c r="AY165" s="14" t="s">
        <v>133</v>
      </c>
      <c r="BE165" s="157">
        <f>IF(N165="základná",J165,0)</f>
        <v>0</v>
      </c>
      <c r="BF165" s="157">
        <f>IF(N165="znížená",J165,0)</f>
        <v>0</v>
      </c>
      <c r="BG165" s="157">
        <f>IF(N165="zákl. prenesená",J165,0)</f>
        <v>0</v>
      </c>
      <c r="BH165" s="157">
        <f>IF(N165="zníž. prenesená",J165,0)</f>
        <v>0</v>
      </c>
      <c r="BI165" s="157">
        <f>IF(N165="nulová",J165,0)</f>
        <v>0</v>
      </c>
      <c r="BJ165" s="14" t="s">
        <v>83</v>
      </c>
      <c r="BK165" s="158">
        <f>ROUND(I165*H165,3)</f>
        <v>0</v>
      </c>
      <c r="BL165" s="14" t="s">
        <v>194</v>
      </c>
      <c r="BM165" s="156" t="s">
        <v>205</v>
      </c>
    </row>
    <row r="166" spans="1:65" s="12" customFormat="1" ht="22.8" customHeight="1">
      <c r="B166" s="133"/>
      <c r="D166" s="134" t="s">
        <v>69</v>
      </c>
      <c r="E166" s="143" t="s">
        <v>206</v>
      </c>
      <c r="F166" s="143" t="s">
        <v>207</v>
      </c>
      <c r="J166" s="144">
        <f>BK166</f>
        <v>0</v>
      </c>
      <c r="L166" s="133"/>
      <c r="M166" s="137"/>
      <c r="N166" s="138"/>
      <c r="O166" s="138"/>
      <c r="P166" s="139">
        <f>P167</f>
        <v>272.42040000000003</v>
      </c>
      <c r="Q166" s="138"/>
      <c r="R166" s="139">
        <f>R167</f>
        <v>0.32594999999999996</v>
      </c>
      <c r="S166" s="138"/>
      <c r="T166" s="140">
        <f>T167</f>
        <v>0</v>
      </c>
      <c r="AR166" s="134" t="s">
        <v>83</v>
      </c>
      <c r="AT166" s="141" t="s">
        <v>69</v>
      </c>
      <c r="AU166" s="141" t="s">
        <v>77</v>
      </c>
      <c r="AY166" s="134" t="s">
        <v>133</v>
      </c>
      <c r="BK166" s="142">
        <f>BK167</f>
        <v>0</v>
      </c>
    </row>
    <row r="167" spans="1:65" s="2" customFormat="1" ht="44.25" customHeight="1">
      <c r="A167" s="26"/>
      <c r="B167" s="145"/>
      <c r="C167" s="146" t="s">
        <v>208</v>
      </c>
      <c r="D167" s="146" t="s">
        <v>136</v>
      </c>
      <c r="E167" s="147" t="s">
        <v>209</v>
      </c>
      <c r="F167" s="148" t="s">
        <v>210</v>
      </c>
      <c r="G167" s="149" t="s">
        <v>139</v>
      </c>
      <c r="H167" s="150">
        <v>615</v>
      </c>
      <c r="I167" s="150"/>
      <c r="J167" s="150">
        <f>ROUND(I167*H167,3)</f>
        <v>0</v>
      </c>
      <c r="K167" s="151"/>
      <c r="L167" s="27"/>
      <c r="M167" s="152" t="s">
        <v>1</v>
      </c>
      <c r="N167" s="153" t="s">
        <v>36</v>
      </c>
      <c r="O167" s="154">
        <v>0.44296000000000002</v>
      </c>
      <c r="P167" s="154">
        <f>O167*H167</f>
        <v>272.42040000000003</v>
      </c>
      <c r="Q167" s="154">
        <v>5.2999999999999998E-4</v>
      </c>
      <c r="R167" s="154">
        <f>Q167*H167</f>
        <v>0.32594999999999996</v>
      </c>
      <c r="S167" s="154">
        <v>0</v>
      </c>
      <c r="T167" s="155">
        <f>S167*H167</f>
        <v>0</v>
      </c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R167" s="156" t="s">
        <v>194</v>
      </c>
      <c r="AT167" s="156" t="s">
        <v>136</v>
      </c>
      <c r="AU167" s="156" t="s">
        <v>83</v>
      </c>
      <c r="AY167" s="14" t="s">
        <v>133</v>
      </c>
      <c r="BE167" s="157">
        <f>IF(N167="základná",J167,0)</f>
        <v>0</v>
      </c>
      <c r="BF167" s="157">
        <f>IF(N167="znížená",J167,0)</f>
        <v>0</v>
      </c>
      <c r="BG167" s="157">
        <f>IF(N167="zákl. prenesená",J167,0)</f>
        <v>0</v>
      </c>
      <c r="BH167" s="157">
        <f>IF(N167="zníž. prenesená",J167,0)</f>
        <v>0</v>
      </c>
      <c r="BI167" s="157">
        <f>IF(N167="nulová",J167,0)</f>
        <v>0</v>
      </c>
      <c r="BJ167" s="14" t="s">
        <v>83</v>
      </c>
      <c r="BK167" s="158">
        <f>ROUND(I167*H167,3)</f>
        <v>0</v>
      </c>
      <c r="BL167" s="14" t="s">
        <v>194</v>
      </c>
      <c r="BM167" s="156" t="s">
        <v>211</v>
      </c>
    </row>
    <row r="168" spans="1:65" s="12" customFormat="1" ht="25.95" customHeight="1">
      <c r="B168" s="133"/>
      <c r="D168" s="134" t="s">
        <v>69</v>
      </c>
      <c r="E168" s="135" t="s">
        <v>168</v>
      </c>
      <c r="F168" s="135" t="s">
        <v>212</v>
      </c>
      <c r="J168" s="136">
        <f>BK168</f>
        <v>0</v>
      </c>
      <c r="L168" s="133"/>
      <c r="M168" s="137"/>
      <c r="N168" s="138"/>
      <c r="O168" s="138"/>
      <c r="P168" s="139">
        <f>P169</f>
        <v>3110.1339999999996</v>
      </c>
      <c r="Q168" s="138"/>
      <c r="R168" s="139">
        <f>R169</f>
        <v>9.9746200000000051</v>
      </c>
      <c r="S168" s="138"/>
      <c r="T168" s="140">
        <f>T169</f>
        <v>0</v>
      </c>
      <c r="AR168" s="134" t="s">
        <v>145</v>
      </c>
      <c r="AT168" s="141" t="s">
        <v>69</v>
      </c>
      <c r="AU168" s="141" t="s">
        <v>70</v>
      </c>
      <c r="AY168" s="134" t="s">
        <v>133</v>
      </c>
      <c r="BK168" s="142">
        <f>BK169</f>
        <v>0</v>
      </c>
    </row>
    <row r="169" spans="1:65" s="12" customFormat="1" ht="22.8" customHeight="1">
      <c r="B169" s="133"/>
      <c r="D169" s="134" t="s">
        <v>69</v>
      </c>
      <c r="E169" s="143" t="s">
        <v>213</v>
      </c>
      <c r="F169" s="143" t="s">
        <v>214</v>
      </c>
      <c r="J169" s="144">
        <f>BK169</f>
        <v>0</v>
      </c>
      <c r="L169" s="133"/>
      <c r="M169" s="137"/>
      <c r="N169" s="138"/>
      <c r="O169" s="138"/>
      <c r="P169" s="139">
        <f>P170+SUM(P171:P308)+P333+P356+P379+P402+P423+P452+P474+P497+P520+P543+P566+P589+P614+P637</f>
        <v>3110.1339999999996</v>
      </c>
      <c r="Q169" s="138"/>
      <c r="R169" s="139">
        <f>R170+SUM(R171:R308)+R333+R356+R379+R402+R423+R452+R474+R497+R520+R543+R566+R589+R614+R637</f>
        <v>9.9746200000000051</v>
      </c>
      <c r="S169" s="138"/>
      <c r="T169" s="140">
        <f>T170+SUM(T171:T308)+T333+T356+T379+T402+T423+T452+T474+T497+T520+T543+T566+T589+T614+T637</f>
        <v>0</v>
      </c>
      <c r="AR169" s="134" t="s">
        <v>145</v>
      </c>
      <c r="AT169" s="141" t="s">
        <v>69</v>
      </c>
      <c r="AU169" s="141" t="s">
        <v>77</v>
      </c>
      <c r="AY169" s="134" t="s">
        <v>133</v>
      </c>
      <c r="BK169" s="142">
        <f>BK170+SUM(BK171:BK308)+BK333+BK356+BK379+BK402+BK423+BK452+BK474+BK497+BK520+BK543+BK566+BK589+BK614+BK637</f>
        <v>0</v>
      </c>
    </row>
    <row r="170" spans="1:65" s="2" customFormat="1" ht="24.15" customHeight="1">
      <c r="A170" s="26"/>
      <c r="B170" s="145"/>
      <c r="C170" s="146" t="s">
        <v>215</v>
      </c>
      <c r="D170" s="146" t="s">
        <v>136</v>
      </c>
      <c r="E170" s="147" t="s">
        <v>216</v>
      </c>
      <c r="F170" s="148" t="s">
        <v>217</v>
      </c>
      <c r="G170" s="149" t="s">
        <v>161</v>
      </c>
      <c r="H170" s="150">
        <v>1</v>
      </c>
      <c r="I170" s="150"/>
      <c r="J170" s="150">
        <f t="shared" ref="J170:J201" si="10">ROUND(I170*H170,3)</f>
        <v>0</v>
      </c>
      <c r="K170" s="151"/>
      <c r="L170" s="27"/>
      <c r="M170" s="152" t="s">
        <v>1</v>
      </c>
      <c r="N170" s="153" t="s">
        <v>36</v>
      </c>
      <c r="O170" s="154">
        <v>0.08</v>
      </c>
      <c r="P170" s="154">
        <f t="shared" ref="P170:P201" si="11">O170*H170</f>
        <v>0.08</v>
      </c>
      <c r="Q170" s="154">
        <v>0</v>
      </c>
      <c r="R170" s="154">
        <f t="shared" ref="R170:R201" si="12">Q170*H170</f>
        <v>0</v>
      </c>
      <c r="S170" s="154">
        <v>0</v>
      </c>
      <c r="T170" s="155">
        <f t="shared" ref="T170:T201" si="13">S170*H170</f>
        <v>0</v>
      </c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R170" s="156" t="s">
        <v>218</v>
      </c>
      <c r="AT170" s="156" t="s">
        <v>136</v>
      </c>
      <c r="AU170" s="156" t="s">
        <v>83</v>
      </c>
      <c r="AY170" s="14" t="s">
        <v>133</v>
      </c>
      <c r="BE170" s="157">
        <f t="shared" ref="BE170:BE201" si="14">IF(N170="základná",J170,0)</f>
        <v>0</v>
      </c>
      <c r="BF170" s="157">
        <f t="shared" ref="BF170:BF201" si="15">IF(N170="znížená",J170,0)</f>
        <v>0</v>
      </c>
      <c r="BG170" s="157">
        <f t="shared" ref="BG170:BG201" si="16">IF(N170="zákl. prenesená",J170,0)</f>
        <v>0</v>
      </c>
      <c r="BH170" s="157">
        <f t="shared" ref="BH170:BH201" si="17">IF(N170="zníž. prenesená",J170,0)</f>
        <v>0</v>
      </c>
      <c r="BI170" s="157">
        <f t="shared" ref="BI170:BI201" si="18">IF(N170="nulová",J170,0)</f>
        <v>0</v>
      </c>
      <c r="BJ170" s="14" t="s">
        <v>83</v>
      </c>
      <c r="BK170" s="158">
        <f t="shared" ref="BK170:BK201" si="19">ROUND(I170*H170,3)</f>
        <v>0</v>
      </c>
      <c r="BL170" s="14" t="s">
        <v>218</v>
      </c>
      <c r="BM170" s="156" t="s">
        <v>219</v>
      </c>
    </row>
    <row r="171" spans="1:65" s="2" customFormat="1" ht="24.15" customHeight="1">
      <c r="A171" s="26"/>
      <c r="B171" s="145"/>
      <c r="C171" s="159" t="s">
        <v>220</v>
      </c>
      <c r="D171" s="159" t="s">
        <v>168</v>
      </c>
      <c r="E171" s="160" t="s">
        <v>221</v>
      </c>
      <c r="F171" s="161" t="s">
        <v>222</v>
      </c>
      <c r="G171" s="162" t="s">
        <v>161</v>
      </c>
      <c r="H171" s="163">
        <v>1</v>
      </c>
      <c r="I171" s="163"/>
      <c r="J171" s="163">
        <f t="shared" si="10"/>
        <v>0</v>
      </c>
      <c r="K171" s="164"/>
      <c r="L171" s="165"/>
      <c r="M171" s="166" t="s">
        <v>1</v>
      </c>
      <c r="N171" s="167" t="s">
        <v>36</v>
      </c>
      <c r="O171" s="154">
        <v>0</v>
      </c>
      <c r="P171" s="154">
        <f t="shared" si="11"/>
        <v>0</v>
      </c>
      <c r="Q171" s="154">
        <v>1.7000000000000001E-4</v>
      </c>
      <c r="R171" s="154">
        <f t="shared" si="12"/>
        <v>1.7000000000000001E-4</v>
      </c>
      <c r="S171" s="154">
        <v>0</v>
      </c>
      <c r="T171" s="155">
        <f t="shared" si="13"/>
        <v>0</v>
      </c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R171" s="156" t="s">
        <v>223</v>
      </c>
      <c r="AT171" s="156" t="s">
        <v>168</v>
      </c>
      <c r="AU171" s="156" t="s">
        <v>83</v>
      </c>
      <c r="AY171" s="14" t="s">
        <v>133</v>
      </c>
      <c r="BE171" s="157">
        <f t="shared" si="14"/>
        <v>0</v>
      </c>
      <c r="BF171" s="157">
        <f t="shared" si="15"/>
        <v>0</v>
      </c>
      <c r="BG171" s="157">
        <f t="shared" si="16"/>
        <v>0</v>
      </c>
      <c r="BH171" s="157">
        <f t="shared" si="17"/>
        <v>0</v>
      </c>
      <c r="BI171" s="157">
        <f t="shared" si="18"/>
        <v>0</v>
      </c>
      <c r="BJ171" s="14" t="s">
        <v>83</v>
      </c>
      <c r="BK171" s="158">
        <f t="shared" si="19"/>
        <v>0</v>
      </c>
      <c r="BL171" s="14" t="s">
        <v>223</v>
      </c>
      <c r="BM171" s="156" t="s">
        <v>224</v>
      </c>
    </row>
    <row r="172" spans="1:65" s="2" customFormat="1" ht="24.15" customHeight="1">
      <c r="A172" s="26"/>
      <c r="B172" s="145"/>
      <c r="C172" s="146" t="s">
        <v>7</v>
      </c>
      <c r="D172" s="146" t="s">
        <v>136</v>
      </c>
      <c r="E172" s="147" t="s">
        <v>225</v>
      </c>
      <c r="F172" s="148" t="s">
        <v>226</v>
      </c>
      <c r="G172" s="149" t="s">
        <v>161</v>
      </c>
      <c r="H172" s="150">
        <v>220</v>
      </c>
      <c r="I172" s="150"/>
      <c r="J172" s="150">
        <f t="shared" si="10"/>
        <v>0</v>
      </c>
      <c r="K172" s="151"/>
      <c r="L172" s="27"/>
      <c r="M172" s="152" t="s">
        <v>1</v>
      </c>
      <c r="N172" s="153" t="s">
        <v>36</v>
      </c>
      <c r="O172" s="154">
        <v>8.5000000000000006E-2</v>
      </c>
      <c r="P172" s="154">
        <f t="shared" si="11"/>
        <v>18.700000000000003</v>
      </c>
      <c r="Q172" s="154">
        <v>0</v>
      </c>
      <c r="R172" s="154">
        <f t="shared" si="12"/>
        <v>0</v>
      </c>
      <c r="S172" s="154">
        <v>0</v>
      </c>
      <c r="T172" s="155">
        <f t="shared" si="13"/>
        <v>0</v>
      </c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R172" s="156" t="s">
        <v>218</v>
      </c>
      <c r="AT172" s="156" t="s">
        <v>136</v>
      </c>
      <c r="AU172" s="156" t="s">
        <v>83</v>
      </c>
      <c r="AY172" s="14" t="s">
        <v>133</v>
      </c>
      <c r="BE172" s="157">
        <f t="shared" si="14"/>
        <v>0</v>
      </c>
      <c r="BF172" s="157">
        <f t="shared" si="15"/>
        <v>0</v>
      </c>
      <c r="BG172" s="157">
        <f t="shared" si="16"/>
        <v>0</v>
      </c>
      <c r="BH172" s="157">
        <f t="shared" si="17"/>
        <v>0</v>
      </c>
      <c r="BI172" s="157">
        <f t="shared" si="18"/>
        <v>0</v>
      </c>
      <c r="BJ172" s="14" t="s">
        <v>83</v>
      </c>
      <c r="BK172" s="158">
        <f t="shared" si="19"/>
        <v>0</v>
      </c>
      <c r="BL172" s="14" t="s">
        <v>218</v>
      </c>
      <c r="BM172" s="156" t="s">
        <v>227</v>
      </c>
    </row>
    <row r="173" spans="1:65" s="2" customFormat="1" ht="24.15" customHeight="1">
      <c r="A173" s="26"/>
      <c r="B173" s="145"/>
      <c r="C173" s="159" t="s">
        <v>228</v>
      </c>
      <c r="D173" s="159" t="s">
        <v>168</v>
      </c>
      <c r="E173" s="160" t="s">
        <v>229</v>
      </c>
      <c r="F173" s="161" t="s">
        <v>230</v>
      </c>
      <c r="G173" s="162" t="s">
        <v>161</v>
      </c>
      <c r="H173" s="163">
        <v>220</v>
      </c>
      <c r="I173" s="163"/>
      <c r="J173" s="163">
        <f t="shared" si="10"/>
        <v>0</v>
      </c>
      <c r="K173" s="164"/>
      <c r="L173" s="165"/>
      <c r="M173" s="166" t="s">
        <v>1</v>
      </c>
      <c r="N173" s="167" t="s">
        <v>36</v>
      </c>
      <c r="O173" s="154">
        <v>0</v>
      </c>
      <c r="P173" s="154">
        <f t="shared" si="11"/>
        <v>0</v>
      </c>
      <c r="Q173" s="154">
        <v>1.7000000000000001E-4</v>
      </c>
      <c r="R173" s="154">
        <f t="shared" si="12"/>
        <v>3.7400000000000003E-2</v>
      </c>
      <c r="S173" s="154">
        <v>0</v>
      </c>
      <c r="T173" s="155">
        <f t="shared" si="13"/>
        <v>0</v>
      </c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R173" s="156" t="s">
        <v>223</v>
      </c>
      <c r="AT173" s="156" t="s">
        <v>168</v>
      </c>
      <c r="AU173" s="156" t="s">
        <v>83</v>
      </c>
      <c r="AY173" s="14" t="s">
        <v>133</v>
      </c>
      <c r="BE173" s="157">
        <f t="shared" si="14"/>
        <v>0</v>
      </c>
      <c r="BF173" s="157">
        <f t="shared" si="15"/>
        <v>0</v>
      </c>
      <c r="BG173" s="157">
        <f t="shared" si="16"/>
        <v>0</v>
      </c>
      <c r="BH173" s="157">
        <f t="shared" si="17"/>
        <v>0</v>
      </c>
      <c r="BI173" s="157">
        <f t="shared" si="18"/>
        <v>0</v>
      </c>
      <c r="BJ173" s="14" t="s">
        <v>83</v>
      </c>
      <c r="BK173" s="158">
        <f t="shared" si="19"/>
        <v>0</v>
      </c>
      <c r="BL173" s="14" t="s">
        <v>223</v>
      </c>
      <c r="BM173" s="156" t="s">
        <v>231</v>
      </c>
    </row>
    <row r="174" spans="1:65" s="2" customFormat="1" ht="24.15" customHeight="1">
      <c r="A174" s="26"/>
      <c r="B174" s="145"/>
      <c r="C174" s="146" t="s">
        <v>232</v>
      </c>
      <c r="D174" s="146" t="s">
        <v>136</v>
      </c>
      <c r="E174" s="147" t="s">
        <v>233</v>
      </c>
      <c r="F174" s="148" t="s">
        <v>234</v>
      </c>
      <c r="G174" s="149" t="s">
        <v>161</v>
      </c>
      <c r="H174" s="150">
        <v>160</v>
      </c>
      <c r="I174" s="150"/>
      <c r="J174" s="150">
        <f t="shared" si="10"/>
        <v>0</v>
      </c>
      <c r="K174" s="151"/>
      <c r="L174" s="27"/>
      <c r="M174" s="152" t="s">
        <v>1</v>
      </c>
      <c r="N174" s="153" t="s">
        <v>36</v>
      </c>
      <c r="O174" s="154">
        <v>9.2999999999999999E-2</v>
      </c>
      <c r="P174" s="154">
        <f t="shared" si="11"/>
        <v>14.879999999999999</v>
      </c>
      <c r="Q174" s="154">
        <v>0</v>
      </c>
      <c r="R174" s="154">
        <f t="shared" si="12"/>
        <v>0</v>
      </c>
      <c r="S174" s="154">
        <v>0</v>
      </c>
      <c r="T174" s="155">
        <f t="shared" si="13"/>
        <v>0</v>
      </c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R174" s="156" t="s">
        <v>218</v>
      </c>
      <c r="AT174" s="156" t="s">
        <v>136</v>
      </c>
      <c r="AU174" s="156" t="s">
        <v>83</v>
      </c>
      <c r="AY174" s="14" t="s">
        <v>133</v>
      </c>
      <c r="BE174" s="157">
        <f t="shared" si="14"/>
        <v>0</v>
      </c>
      <c r="BF174" s="157">
        <f t="shared" si="15"/>
        <v>0</v>
      </c>
      <c r="BG174" s="157">
        <f t="shared" si="16"/>
        <v>0</v>
      </c>
      <c r="BH174" s="157">
        <f t="shared" si="17"/>
        <v>0</v>
      </c>
      <c r="BI174" s="157">
        <f t="shared" si="18"/>
        <v>0</v>
      </c>
      <c r="BJ174" s="14" t="s">
        <v>83</v>
      </c>
      <c r="BK174" s="158">
        <f t="shared" si="19"/>
        <v>0</v>
      </c>
      <c r="BL174" s="14" t="s">
        <v>218</v>
      </c>
      <c r="BM174" s="156" t="s">
        <v>235</v>
      </c>
    </row>
    <row r="175" spans="1:65" s="2" customFormat="1" ht="24.15" customHeight="1">
      <c r="A175" s="26"/>
      <c r="B175" s="145"/>
      <c r="C175" s="159" t="s">
        <v>236</v>
      </c>
      <c r="D175" s="159" t="s">
        <v>168</v>
      </c>
      <c r="E175" s="160" t="s">
        <v>237</v>
      </c>
      <c r="F175" s="161" t="s">
        <v>238</v>
      </c>
      <c r="G175" s="162" t="s">
        <v>161</v>
      </c>
      <c r="H175" s="163">
        <v>160</v>
      </c>
      <c r="I175" s="163"/>
      <c r="J175" s="163">
        <f t="shared" si="10"/>
        <v>0</v>
      </c>
      <c r="K175" s="164"/>
      <c r="L175" s="165"/>
      <c r="M175" s="166" t="s">
        <v>1</v>
      </c>
      <c r="N175" s="167" t="s">
        <v>36</v>
      </c>
      <c r="O175" s="154">
        <v>0</v>
      </c>
      <c r="P175" s="154">
        <f t="shared" si="11"/>
        <v>0</v>
      </c>
      <c r="Q175" s="154">
        <v>1.7000000000000001E-4</v>
      </c>
      <c r="R175" s="154">
        <f t="shared" si="12"/>
        <v>2.7200000000000002E-2</v>
      </c>
      <c r="S175" s="154">
        <v>0</v>
      </c>
      <c r="T175" s="155">
        <f t="shared" si="13"/>
        <v>0</v>
      </c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R175" s="156" t="s">
        <v>223</v>
      </c>
      <c r="AT175" s="156" t="s">
        <v>168</v>
      </c>
      <c r="AU175" s="156" t="s">
        <v>83</v>
      </c>
      <c r="AY175" s="14" t="s">
        <v>133</v>
      </c>
      <c r="BE175" s="157">
        <f t="shared" si="14"/>
        <v>0</v>
      </c>
      <c r="BF175" s="157">
        <f t="shared" si="15"/>
        <v>0</v>
      </c>
      <c r="BG175" s="157">
        <f t="shared" si="16"/>
        <v>0</v>
      </c>
      <c r="BH175" s="157">
        <f t="shared" si="17"/>
        <v>0</v>
      </c>
      <c r="BI175" s="157">
        <f t="shared" si="18"/>
        <v>0</v>
      </c>
      <c r="BJ175" s="14" t="s">
        <v>83</v>
      </c>
      <c r="BK175" s="158">
        <f t="shared" si="19"/>
        <v>0</v>
      </c>
      <c r="BL175" s="14" t="s">
        <v>223</v>
      </c>
      <c r="BM175" s="156" t="s">
        <v>239</v>
      </c>
    </row>
    <row r="176" spans="1:65" s="2" customFormat="1" ht="24.15" customHeight="1">
      <c r="A176" s="26"/>
      <c r="B176" s="145"/>
      <c r="C176" s="146" t="s">
        <v>240</v>
      </c>
      <c r="D176" s="146" t="s">
        <v>136</v>
      </c>
      <c r="E176" s="147" t="s">
        <v>241</v>
      </c>
      <c r="F176" s="148" t="s">
        <v>242</v>
      </c>
      <c r="G176" s="149" t="s">
        <v>161</v>
      </c>
      <c r="H176" s="150">
        <v>448</v>
      </c>
      <c r="I176" s="150"/>
      <c r="J176" s="150">
        <f t="shared" si="10"/>
        <v>0</v>
      </c>
      <c r="K176" s="151"/>
      <c r="L176" s="27"/>
      <c r="M176" s="152" t="s">
        <v>1</v>
      </c>
      <c r="N176" s="153" t="s">
        <v>36</v>
      </c>
      <c r="O176" s="154">
        <v>0.307</v>
      </c>
      <c r="P176" s="154">
        <f t="shared" si="11"/>
        <v>137.536</v>
      </c>
      <c r="Q176" s="154">
        <v>0</v>
      </c>
      <c r="R176" s="154">
        <f t="shared" si="12"/>
        <v>0</v>
      </c>
      <c r="S176" s="154">
        <v>0</v>
      </c>
      <c r="T176" s="155">
        <f t="shared" si="13"/>
        <v>0</v>
      </c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R176" s="156" t="s">
        <v>218</v>
      </c>
      <c r="AT176" s="156" t="s">
        <v>136</v>
      </c>
      <c r="AU176" s="156" t="s">
        <v>83</v>
      </c>
      <c r="AY176" s="14" t="s">
        <v>133</v>
      </c>
      <c r="BE176" s="157">
        <f t="shared" si="14"/>
        <v>0</v>
      </c>
      <c r="BF176" s="157">
        <f t="shared" si="15"/>
        <v>0</v>
      </c>
      <c r="BG176" s="157">
        <f t="shared" si="16"/>
        <v>0</v>
      </c>
      <c r="BH176" s="157">
        <f t="shared" si="17"/>
        <v>0</v>
      </c>
      <c r="BI176" s="157">
        <f t="shared" si="18"/>
        <v>0</v>
      </c>
      <c r="BJ176" s="14" t="s">
        <v>83</v>
      </c>
      <c r="BK176" s="158">
        <f t="shared" si="19"/>
        <v>0</v>
      </c>
      <c r="BL176" s="14" t="s">
        <v>218</v>
      </c>
      <c r="BM176" s="156" t="s">
        <v>243</v>
      </c>
    </row>
    <row r="177" spans="1:65" s="2" customFormat="1" ht="47.4" customHeight="1">
      <c r="A177" s="26"/>
      <c r="B177" s="145"/>
      <c r="C177" s="159" t="s">
        <v>244</v>
      </c>
      <c r="D177" s="159" t="s">
        <v>168</v>
      </c>
      <c r="E177" s="160" t="s">
        <v>245</v>
      </c>
      <c r="F177" s="161" t="s">
        <v>1593</v>
      </c>
      <c r="G177" s="162" t="s">
        <v>161</v>
      </c>
      <c r="H177" s="163">
        <v>448</v>
      </c>
      <c r="I177" s="163"/>
      <c r="J177" s="163">
        <f t="shared" si="10"/>
        <v>0</v>
      </c>
      <c r="K177" s="164"/>
      <c r="L177" s="165"/>
      <c r="M177" s="166" t="s">
        <v>1</v>
      </c>
      <c r="N177" s="167" t="s">
        <v>36</v>
      </c>
      <c r="O177" s="154">
        <v>0</v>
      </c>
      <c r="P177" s="154">
        <f t="shared" si="11"/>
        <v>0</v>
      </c>
      <c r="Q177" s="154">
        <v>0</v>
      </c>
      <c r="R177" s="154">
        <f t="shared" si="12"/>
        <v>0</v>
      </c>
      <c r="S177" s="154">
        <v>0</v>
      </c>
      <c r="T177" s="155">
        <f t="shared" si="13"/>
        <v>0</v>
      </c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R177" s="156" t="s">
        <v>246</v>
      </c>
      <c r="AT177" s="156" t="s">
        <v>168</v>
      </c>
      <c r="AU177" s="156" t="s">
        <v>83</v>
      </c>
      <c r="AY177" s="14" t="s">
        <v>133</v>
      </c>
      <c r="BE177" s="157">
        <f t="shared" si="14"/>
        <v>0</v>
      </c>
      <c r="BF177" s="157">
        <f t="shared" si="15"/>
        <v>0</v>
      </c>
      <c r="BG177" s="157">
        <f t="shared" si="16"/>
        <v>0</v>
      </c>
      <c r="BH177" s="157">
        <f t="shared" si="17"/>
        <v>0</v>
      </c>
      <c r="BI177" s="157">
        <f t="shared" si="18"/>
        <v>0</v>
      </c>
      <c r="BJ177" s="14" t="s">
        <v>83</v>
      </c>
      <c r="BK177" s="158">
        <f t="shared" si="19"/>
        <v>0</v>
      </c>
      <c r="BL177" s="14" t="s">
        <v>218</v>
      </c>
      <c r="BM177" s="156" t="s">
        <v>247</v>
      </c>
    </row>
    <row r="178" spans="1:65" s="2" customFormat="1" ht="47.4" customHeight="1">
      <c r="A178" s="26"/>
      <c r="B178" s="145"/>
      <c r="C178" s="159" t="s">
        <v>248</v>
      </c>
      <c r="D178" s="159" t="s">
        <v>168</v>
      </c>
      <c r="E178" s="160" t="s">
        <v>249</v>
      </c>
      <c r="F178" s="161" t="s">
        <v>1594</v>
      </c>
      <c r="G178" s="162" t="s">
        <v>161</v>
      </c>
      <c r="H178" s="163">
        <v>896</v>
      </c>
      <c r="I178" s="163"/>
      <c r="J178" s="163">
        <f t="shared" si="10"/>
        <v>0</v>
      </c>
      <c r="K178" s="164"/>
      <c r="L178" s="165"/>
      <c r="M178" s="166" t="s">
        <v>1</v>
      </c>
      <c r="N178" s="167" t="s">
        <v>36</v>
      </c>
      <c r="O178" s="154">
        <v>0</v>
      </c>
      <c r="P178" s="154">
        <f t="shared" si="11"/>
        <v>0</v>
      </c>
      <c r="Q178" s="154">
        <v>0</v>
      </c>
      <c r="R178" s="154">
        <f t="shared" si="12"/>
        <v>0</v>
      </c>
      <c r="S178" s="154">
        <v>0</v>
      </c>
      <c r="T178" s="155">
        <f t="shared" si="13"/>
        <v>0</v>
      </c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R178" s="156" t="s">
        <v>246</v>
      </c>
      <c r="AT178" s="156" t="s">
        <v>168</v>
      </c>
      <c r="AU178" s="156" t="s">
        <v>83</v>
      </c>
      <c r="AY178" s="14" t="s">
        <v>133</v>
      </c>
      <c r="BE178" s="157">
        <f t="shared" si="14"/>
        <v>0</v>
      </c>
      <c r="BF178" s="157">
        <f t="shared" si="15"/>
        <v>0</v>
      </c>
      <c r="BG178" s="157">
        <f t="shared" si="16"/>
        <v>0</v>
      </c>
      <c r="BH178" s="157">
        <f t="shared" si="17"/>
        <v>0</v>
      </c>
      <c r="BI178" s="157">
        <f t="shared" si="18"/>
        <v>0</v>
      </c>
      <c r="BJ178" s="14" t="s">
        <v>83</v>
      </c>
      <c r="BK178" s="158">
        <f t="shared" si="19"/>
        <v>0</v>
      </c>
      <c r="BL178" s="14" t="s">
        <v>218</v>
      </c>
      <c r="BM178" s="156" t="s">
        <v>250</v>
      </c>
    </row>
    <row r="179" spans="1:65" s="2" customFormat="1" ht="50.4" customHeight="1">
      <c r="A179" s="26"/>
      <c r="B179" s="145"/>
      <c r="C179" s="159" t="s">
        <v>251</v>
      </c>
      <c r="D179" s="159" t="s">
        <v>168</v>
      </c>
      <c r="E179" s="160" t="s">
        <v>252</v>
      </c>
      <c r="F179" s="161" t="s">
        <v>1595</v>
      </c>
      <c r="G179" s="162" t="s">
        <v>157</v>
      </c>
      <c r="H179" s="163">
        <v>146</v>
      </c>
      <c r="I179" s="163"/>
      <c r="J179" s="163">
        <f t="shared" si="10"/>
        <v>0</v>
      </c>
      <c r="K179" s="164"/>
      <c r="L179" s="165"/>
      <c r="M179" s="166" t="s">
        <v>1</v>
      </c>
      <c r="N179" s="167" t="s">
        <v>36</v>
      </c>
      <c r="O179" s="154">
        <v>0</v>
      </c>
      <c r="P179" s="154">
        <f t="shared" si="11"/>
        <v>0</v>
      </c>
      <c r="Q179" s="154">
        <v>0</v>
      </c>
      <c r="R179" s="154">
        <f t="shared" si="12"/>
        <v>0</v>
      </c>
      <c r="S179" s="154">
        <v>0</v>
      </c>
      <c r="T179" s="155">
        <f t="shared" si="13"/>
        <v>0</v>
      </c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R179" s="156" t="s">
        <v>246</v>
      </c>
      <c r="AT179" s="156" t="s">
        <v>168</v>
      </c>
      <c r="AU179" s="156" t="s">
        <v>83</v>
      </c>
      <c r="AY179" s="14" t="s">
        <v>133</v>
      </c>
      <c r="BE179" s="157">
        <f t="shared" si="14"/>
        <v>0</v>
      </c>
      <c r="BF179" s="157">
        <f t="shared" si="15"/>
        <v>0</v>
      </c>
      <c r="BG179" s="157">
        <f t="shared" si="16"/>
        <v>0</v>
      </c>
      <c r="BH179" s="157">
        <f t="shared" si="17"/>
        <v>0</v>
      </c>
      <c r="BI179" s="157">
        <f t="shared" si="18"/>
        <v>0</v>
      </c>
      <c r="BJ179" s="14" t="s">
        <v>83</v>
      </c>
      <c r="BK179" s="158">
        <f t="shared" si="19"/>
        <v>0</v>
      </c>
      <c r="BL179" s="14" t="s">
        <v>218</v>
      </c>
      <c r="BM179" s="156" t="s">
        <v>253</v>
      </c>
    </row>
    <row r="180" spans="1:65" s="2" customFormat="1" ht="60.6" customHeight="1">
      <c r="A180" s="26"/>
      <c r="B180" s="145"/>
      <c r="C180" s="159" t="s">
        <v>254</v>
      </c>
      <c r="D180" s="159" t="s">
        <v>168</v>
      </c>
      <c r="E180" s="160" t="s">
        <v>255</v>
      </c>
      <c r="F180" s="161" t="s">
        <v>1596</v>
      </c>
      <c r="G180" s="162" t="s">
        <v>161</v>
      </c>
      <c r="H180" s="163">
        <v>448</v>
      </c>
      <c r="I180" s="163"/>
      <c r="J180" s="163">
        <f t="shared" si="10"/>
        <v>0</v>
      </c>
      <c r="K180" s="164"/>
      <c r="L180" s="165"/>
      <c r="M180" s="166" t="s">
        <v>1</v>
      </c>
      <c r="N180" s="167" t="s">
        <v>36</v>
      </c>
      <c r="O180" s="154">
        <v>0</v>
      </c>
      <c r="P180" s="154">
        <f t="shared" si="11"/>
        <v>0</v>
      </c>
      <c r="Q180" s="154">
        <v>0</v>
      </c>
      <c r="R180" s="154">
        <f t="shared" si="12"/>
        <v>0</v>
      </c>
      <c r="S180" s="154">
        <v>0</v>
      </c>
      <c r="T180" s="155">
        <f t="shared" si="13"/>
        <v>0</v>
      </c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R180" s="156" t="s">
        <v>246</v>
      </c>
      <c r="AT180" s="156" t="s">
        <v>168</v>
      </c>
      <c r="AU180" s="156" t="s">
        <v>83</v>
      </c>
      <c r="AY180" s="14" t="s">
        <v>133</v>
      </c>
      <c r="BE180" s="157">
        <f t="shared" si="14"/>
        <v>0</v>
      </c>
      <c r="BF180" s="157">
        <f t="shared" si="15"/>
        <v>0</v>
      </c>
      <c r="BG180" s="157">
        <f t="shared" si="16"/>
        <v>0</v>
      </c>
      <c r="BH180" s="157">
        <f t="shared" si="17"/>
        <v>0</v>
      </c>
      <c r="BI180" s="157">
        <f t="shared" si="18"/>
        <v>0</v>
      </c>
      <c r="BJ180" s="14" t="s">
        <v>83</v>
      </c>
      <c r="BK180" s="158">
        <f t="shared" si="19"/>
        <v>0</v>
      </c>
      <c r="BL180" s="14" t="s">
        <v>218</v>
      </c>
      <c r="BM180" s="156" t="s">
        <v>256</v>
      </c>
    </row>
    <row r="181" spans="1:65" s="2" customFormat="1" ht="21.75" customHeight="1">
      <c r="A181" s="26"/>
      <c r="B181" s="145"/>
      <c r="C181" s="146" t="s">
        <v>257</v>
      </c>
      <c r="D181" s="146" t="s">
        <v>136</v>
      </c>
      <c r="E181" s="147" t="s">
        <v>258</v>
      </c>
      <c r="F181" s="148" t="s">
        <v>259</v>
      </c>
      <c r="G181" s="149" t="s">
        <v>157</v>
      </c>
      <c r="H181" s="150">
        <v>432</v>
      </c>
      <c r="I181" s="150"/>
      <c r="J181" s="150">
        <f t="shared" si="10"/>
        <v>0</v>
      </c>
      <c r="K181" s="151"/>
      <c r="L181" s="27"/>
      <c r="M181" s="152" t="s">
        <v>1</v>
      </c>
      <c r="N181" s="153" t="s">
        <v>36</v>
      </c>
      <c r="O181" s="154">
        <v>8.5999999999999993E-2</v>
      </c>
      <c r="P181" s="154">
        <f t="shared" si="11"/>
        <v>37.151999999999994</v>
      </c>
      <c r="Q181" s="154">
        <v>0</v>
      </c>
      <c r="R181" s="154">
        <f t="shared" si="12"/>
        <v>0</v>
      </c>
      <c r="S181" s="154">
        <v>0</v>
      </c>
      <c r="T181" s="155">
        <f t="shared" si="13"/>
        <v>0</v>
      </c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R181" s="156" t="s">
        <v>218</v>
      </c>
      <c r="AT181" s="156" t="s">
        <v>136</v>
      </c>
      <c r="AU181" s="156" t="s">
        <v>83</v>
      </c>
      <c r="AY181" s="14" t="s">
        <v>133</v>
      </c>
      <c r="BE181" s="157">
        <f t="shared" si="14"/>
        <v>0</v>
      </c>
      <c r="BF181" s="157">
        <f t="shared" si="15"/>
        <v>0</v>
      </c>
      <c r="BG181" s="157">
        <f t="shared" si="16"/>
        <v>0</v>
      </c>
      <c r="BH181" s="157">
        <f t="shared" si="17"/>
        <v>0</v>
      </c>
      <c r="BI181" s="157">
        <f t="shared" si="18"/>
        <v>0</v>
      </c>
      <c r="BJ181" s="14" t="s">
        <v>83</v>
      </c>
      <c r="BK181" s="158">
        <f t="shared" si="19"/>
        <v>0</v>
      </c>
      <c r="BL181" s="14" t="s">
        <v>218</v>
      </c>
      <c r="BM181" s="156" t="s">
        <v>260</v>
      </c>
    </row>
    <row r="182" spans="1:65" s="2" customFormat="1" ht="34.799999999999997" customHeight="1">
      <c r="A182" s="26"/>
      <c r="B182" s="145"/>
      <c r="C182" s="159" t="s">
        <v>261</v>
      </c>
      <c r="D182" s="159" t="s">
        <v>168</v>
      </c>
      <c r="E182" s="160" t="s">
        <v>262</v>
      </c>
      <c r="F182" s="161" t="s">
        <v>263</v>
      </c>
      <c r="G182" s="162" t="s">
        <v>157</v>
      </c>
      <c r="H182" s="163">
        <v>432</v>
      </c>
      <c r="I182" s="163"/>
      <c r="J182" s="163">
        <f t="shared" si="10"/>
        <v>0</v>
      </c>
      <c r="K182" s="164"/>
      <c r="L182" s="165"/>
      <c r="M182" s="166" t="s">
        <v>1</v>
      </c>
      <c r="N182" s="167" t="s">
        <v>36</v>
      </c>
      <c r="O182" s="154">
        <v>0</v>
      </c>
      <c r="P182" s="154">
        <f t="shared" si="11"/>
        <v>0</v>
      </c>
      <c r="Q182" s="154">
        <v>3.0000000000000001E-5</v>
      </c>
      <c r="R182" s="154">
        <f t="shared" si="12"/>
        <v>1.2960000000000001E-2</v>
      </c>
      <c r="S182" s="154">
        <v>0</v>
      </c>
      <c r="T182" s="155">
        <f t="shared" si="13"/>
        <v>0</v>
      </c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R182" s="156" t="s">
        <v>223</v>
      </c>
      <c r="AT182" s="156" t="s">
        <v>168</v>
      </c>
      <c r="AU182" s="156" t="s">
        <v>83</v>
      </c>
      <c r="AY182" s="14" t="s">
        <v>133</v>
      </c>
      <c r="BE182" s="157">
        <f t="shared" si="14"/>
        <v>0</v>
      </c>
      <c r="BF182" s="157">
        <f t="shared" si="15"/>
        <v>0</v>
      </c>
      <c r="BG182" s="157">
        <f t="shared" si="16"/>
        <v>0</v>
      </c>
      <c r="BH182" s="157">
        <f t="shared" si="17"/>
        <v>0</v>
      </c>
      <c r="BI182" s="157">
        <f t="shared" si="18"/>
        <v>0</v>
      </c>
      <c r="BJ182" s="14" t="s">
        <v>83</v>
      </c>
      <c r="BK182" s="158">
        <f t="shared" si="19"/>
        <v>0</v>
      </c>
      <c r="BL182" s="14" t="s">
        <v>223</v>
      </c>
      <c r="BM182" s="156" t="s">
        <v>264</v>
      </c>
    </row>
    <row r="183" spans="1:65" s="2" customFormat="1" ht="24.15" customHeight="1">
      <c r="A183" s="26"/>
      <c r="B183" s="145"/>
      <c r="C183" s="146" t="s">
        <v>265</v>
      </c>
      <c r="D183" s="146" t="s">
        <v>136</v>
      </c>
      <c r="E183" s="147" t="s">
        <v>266</v>
      </c>
      <c r="F183" s="148" t="s">
        <v>267</v>
      </c>
      <c r="G183" s="149" t="s">
        <v>157</v>
      </c>
      <c r="H183" s="150">
        <v>405</v>
      </c>
      <c r="I183" s="150"/>
      <c r="J183" s="150">
        <f t="shared" si="10"/>
        <v>0</v>
      </c>
      <c r="K183" s="151"/>
      <c r="L183" s="27"/>
      <c r="M183" s="152" t="s">
        <v>1</v>
      </c>
      <c r="N183" s="153" t="s">
        <v>36</v>
      </c>
      <c r="O183" s="154">
        <v>0.36699999999999999</v>
      </c>
      <c r="P183" s="154">
        <f t="shared" si="11"/>
        <v>148.63499999999999</v>
      </c>
      <c r="Q183" s="154">
        <v>0</v>
      </c>
      <c r="R183" s="154">
        <f t="shared" si="12"/>
        <v>0</v>
      </c>
      <c r="S183" s="154">
        <v>0</v>
      </c>
      <c r="T183" s="155">
        <f t="shared" si="13"/>
        <v>0</v>
      </c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R183" s="156" t="s">
        <v>218</v>
      </c>
      <c r="AT183" s="156" t="s">
        <v>136</v>
      </c>
      <c r="AU183" s="156" t="s">
        <v>83</v>
      </c>
      <c r="AY183" s="14" t="s">
        <v>133</v>
      </c>
      <c r="BE183" s="157">
        <f t="shared" si="14"/>
        <v>0</v>
      </c>
      <c r="BF183" s="157">
        <f t="shared" si="15"/>
        <v>0</v>
      </c>
      <c r="BG183" s="157">
        <f t="shared" si="16"/>
        <v>0</v>
      </c>
      <c r="BH183" s="157">
        <f t="shared" si="17"/>
        <v>0</v>
      </c>
      <c r="BI183" s="157">
        <f t="shared" si="18"/>
        <v>0</v>
      </c>
      <c r="BJ183" s="14" t="s">
        <v>83</v>
      </c>
      <c r="BK183" s="158">
        <f t="shared" si="19"/>
        <v>0</v>
      </c>
      <c r="BL183" s="14" t="s">
        <v>218</v>
      </c>
      <c r="BM183" s="156" t="s">
        <v>268</v>
      </c>
    </row>
    <row r="184" spans="1:65" s="2" customFormat="1" ht="24.15" customHeight="1">
      <c r="A184" s="26"/>
      <c r="B184" s="145"/>
      <c r="C184" s="159" t="s">
        <v>198</v>
      </c>
      <c r="D184" s="159" t="s">
        <v>168</v>
      </c>
      <c r="E184" s="160" t="s">
        <v>269</v>
      </c>
      <c r="F184" s="161" t="s">
        <v>270</v>
      </c>
      <c r="G184" s="162" t="s">
        <v>157</v>
      </c>
      <c r="H184" s="163">
        <v>405</v>
      </c>
      <c r="I184" s="163"/>
      <c r="J184" s="163">
        <f t="shared" si="10"/>
        <v>0</v>
      </c>
      <c r="K184" s="164"/>
      <c r="L184" s="165"/>
      <c r="M184" s="166" t="s">
        <v>1</v>
      </c>
      <c r="N184" s="167" t="s">
        <v>36</v>
      </c>
      <c r="O184" s="154">
        <v>0</v>
      </c>
      <c r="P184" s="154">
        <f t="shared" si="11"/>
        <v>0</v>
      </c>
      <c r="Q184" s="154">
        <v>1E-4</v>
      </c>
      <c r="R184" s="154">
        <f t="shared" si="12"/>
        <v>4.0500000000000001E-2</v>
      </c>
      <c r="S184" s="154">
        <v>0</v>
      </c>
      <c r="T184" s="155">
        <f t="shared" si="13"/>
        <v>0</v>
      </c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R184" s="156" t="s">
        <v>223</v>
      </c>
      <c r="AT184" s="156" t="s">
        <v>168</v>
      </c>
      <c r="AU184" s="156" t="s">
        <v>83</v>
      </c>
      <c r="AY184" s="14" t="s">
        <v>133</v>
      </c>
      <c r="BE184" s="157">
        <f t="shared" si="14"/>
        <v>0</v>
      </c>
      <c r="BF184" s="157">
        <f t="shared" si="15"/>
        <v>0</v>
      </c>
      <c r="BG184" s="157">
        <f t="shared" si="16"/>
        <v>0</v>
      </c>
      <c r="BH184" s="157">
        <f t="shared" si="17"/>
        <v>0</v>
      </c>
      <c r="BI184" s="157">
        <f t="shared" si="18"/>
        <v>0</v>
      </c>
      <c r="BJ184" s="14" t="s">
        <v>83</v>
      </c>
      <c r="BK184" s="158">
        <f t="shared" si="19"/>
        <v>0</v>
      </c>
      <c r="BL184" s="14" t="s">
        <v>223</v>
      </c>
      <c r="BM184" s="156" t="s">
        <v>271</v>
      </c>
    </row>
    <row r="185" spans="1:65" s="2" customFormat="1" ht="16.5" customHeight="1">
      <c r="A185" s="26"/>
      <c r="B185" s="145"/>
      <c r="C185" s="159" t="s">
        <v>272</v>
      </c>
      <c r="D185" s="159" t="s">
        <v>168</v>
      </c>
      <c r="E185" s="160" t="s">
        <v>273</v>
      </c>
      <c r="F185" s="161" t="s">
        <v>274</v>
      </c>
      <c r="G185" s="162" t="s">
        <v>157</v>
      </c>
      <c r="H185" s="163">
        <v>250</v>
      </c>
      <c r="I185" s="163"/>
      <c r="J185" s="163">
        <f t="shared" si="10"/>
        <v>0</v>
      </c>
      <c r="K185" s="164"/>
      <c r="L185" s="165"/>
      <c r="M185" s="166" t="s">
        <v>1</v>
      </c>
      <c r="N185" s="167" t="s">
        <v>36</v>
      </c>
      <c r="O185" s="154">
        <v>0</v>
      </c>
      <c r="P185" s="154">
        <f t="shared" si="11"/>
        <v>0</v>
      </c>
      <c r="Q185" s="154">
        <v>1.0000000000000001E-5</v>
      </c>
      <c r="R185" s="154">
        <f t="shared" si="12"/>
        <v>2.5000000000000001E-3</v>
      </c>
      <c r="S185" s="154">
        <v>0</v>
      </c>
      <c r="T185" s="155">
        <f t="shared" si="13"/>
        <v>0</v>
      </c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R185" s="156" t="s">
        <v>223</v>
      </c>
      <c r="AT185" s="156" t="s">
        <v>168</v>
      </c>
      <c r="AU185" s="156" t="s">
        <v>83</v>
      </c>
      <c r="AY185" s="14" t="s">
        <v>133</v>
      </c>
      <c r="BE185" s="157">
        <f t="shared" si="14"/>
        <v>0</v>
      </c>
      <c r="BF185" s="157">
        <f t="shared" si="15"/>
        <v>0</v>
      </c>
      <c r="BG185" s="157">
        <f t="shared" si="16"/>
        <v>0</v>
      </c>
      <c r="BH185" s="157">
        <f t="shared" si="17"/>
        <v>0</v>
      </c>
      <c r="BI185" s="157">
        <f t="shared" si="18"/>
        <v>0</v>
      </c>
      <c r="BJ185" s="14" t="s">
        <v>83</v>
      </c>
      <c r="BK185" s="158">
        <f t="shared" si="19"/>
        <v>0</v>
      </c>
      <c r="BL185" s="14" t="s">
        <v>223</v>
      </c>
      <c r="BM185" s="156" t="s">
        <v>275</v>
      </c>
    </row>
    <row r="186" spans="1:65" s="2" customFormat="1" ht="16.5" customHeight="1">
      <c r="A186" s="26"/>
      <c r="B186" s="145"/>
      <c r="C186" s="159" t="s">
        <v>276</v>
      </c>
      <c r="D186" s="159" t="s">
        <v>168</v>
      </c>
      <c r="E186" s="160" t="s">
        <v>277</v>
      </c>
      <c r="F186" s="161" t="s">
        <v>278</v>
      </c>
      <c r="G186" s="162" t="s">
        <v>157</v>
      </c>
      <c r="H186" s="163">
        <v>650</v>
      </c>
      <c r="I186" s="163"/>
      <c r="J186" s="163">
        <f t="shared" si="10"/>
        <v>0</v>
      </c>
      <c r="K186" s="164"/>
      <c r="L186" s="165"/>
      <c r="M186" s="166" t="s">
        <v>1</v>
      </c>
      <c r="N186" s="167" t="s">
        <v>36</v>
      </c>
      <c r="O186" s="154">
        <v>0</v>
      </c>
      <c r="P186" s="154">
        <f t="shared" si="11"/>
        <v>0</v>
      </c>
      <c r="Q186" s="154">
        <v>1.0000000000000001E-5</v>
      </c>
      <c r="R186" s="154">
        <f t="shared" si="12"/>
        <v>6.5000000000000006E-3</v>
      </c>
      <c r="S186" s="154">
        <v>0</v>
      </c>
      <c r="T186" s="155">
        <f t="shared" si="13"/>
        <v>0</v>
      </c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R186" s="156" t="s">
        <v>223</v>
      </c>
      <c r="AT186" s="156" t="s">
        <v>168</v>
      </c>
      <c r="AU186" s="156" t="s">
        <v>83</v>
      </c>
      <c r="AY186" s="14" t="s">
        <v>133</v>
      </c>
      <c r="BE186" s="157">
        <f t="shared" si="14"/>
        <v>0</v>
      </c>
      <c r="BF186" s="157">
        <f t="shared" si="15"/>
        <v>0</v>
      </c>
      <c r="BG186" s="157">
        <f t="shared" si="16"/>
        <v>0</v>
      </c>
      <c r="BH186" s="157">
        <f t="shared" si="17"/>
        <v>0</v>
      </c>
      <c r="BI186" s="157">
        <f t="shared" si="18"/>
        <v>0</v>
      </c>
      <c r="BJ186" s="14" t="s">
        <v>83</v>
      </c>
      <c r="BK186" s="158">
        <f t="shared" si="19"/>
        <v>0</v>
      </c>
      <c r="BL186" s="14" t="s">
        <v>223</v>
      </c>
      <c r="BM186" s="156" t="s">
        <v>279</v>
      </c>
    </row>
    <row r="187" spans="1:65" s="2" customFormat="1" ht="16.5" customHeight="1">
      <c r="A187" s="26"/>
      <c r="B187" s="145"/>
      <c r="C187" s="159" t="s">
        <v>280</v>
      </c>
      <c r="D187" s="159" t="s">
        <v>168</v>
      </c>
      <c r="E187" s="160" t="s">
        <v>281</v>
      </c>
      <c r="F187" s="161" t="s">
        <v>282</v>
      </c>
      <c r="G187" s="162" t="s">
        <v>157</v>
      </c>
      <c r="H187" s="163">
        <v>540</v>
      </c>
      <c r="I187" s="163"/>
      <c r="J187" s="163">
        <f t="shared" si="10"/>
        <v>0</v>
      </c>
      <c r="K187" s="164"/>
      <c r="L187" s="165"/>
      <c r="M187" s="166" t="s">
        <v>1</v>
      </c>
      <c r="N187" s="167" t="s">
        <v>36</v>
      </c>
      <c r="O187" s="154">
        <v>0</v>
      </c>
      <c r="P187" s="154">
        <f t="shared" si="11"/>
        <v>0</v>
      </c>
      <c r="Q187" s="154">
        <v>1.0000000000000001E-5</v>
      </c>
      <c r="R187" s="154">
        <f t="shared" si="12"/>
        <v>5.4000000000000003E-3</v>
      </c>
      <c r="S187" s="154">
        <v>0</v>
      </c>
      <c r="T187" s="155">
        <f t="shared" si="13"/>
        <v>0</v>
      </c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R187" s="156" t="s">
        <v>223</v>
      </c>
      <c r="AT187" s="156" t="s">
        <v>168</v>
      </c>
      <c r="AU187" s="156" t="s">
        <v>83</v>
      </c>
      <c r="AY187" s="14" t="s">
        <v>133</v>
      </c>
      <c r="BE187" s="157">
        <f t="shared" si="14"/>
        <v>0</v>
      </c>
      <c r="BF187" s="157">
        <f t="shared" si="15"/>
        <v>0</v>
      </c>
      <c r="BG187" s="157">
        <f t="shared" si="16"/>
        <v>0</v>
      </c>
      <c r="BH187" s="157">
        <f t="shared" si="17"/>
        <v>0</v>
      </c>
      <c r="BI187" s="157">
        <f t="shared" si="18"/>
        <v>0</v>
      </c>
      <c r="BJ187" s="14" t="s">
        <v>83</v>
      </c>
      <c r="BK187" s="158">
        <f t="shared" si="19"/>
        <v>0</v>
      </c>
      <c r="BL187" s="14" t="s">
        <v>223</v>
      </c>
      <c r="BM187" s="156" t="s">
        <v>283</v>
      </c>
    </row>
    <row r="188" spans="1:65" s="2" customFormat="1" ht="16.5" customHeight="1">
      <c r="A188" s="26"/>
      <c r="B188" s="145"/>
      <c r="C188" s="159" t="s">
        <v>284</v>
      </c>
      <c r="D188" s="159" t="s">
        <v>168</v>
      </c>
      <c r="E188" s="160" t="s">
        <v>285</v>
      </c>
      <c r="F188" s="161" t="s">
        <v>286</v>
      </c>
      <c r="G188" s="162" t="s">
        <v>157</v>
      </c>
      <c r="H188" s="163">
        <v>400</v>
      </c>
      <c r="I188" s="163"/>
      <c r="J188" s="163">
        <f t="shared" si="10"/>
        <v>0</v>
      </c>
      <c r="K188" s="164"/>
      <c r="L188" s="165"/>
      <c r="M188" s="166" t="s">
        <v>1</v>
      </c>
      <c r="N188" s="167" t="s">
        <v>36</v>
      </c>
      <c r="O188" s="154">
        <v>0</v>
      </c>
      <c r="P188" s="154">
        <f t="shared" si="11"/>
        <v>0</v>
      </c>
      <c r="Q188" s="154">
        <v>1.0000000000000001E-5</v>
      </c>
      <c r="R188" s="154">
        <f t="shared" si="12"/>
        <v>4.0000000000000001E-3</v>
      </c>
      <c r="S188" s="154">
        <v>0</v>
      </c>
      <c r="T188" s="155">
        <f t="shared" si="13"/>
        <v>0</v>
      </c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R188" s="156" t="s">
        <v>223</v>
      </c>
      <c r="AT188" s="156" t="s">
        <v>168</v>
      </c>
      <c r="AU188" s="156" t="s">
        <v>83</v>
      </c>
      <c r="AY188" s="14" t="s">
        <v>133</v>
      </c>
      <c r="BE188" s="157">
        <f t="shared" si="14"/>
        <v>0</v>
      </c>
      <c r="BF188" s="157">
        <f t="shared" si="15"/>
        <v>0</v>
      </c>
      <c r="BG188" s="157">
        <f t="shared" si="16"/>
        <v>0</v>
      </c>
      <c r="BH188" s="157">
        <f t="shared" si="17"/>
        <v>0</v>
      </c>
      <c r="BI188" s="157">
        <f t="shared" si="18"/>
        <v>0</v>
      </c>
      <c r="BJ188" s="14" t="s">
        <v>83</v>
      </c>
      <c r="BK188" s="158">
        <f t="shared" si="19"/>
        <v>0</v>
      </c>
      <c r="BL188" s="14" t="s">
        <v>223</v>
      </c>
      <c r="BM188" s="156" t="s">
        <v>287</v>
      </c>
    </row>
    <row r="189" spans="1:65" s="2" customFormat="1" ht="37.799999999999997" customHeight="1">
      <c r="A189" s="26"/>
      <c r="B189" s="145"/>
      <c r="C189" s="146" t="s">
        <v>288</v>
      </c>
      <c r="D189" s="146" t="s">
        <v>136</v>
      </c>
      <c r="E189" s="147" t="s">
        <v>289</v>
      </c>
      <c r="F189" s="148" t="s">
        <v>290</v>
      </c>
      <c r="G189" s="149" t="s">
        <v>157</v>
      </c>
      <c r="H189" s="150">
        <v>120</v>
      </c>
      <c r="I189" s="150"/>
      <c r="J189" s="150">
        <f t="shared" si="10"/>
        <v>0</v>
      </c>
      <c r="K189" s="151"/>
      <c r="L189" s="27"/>
      <c r="M189" s="152" t="s">
        <v>1</v>
      </c>
      <c r="N189" s="153" t="s">
        <v>36</v>
      </c>
      <c r="O189" s="154">
        <v>0.63500000000000001</v>
      </c>
      <c r="P189" s="154">
        <f t="shared" si="11"/>
        <v>76.2</v>
      </c>
      <c r="Q189" s="154">
        <v>0</v>
      </c>
      <c r="R189" s="154">
        <f t="shared" si="12"/>
        <v>0</v>
      </c>
      <c r="S189" s="154">
        <v>0</v>
      </c>
      <c r="T189" s="155">
        <f t="shared" si="13"/>
        <v>0</v>
      </c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R189" s="156" t="s">
        <v>218</v>
      </c>
      <c r="AT189" s="156" t="s">
        <v>136</v>
      </c>
      <c r="AU189" s="156" t="s">
        <v>83</v>
      </c>
      <c r="AY189" s="14" t="s">
        <v>133</v>
      </c>
      <c r="BE189" s="157">
        <f t="shared" si="14"/>
        <v>0</v>
      </c>
      <c r="BF189" s="157">
        <f t="shared" si="15"/>
        <v>0</v>
      </c>
      <c r="BG189" s="157">
        <f t="shared" si="16"/>
        <v>0</v>
      </c>
      <c r="BH189" s="157">
        <f t="shared" si="17"/>
        <v>0</v>
      </c>
      <c r="BI189" s="157">
        <f t="shared" si="18"/>
        <v>0</v>
      </c>
      <c r="BJ189" s="14" t="s">
        <v>83</v>
      </c>
      <c r="BK189" s="158">
        <f t="shared" si="19"/>
        <v>0</v>
      </c>
      <c r="BL189" s="14" t="s">
        <v>218</v>
      </c>
      <c r="BM189" s="156" t="s">
        <v>291</v>
      </c>
    </row>
    <row r="190" spans="1:65" s="2" customFormat="1" ht="30" customHeight="1">
      <c r="A190" s="26"/>
      <c r="B190" s="145"/>
      <c r="C190" s="159" t="s">
        <v>292</v>
      </c>
      <c r="D190" s="159" t="s">
        <v>168</v>
      </c>
      <c r="E190" s="160" t="s">
        <v>293</v>
      </c>
      <c r="F190" s="161" t="s">
        <v>294</v>
      </c>
      <c r="G190" s="162" t="s">
        <v>157</v>
      </c>
      <c r="H190" s="163">
        <v>120</v>
      </c>
      <c r="I190" s="163"/>
      <c r="J190" s="163">
        <f t="shared" si="10"/>
        <v>0</v>
      </c>
      <c r="K190" s="164"/>
      <c r="L190" s="165"/>
      <c r="M190" s="166" t="s">
        <v>1</v>
      </c>
      <c r="N190" s="167" t="s">
        <v>36</v>
      </c>
      <c r="O190" s="154">
        <v>0</v>
      </c>
      <c r="P190" s="154">
        <f t="shared" si="11"/>
        <v>0</v>
      </c>
      <c r="Q190" s="154">
        <v>1.6000000000000001E-4</v>
      </c>
      <c r="R190" s="154">
        <f t="shared" si="12"/>
        <v>1.9200000000000002E-2</v>
      </c>
      <c r="S190" s="154">
        <v>0</v>
      </c>
      <c r="T190" s="155">
        <f t="shared" si="13"/>
        <v>0</v>
      </c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R190" s="156" t="s">
        <v>223</v>
      </c>
      <c r="AT190" s="156" t="s">
        <v>168</v>
      </c>
      <c r="AU190" s="156" t="s">
        <v>83</v>
      </c>
      <c r="AY190" s="14" t="s">
        <v>133</v>
      </c>
      <c r="BE190" s="157">
        <f t="shared" si="14"/>
        <v>0</v>
      </c>
      <c r="BF190" s="157">
        <f t="shared" si="15"/>
        <v>0</v>
      </c>
      <c r="BG190" s="157">
        <f t="shared" si="16"/>
        <v>0</v>
      </c>
      <c r="BH190" s="157">
        <f t="shared" si="17"/>
        <v>0</v>
      </c>
      <c r="BI190" s="157">
        <f t="shared" si="18"/>
        <v>0</v>
      </c>
      <c r="BJ190" s="14" t="s">
        <v>83</v>
      </c>
      <c r="BK190" s="158">
        <f t="shared" si="19"/>
        <v>0</v>
      </c>
      <c r="BL190" s="14" t="s">
        <v>223</v>
      </c>
      <c r="BM190" s="156" t="s">
        <v>295</v>
      </c>
    </row>
    <row r="191" spans="1:65" s="2" customFormat="1" ht="24.15" customHeight="1">
      <c r="A191" s="26"/>
      <c r="B191" s="145"/>
      <c r="C191" s="146" t="s">
        <v>296</v>
      </c>
      <c r="D191" s="146" t="s">
        <v>136</v>
      </c>
      <c r="E191" s="147" t="s">
        <v>297</v>
      </c>
      <c r="F191" s="148" t="s">
        <v>298</v>
      </c>
      <c r="G191" s="149" t="s">
        <v>161</v>
      </c>
      <c r="H191" s="150">
        <v>740</v>
      </c>
      <c r="I191" s="150"/>
      <c r="J191" s="150">
        <f t="shared" si="10"/>
        <v>0</v>
      </c>
      <c r="K191" s="151"/>
      <c r="L191" s="27"/>
      <c r="M191" s="152" t="s">
        <v>1</v>
      </c>
      <c r="N191" s="153" t="s">
        <v>36</v>
      </c>
      <c r="O191" s="154">
        <v>9.0999999999999998E-2</v>
      </c>
      <c r="P191" s="154">
        <f t="shared" si="11"/>
        <v>67.34</v>
      </c>
      <c r="Q191" s="154">
        <v>0</v>
      </c>
      <c r="R191" s="154">
        <f t="shared" si="12"/>
        <v>0</v>
      </c>
      <c r="S191" s="154">
        <v>0</v>
      </c>
      <c r="T191" s="155">
        <f t="shared" si="13"/>
        <v>0</v>
      </c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R191" s="156" t="s">
        <v>218</v>
      </c>
      <c r="AT191" s="156" t="s">
        <v>136</v>
      </c>
      <c r="AU191" s="156" t="s">
        <v>83</v>
      </c>
      <c r="AY191" s="14" t="s">
        <v>133</v>
      </c>
      <c r="BE191" s="157">
        <f t="shared" si="14"/>
        <v>0</v>
      </c>
      <c r="BF191" s="157">
        <f t="shared" si="15"/>
        <v>0</v>
      </c>
      <c r="BG191" s="157">
        <f t="shared" si="16"/>
        <v>0</v>
      </c>
      <c r="BH191" s="157">
        <f t="shared" si="17"/>
        <v>0</v>
      </c>
      <c r="BI191" s="157">
        <f t="shared" si="18"/>
        <v>0</v>
      </c>
      <c r="BJ191" s="14" t="s">
        <v>83</v>
      </c>
      <c r="BK191" s="158">
        <f t="shared" si="19"/>
        <v>0</v>
      </c>
      <c r="BL191" s="14" t="s">
        <v>218</v>
      </c>
      <c r="BM191" s="156" t="s">
        <v>299</v>
      </c>
    </row>
    <row r="192" spans="1:65" s="2" customFormat="1" ht="28.8" customHeight="1">
      <c r="A192" s="26"/>
      <c r="B192" s="145"/>
      <c r="C192" s="159" t="s">
        <v>300</v>
      </c>
      <c r="D192" s="159" t="s">
        <v>168</v>
      </c>
      <c r="E192" s="160" t="s">
        <v>301</v>
      </c>
      <c r="F192" s="161" t="s">
        <v>302</v>
      </c>
      <c r="G192" s="162" t="s">
        <v>161</v>
      </c>
      <c r="H192" s="163">
        <v>740</v>
      </c>
      <c r="I192" s="163"/>
      <c r="J192" s="163">
        <f t="shared" si="10"/>
        <v>0</v>
      </c>
      <c r="K192" s="164"/>
      <c r="L192" s="165"/>
      <c r="M192" s="166" t="s">
        <v>1</v>
      </c>
      <c r="N192" s="167" t="s">
        <v>36</v>
      </c>
      <c r="O192" s="154">
        <v>0</v>
      </c>
      <c r="P192" s="154">
        <f t="shared" si="11"/>
        <v>0</v>
      </c>
      <c r="Q192" s="154">
        <v>2.0000000000000002E-5</v>
      </c>
      <c r="R192" s="154">
        <f t="shared" si="12"/>
        <v>1.4800000000000001E-2</v>
      </c>
      <c r="S192" s="154">
        <v>0</v>
      </c>
      <c r="T192" s="155">
        <f t="shared" si="13"/>
        <v>0</v>
      </c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R192" s="156" t="s">
        <v>223</v>
      </c>
      <c r="AT192" s="156" t="s">
        <v>168</v>
      </c>
      <c r="AU192" s="156" t="s">
        <v>83</v>
      </c>
      <c r="AY192" s="14" t="s">
        <v>133</v>
      </c>
      <c r="BE192" s="157">
        <f t="shared" si="14"/>
        <v>0</v>
      </c>
      <c r="BF192" s="157">
        <f t="shared" si="15"/>
        <v>0</v>
      </c>
      <c r="BG192" s="157">
        <f t="shared" si="16"/>
        <v>0</v>
      </c>
      <c r="BH192" s="157">
        <f t="shared" si="17"/>
        <v>0</v>
      </c>
      <c r="BI192" s="157">
        <f t="shared" si="18"/>
        <v>0</v>
      </c>
      <c r="BJ192" s="14" t="s">
        <v>83</v>
      </c>
      <c r="BK192" s="158">
        <f t="shared" si="19"/>
        <v>0</v>
      </c>
      <c r="BL192" s="14" t="s">
        <v>223</v>
      </c>
      <c r="BM192" s="156" t="s">
        <v>303</v>
      </c>
    </row>
    <row r="193" spans="1:65" s="2" customFormat="1" ht="24.15" customHeight="1">
      <c r="A193" s="26"/>
      <c r="B193" s="145"/>
      <c r="C193" s="146" t="s">
        <v>304</v>
      </c>
      <c r="D193" s="146" t="s">
        <v>136</v>
      </c>
      <c r="E193" s="147" t="s">
        <v>305</v>
      </c>
      <c r="F193" s="148" t="s">
        <v>306</v>
      </c>
      <c r="G193" s="149" t="s">
        <v>157</v>
      </c>
      <c r="H193" s="150">
        <v>3250</v>
      </c>
      <c r="I193" s="150"/>
      <c r="J193" s="150">
        <f t="shared" si="10"/>
        <v>0</v>
      </c>
      <c r="K193" s="151"/>
      <c r="L193" s="27"/>
      <c r="M193" s="152" t="s">
        <v>1</v>
      </c>
      <c r="N193" s="153" t="s">
        <v>36</v>
      </c>
      <c r="O193" s="154">
        <v>5.6000000000000001E-2</v>
      </c>
      <c r="P193" s="154">
        <f t="shared" si="11"/>
        <v>182</v>
      </c>
      <c r="Q193" s="154">
        <v>0</v>
      </c>
      <c r="R193" s="154">
        <f t="shared" si="12"/>
        <v>0</v>
      </c>
      <c r="S193" s="154">
        <v>0</v>
      </c>
      <c r="T193" s="155">
        <f t="shared" si="13"/>
        <v>0</v>
      </c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R193" s="156" t="s">
        <v>218</v>
      </c>
      <c r="AT193" s="156" t="s">
        <v>136</v>
      </c>
      <c r="AU193" s="156" t="s">
        <v>83</v>
      </c>
      <c r="AY193" s="14" t="s">
        <v>133</v>
      </c>
      <c r="BE193" s="157">
        <f t="shared" si="14"/>
        <v>0</v>
      </c>
      <c r="BF193" s="157">
        <f t="shared" si="15"/>
        <v>0</v>
      </c>
      <c r="BG193" s="157">
        <f t="shared" si="16"/>
        <v>0</v>
      </c>
      <c r="BH193" s="157">
        <f t="shared" si="17"/>
        <v>0</v>
      </c>
      <c r="BI193" s="157">
        <f t="shared" si="18"/>
        <v>0</v>
      </c>
      <c r="BJ193" s="14" t="s">
        <v>83</v>
      </c>
      <c r="BK193" s="158">
        <f t="shared" si="19"/>
        <v>0</v>
      </c>
      <c r="BL193" s="14" t="s">
        <v>218</v>
      </c>
      <c r="BM193" s="156" t="s">
        <v>307</v>
      </c>
    </row>
    <row r="194" spans="1:65" s="2" customFormat="1" ht="25.8" customHeight="1">
      <c r="A194" s="26"/>
      <c r="B194" s="145"/>
      <c r="C194" s="159" t="s">
        <v>308</v>
      </c>
      <c r="D194" s="159" t="s">
        <v>168</v>
      </c>
      <c r="E194" s="160" t="s">
        <v>309</v>
      </c>
      <c r="F194" s="161" t="s">
        <v>310</v>
      </c>
      <c r="G194" s="162" t="s">
        <v>157</v>
      </c>
      <c r="H194" s="163">
        <v>3250</v>
      </c>
      <c r="I194" s="163"/>
      <c r="J194" s="163">
        <f t="shared" si="10"/>
        <v>0</v>
      </c>
      <c r="K194" s="164"/>
      <c r="L194" s="165"/>
      <c r="M194" s="166" t="s">
        <v>1</v>
      </c>
      <c r="N194" s="167" t="s">
        <v>36</v>
      </c>
      <c r="O194" s="154">
        <v>0</v>
      </c>
      <c r="P194" s="154">
        <f t="shared" si="11"/>
        <v>0</v>
      </c>
      <c r="Q194" s="154">
        <v>1.0000000000000001E-5</v>
      </c>
      <c r="R194" s="154">
        <f t="shared" si="12"/>
        <v>3.2500000000000001E-2</v>
      </c>
      <c r="S194" s="154">
        <v>0</v>
      </c>
      <c r="T194" s="155">
        <f t="shared" si="13"/>
        <v>0</v>
      </c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R194" s="156" t="s">
        <v>223</v>
      </c>
      <c r="AT194" s="156" t="s">
        <v>168</v>
      </c>
      <c r="AU194" s="156" t="s">
        <v>83</v>
      </c>
      <c r="AY194" s="14" t="s">
        <v>133</v>
      </c>
      <c r="BE194" s="157">
        <f t="shared" si="14"/>
        <v>0</v>
      </c>
      <c r="BF194" s="157">
        <f t="shared" si="15"/>
        <v>0</v>
      </c>
      <c r="BG194" s="157">
        <f t="shared" si="16"/>
        <v>0</v>
      </c>
      <c r="BH194" s="157">
        <f t="shared" si="17"/>
        <v>0</v>
      </c>
      <c r="BI194" s="157">
        <f t="shared" si="18"/>
        <v>0</v>
      </c>
      <c r="BJ194" s="14" t="s">
        <v>83</v>
      </c>
      <c r="BK194" s="158">
        <f t="shared" si="19"/>
        <v>0</v>
      </c>
      <c r="BL194" s="14" t="s">
        <v>223</v>
      </c>
      <c r="BM194" s="156" t="s">
        <v>311</v>
      </c>
    </row>
    <row r="195" spans="1:65" s="2" customFormat="1" ht="24.15" customHeight="1">
      <c r="A195" s="26"/>
      <c r="B195" s="145"/>
      <c r="C195" s="146" t="s">
        <v>312</v>
      </c>
      <c r="D195" s="146" t="s">
        <v>136</v>
      </c>
      <c r="E195" s="147" t="s">
        <v>313</v>
      </c>
      <c r="F195" s="148" t="s">
        <v>314</v>
      </c>
      <c r="G195" s="149" t="s">
        <v>157</v>
      </c>
      <c r="H195" s="150">
        <v>1350</v>
      </c>
      <c r="I195" s="150"/>
      <c r="J195" s="150">
        <f t="shared" si="10"/>
        <v>0</v>
      </c>
      <c r="K195" s="151"/>
      <c r="L195" s="27"/>
      <c r="M195" s="152" t="s">
        <v>1</v>
      </c>
      <c r="N195" s="153" t="s">
        <v>36</v>
      </c>
      <c r="O195" s="154">
        <v>0.06</v>
      </c>
      <c r="P195" s="154">
        <f t="shared" si="11"/>
        <v>81</v>
      </c>
      <c r="Q195" s="154">
        <v>0</v>
      </c>
      <c r="R195" s="154">
        <f t="shared" si="12"/>
        <v>0</v>
      </c>
      <c r="S195" s="154">
        <v>0</v>
      </c>
      <c r="T195" s="155">
        <f t="shared" si="13"/>
        <v>0</v>
      </c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R195" s="156" t="s">
        <v>218</v>
      </c>
      <c r="AT195" s="156" t="s">
        <v>136</v>
      </c>
      <c r="AU195" s="156" t="s">
        <v>83</v>
      </c>
      <c r="AY195" s="14" t="s">
        <v>133</v>
      </c>
      <c r="BE195" s="157">
        <f t="shared" si="14"/>
        <v>0</v>
      </c>
      <c r="BF195" s="157">
        <f t="shared" si="15"/>
        <v>0</v>
      </c>
      <c r="BG195" s="157">
        <f t="shared" si="16"/>
        <v>0</v>
      </c>
      <c r="BH195" s="157">
        <f t="shared" si="17"/>
        <v>0</v>
      </c>
      <c r="BI195" s="157">
        <f t="shared" si="18"/>
        <v>0</v>
      </c>
      <c r="BJ195" s="14" t="s">
        <v>83</v>
      </c>
      <c r="BK195" s="158">
        <f t="shared" si="19"/>
        <v>0</v>
      </c>
      <c r="BL195" s="14" t="s">
        <v>218</v>
      </c>
      <c r="BM195" s="156" t="s">
        <v>315</v>
      </c>
    </row>
    <row r="196" spans="1:65" s="2" customFormat="1" ht="30" customHeight="1">
      <c r="A196" s="26"/>
      <c r="B196" s="145"/>
      <c r="C196" s="159" t="s">
        <v>316</v>
      </c>
      <c r="D196" s="159" t="s">
        <v>168</v>
      </c>
      <c r="E196" s="160" t="s">
        <v>317</v>
      </c>
      <c r="F196" s="161" t="s">
        <v>318</v>
      </c>
      <c r="G196" s="162" t="s">
        <v>157</v>
      </c>
      <c r="H196" s="163">
        <v>1350</v>
      </c>
      <c r="I196" s="163"/>
      <c r="J196" s="163">
        <f t="shared" si="10"/>
        <v>0</v>
      </c>
      <c r="K196" s="164"/>
      <c r="L196" s="165"/>
      <c r="M196" s="166" t="s">
        <v>1</v>
      </c>
      <c r="N196" s="167" t="s">
        <v>36</v>
      </c>
      <c r="O196" s="154">
        <v>0</v>
      </c>
      <c r="P196" s="154">
        <f t="shared" si="11"/>
        <v>0</v>
      </c>
      <c r="Q196" s="154">
        <v>2.0000000000000002E-5</v>
      </c>
      <c r="R196" s="154">
        <f t="shared" si="12"/>
        <v>2.7000000000000003E-2</v>
      </c>
      <c r="S196" s="154">
        <v>0</v>
      </c>
      <c r="T196" s="155">
        <f t="shared" si="13"/>
        <v>0</v>
      </c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R196" s="156" t="s">
        <v>223</v>
      </c>
      <c r="AT196" s="156" t="s">
        <v>168</v>
      </c>
      <c r="AU196" s="156" t="s">
        <v>83</v>
      </c>
      <c r="AY196" s="14" t="s">
        <v>133</v>
      </c>
      <c r="BE196" s="157">
        <f t="shared" si="14"/>
        <v>0</v>
      </c>
      <c r="BF196" s="157">
        <f t="shared" si="15"/>
        <v>0</v>
      </c>
      <c r="BG196" s="157">
        <f t="shared" si="16"/>
        <v>0</v>
      </c>
      <c r="BH196" s="157">
        <f t="shared" si="17"/>
        <v>0</v>
      </c>
      <c r="BI196" s="157">
        <f t="shared" si="18"/>
        <v>0</v>
      </c>
      <c r="BJ196" s="14" t="s">
        <v>83</v>
      </c>
      <c r="BK196" s="158">
        <f t="shared" si="19"/>
        <v>0</v>
      </c>
      <c r="BL196" s="14" t="s">
        <v>223</v>
      </c>
      <c r="BM196" s="156" t="s">
        <v>319</v>
      </c>
    </row>
    <row r="197" spans="1:65" s="2" customFormat="1" ht="24.15" customHeight="1">
      <c r="A197" s="26"/>
      <c r="B197" s="145"/>
      <c r="C197" s="146" t="s">
        <v>320</v>
      </c>
      <c r="D197" s="146" t="s">
        <v>136</v>
      </c>
      <c r="E197" s="147" t="s">
        <v>321</v>
      </c>
      <c r="F197" s="148" t="s">
        <v>322</v>
      </c>
      <c r="G197" s="149" t="s">
        <v>157</v>
      </c>
      <c r="H197" s="150">
        <v>360</v>
      </c>
      <c r="I197" s="150"/>
      <c r="J197" s="150">
        <f t="shared" si="10"/>
        <v>0</v>
      </c>
      <c r="K197" s="151"/>
      <c r="L197" s="27"/>
      <c r="M197" s="152" t="s">
        <v>1</v>
      </c>
      <c r="N197" s="153" t="s">
        <v>36</v>
      </c>
      <c r="O197" s="154">
        <v>6.5000000000000002E-2</v>
      </c>
      <c r="P197" s="154">
        <f t="shared" si="11"/>
        <v>23.400000000000002</v>
      </c>
      <c r="Q197" s="154">
        <v>0</v>
      </c>
      <c r="R197" s="154">
        <f t="shared" si="12"/>
        <v>0</v>
      </c>
      <c r="S197" s="154">
        <v>0</v>
      </c>
      <c r="T197" s="155">
        <f t="shared" si="13"/>
        <v>0</v>
      </c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R197" s="156" t="s">
        <v>218</v>
      </c>
      <c r="AT197" s="156" t="s">
        <v>136</v>
      </c>
      <c r="AU197" s="156" t="s">
        <v>83</v>
      </c>
      <c r="AY197" s="14" t="s">
        <v>133</v>
      </c>
      <c r="BE197" s="157">
        <f t="shared" si="14"/>
        <v>0</v>
      </c>
      <c r="BF197" s="157">
        <f t="shared" si="15"/>
        <v>0</v>
      </c>
      <c r="BG197" s="157">
        <f t="shared" si="16"/>
        <v>0</v>
      </c>
      <c r="BH197" s="157">
        <f t="shared" si="17"/>
        <v>0</v>
      </c>
      <c r="BI197" s="157">
        <f t="shared" si="18"/>
        <v>0</v>
      </c>
      <c r="BJ197" s="14" t="s">
        <v>83</v>
      </c>
      <c r="BK197" s="158">
        <f t="shared" si="19"/>
        <v>0</v>
      </c>
      <c r="BL197" s="14" t="s">
        <v>218</v>
      </c>
      <c r="BM197" s="156" t="s">
        <v>323</v>
      </c>
    </row>
    <row r="198" spans="1:65" s="2" customFormat="1" ht="27" customHeight="1">
      <c r="A198" s="26"/>
      <c r="B198" s="145"/>
      <c r="C198" s="159" t="s">
        <v>324</v>
      </c>
      <c r="D198" s="159" t="s">
        <v>168</v>
      </c>
      <c r="E198" s="160" t="s">
        <v>325</v>
      </c>
      <c r="F198" s="161" t="s">
        <v>326</v>
      </c>
      <c r="G198" s="162" t="s">
        <v>157</v>
      </c>
      <c r="H198" s="163">
        <v>360</v>
      </c>
      <c r="I198" s="163"/>
      <c r="J198" s="163">
        <f t="shared" si="10"/>
        <v>0</v>
      </c>
      <c r="K198" s="164"/>
      <c r="L198" s="165"/>
      <c r="M198" s="166" t="s">
        <v>1</v>
      </c>
      <c r="N198" s="167" t="s">
        <v>36</v>
      </c>
      <c r="O198" s="154">
        <v>0</v>
      </c>
      <c r="P198" s="154">
        <f t="shared" si="11"/>
        <v>0</v>
      </c>
      <c r="Q198" s="154">
        <v>6.0000000000000002E-5</v>
      </c>
      <c r="R198" s="154">
        <f t="shared" si="12"/>
        <v>2.1600000000000001E-2</v>
      </c>
      <c r="S198" s="154">
        <v>0</v>
      </c>
      <c r="T198" s="155">
        <f t="shared" si="13"/>
        <v>0</v>
      </c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R198" s="156" t="s">
        <v>223</v>
      </c>
      <c r="AT198" s="156" t="s">
        <v>168</v>
      </c>
      <c r="AU198" s="156" t="s">
        <v>83</v>
      </c>
      <c r="AY198" s="14" t="s">
        <v>133</v>
      </c>
      <c r="BE198" s="157">
        <f t="shared" si="14"/>
        <v>0</v>
      </c>
      <c r="BF198" s="157">
        <f t="shared" si="15"/>
        <v>0</v>
      </c>
      <c r="BG198" s="157">
        <f t="shared" si="16"/>
        <v>0</v>
      </c>
      <c r="BH198" s="157">
        <f t="shared" si="17"/>
        <v>0</v>
      </c>
      <c r="BI198" s="157">
        <f t="shared" si="18"/>
        <v>0</v>
      </c>
      <c r="BJ198" s="14" t="s">
        <v>83</v>
      </c>
      <c r="BK198" s="158">
        <f t="shared" si="19"/>
        <v>0</v>
      </c>
      <c r="BL198" s="14" t="s">
        <v>223</v>
      </c>
      <c r="BM198" s="156" t="s">
        <v>327</v>
      </c>
    </row>
    <row r="199" spans="1:65" s="2" customFormat="1" ht="33" customHeight="1">
      <c r="A199" s="26"/>
      <c r="B199" s="145"/>
      <c r="C199" s="146" t="s">
        <v>328</v>
      </c>
      <c r="D199" s="146" t="s">
        <v>136</v>
      </c>
      <c r="E199" s="147" t="s">
        <v>329</v>
      </c>
      <c r="F199" s="148" t="s">
        <v>330</v>
      </c>
      <c r="G199" s="149" t="s">
        <v>161</v>
      </c>
      <c r="H199" s="150">
        <v>75</v>
      </c>
      <c r="I199" s="150"/>
      <c r="J199" s="150">
        <f t="shared" si="10"/>
        <v>0</v>
      </c>
      <c r="K199" s="151"/>
      <c r="L199" s="27"/>
      <c r="M199" s="152" t="s">
        <v>1</v>
      </c>
      <c r="N199" s="153" t="s">
        <v>36</v>
      </c>
      <c r="O199" s="154">
        <v>0.66700000000000004</v>
      </c>
      <c r="P199" s="154">
        <f t="shared" si="11"/>
        <v>50.025000000000006</v>
      </c>
      <c r="Q199" s="154">
        <v>0</v>
      </c>
      <c r="R199" s="154">
        <f t="shared" si="12"/>
        <v>0</v>
      </c>
      <c r="S199" s="154">
        <v>0</v>
      </c>
      <c r="T199" s="155">
        <f t="shared" si="13"/>
        <v>0</v>
      </c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R199" s="156" t="s">
        <v>218</v>
      </c>
      <c r="AT199" s="156" t="s">
        <v>136</v>
      </c>
      <c r="AU199" s="156" t="s">
        <v>83</v>
      </c>
      <c r="AY199" s="14" t="s">
        <v>133</v>
      </c>
      <c r="BE199" s="157">
        <f t="shared" si="14"/>
        <v>0</v>
      </c>
      <c r="BF199" s="157">
        <f t="shared" si="15"/>
        <v>0</v>
      </c>
      <c r="BG199" s="157">
        <f t="shared" si="16"/>
        <v>0</v>
      </c>
      <c r="BH199" s="157">
        <f t="shared" si="17"/>
        <v>0</v>
      </c>
      <c r="BI199" s="157">
        <f t="shared" si="18"/>
        <v>0</v>
      </c>
      <c r="BJ199" s="14" t="s">
        <v>83</v>
      </c>
      <c r="BK199" s="158">
        <f t="shared" si="19"/>
        <v>0</v>
      </c>
      <c r="BL199" s="14" t="s">
        <v>218</v>
      </c>
      <c r="BM199" s="156" t="s">
        <v>331</v>
      </c>
    </row>
    <row r="200" spans="1:65" s="2" customFormat="1" ht="27.6" customHeight="1">
      <c r="A200" s="26"/>
      <c r="B200" s="145"/>
      <c r="C200" s="159" t="s">
        <v>332</v>
      </c>
      <c r="D200" s="159" t="s">
        <v>168</v>
      </c>
      <c r="E200" s="160" t="s">
        <v>333</v>
      </c>
      <c r="F200" s="161" t="s">
        <v>334</v>
      </c>
      <c r="G200" s="162" t="s">
        <v>161</v>
      </c>
      <c r="H200" s="163">
        <v>75</v>
      </c>
      <c r="I200" s="163"/>
      <c r="J200" s="163">
        <f t="shared" si="10"/>
        <v>0</v>
      </c>
      <c r="K200" s="164"/>
      <c r="L200" s="165"/>
      <c r="M200" s="166" t="s">
        <v>1</v>
      </c>
      <c r="N200" s="167" t="s">
        <v>36</v>
      </c>
      <c r="O200" s="154">
        <v>0</v>
      </c>
      <c r="P200" s="154">
        <f t="shared" si="11"/>
        <v>0</v>
      </c>
      <c r="Q200" s="154">
        <v>1.0399999999999999E-3</v>
      </c>
      <c r="R200" s="154">
        <f t="shared" si="12"/>
        <v>7.8E-2</v>
      </c>
      <c r="S200" s="154">
        <v>0</v>
      </c>
      <c r="T200" s="155">
        <f t="shared" si="13"/>
        <v>0</v>
      </c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R200" s="156" t="s">
        <v>223</v>
      </c>
      <c r="AT200" s="156" t="s">
        <v>168</v>
      </c>
      <c r="AU200" s="156" t="s">
        <v>83</v>
      </c>
      <c r="AY200" s="14" t="s">
        <v>133</v>
      </c>
      <c r="BE200" s="157">
        <f t="shared" si="14"/>
        <v>0</v>
      </c>
      <c r="BF200" s="157">
        <f t="shared" si="15"/>
        <v>0</v>
      </c>
      <c r="BG200" s="157">
        <f t="shared" si="16"/>
        <v>0</v>
      </c>
      <c r="BH200" s="157">
        <f t="shared" si="17"/>
        <v>0</v>
      </c>
      <c r="BI200" s="157">
        <f t="shared" si="18"/>
        <v>0</v>
      </c>
      <c r="BJ200" s="14" t="s">
        <v>83</v>
      </c>
      <c r="BK200" s="158">
        <f t="shared" si="19"/>
        <v>0</v>
      </c>
      <c r="BL200" s="14" t="s">
        <v>223</v>
      </c>
      <c r="BM200" s="156" t="s">
        <v>335</v>
      </c>
    </row>
    <row r="201" spans="1:65" s="2" customFormat="1" ht="24.15" customHeight="1">
      <c r="A201" s="26"/>
      <c r="B201" s="145"/>
      <c r="C201" s="159" t="s">
        <v>336</v>
      </c>
      <c r="D201" s="159" t="s">
        <v>168</v>
      </c>
      <c r="E201" s="160" t="s">
        <v>337</v>
      </c>
      <c r="F201" s="161" t="s">
        <v>338</v>
      </c>
      <c r="G201" s="162" t="s">
        <v>161</v>
      </c>
      <c r="H201" s="163">
        <v>75</v>
      </c>
      <c r="I201" s="163"/>
      <c r="J201" s="163">
        <f t="shared" si="10"/>
        <v>0</v>
      </c>
      <c r="K201" s="164"/>
      <c r="L201" s="165"/>
      <c r="M201" s="166" t="s">
        <v>1</v>
      </c>
      <c r="N201" s="167" t="s">
        <v>36</v>
      </c>
      <c r="O201" s="154">
        <v>0</v>
      </c>
      <c r="P201" s="154">
        <f t="shared" si="11"/>
        <v>0</v>
      </c>
      <c r="Q201" s="154">
        <v>8.0000000000000004E-4</v>
      </c>
      <c r="R201" s="154">
        <f t="shared" si="12"/>
        <v>6.0000000000000005E-2</v>
      </c>
      <c r="S201" s="154">
        <v>0</v>
      </c>
      <c r="T201" s="155">
        <f t="shared" si="13"/>
        <v>0</v>
      </c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R201" s="156" t="s">
        <v>223</v>
      </c>
      <c r="AT201" s="156" t="s">
        <v>168</v>
      </c>
      <c r="AU201" s="156" t="s">
        <v>83</v>
      </c>
      <c r="AY201" s="14" t="s">
        <v>133</v>
      </c>
      <c r="BE201" s="157">
        <f t="shared" si="14"/>
        <v>0</v>
      </c>
      <c r="BF201" s="157">
        <f t="shared" si="15"/>
        <v>0</v>
      </c>
      <c r="BG201" s="157">
        <f t="shared" si="16"/>
        <v>0</v>
      </c>
      <c r="BH201" s="157">
        <f t="shared" si="17"/>
        <v>0</v>
      </c>
      <c r="BI201" s="157">
        <f t="shared" si="18"/>
        <v>0</v>
      </c>
      <c r="BJ201" s="14" t="s">
        <v>83</v>
      </c>
      <c r="BK201" s="158">
        <f t="shared" si="19"/>
        <v>0</v>
      </c>
      <c r="BL201" s="14" t="s">
        <v>223</v>
      </c>
      <c r="BM201" s="156" t="s">
        <v>339</v>
      </c>
    </row>
    <row r="202" spans="1:65" s="2" customFormat="1" ht="24.15" customHeight="1">
      <c r="A202" s="26"/>
      <c r="B202" s="145"/>
      <c r="C202" s="159" t="s">
        <v>340</v>
      </c>
      <c r="D202" s="159" t="s">
        <v>168</v>
      </c>
      <c r="E202" s="160" t="s">
        <v>341</v>
      </c>
      <c r="F202" s="161" t="s">
        <v>342</v>
      </c>
      <c r="G202" s="162" t="s">
        <v>161</v>
      </c>
      <c r="H202" s="163">
        <v>2</v>
      </c>
      <c r="I202" s="163"/>
      <c r="J202" s="163">
        <f t="shared" ref="J202:J233" si="20">ROUND(I202*H202,3)</f>
        <v>0</v>
      </c>
      <c r="K202" s="164"/>
      <c r="L202" s="165"/>
      <c r="M202" s="166" t="s">
        <v>1</v>
      </c>
      <c r="N202" s="167" t="s">
        <v>36</v>
      </c>
      <c r="O202" s="154">
        <v>0</v>
      </c>
      <c r="P202" s="154">
        <f t="shared" ref="P202:P233" si="21">O202*H202</f>
        <v>0</v>
      </c>
      <c r="Q202" s="154">
        <v>1.0399999999999999E-3</v>
      </c>
      <c r="R202" s="154">
        <f t="shared" ref="R202:R233" si="22">Q202*H202</f>
        <v>2.0799999999999998E-3</v>
      </c>
      <c r="S202" s="154">
        <v>0</v>
      </c>
      <c r="T202" s="155">
        <f t="shared" ref="T202:T233" si="23">S202*H202</f>
        <v>0</v>
      </c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R202" s="156" t="s">
        <v>223</v>
      </c>
      <c r="AT202" s="156" t="s">
        <v>168</v>
      </c>
      <c r="AU202" s="156" t="s">
        <v>83</v>
      </c>
      <c r="AY202" s="14" t="s">
        <v>133</v>
      </c>
      <c r="BE202" s="157">
        <f t="shared" ref="BE202:BE233" si="24">IF(N202="základná",J202,0)</f>
        <v>0</v>
      </c>
      <c r="BF202" s="157">
        <f t="shared" ref="BF202:BF233" si="25">IF(N202="znížená",J202,0)</f>
        <v>0</v>
      </c>
      <c r="BG202" s="157">
        <f t="shared" ref="BG202:BG233" si="26">IF(N202="zákl. prenesená",J202,0)</f>
        <v>0</v>
      </c>
      <c r="BH202" s="157">
        <f t="shared" ref="BH202:BH233" si="27">IF(N202="zníž. prenesená",J202,0)</f>
        <v>0</v>
      </c>
      <c r="BI202" s="157">
        <f t="shared" ref="BI202:BI233" si="28">IF(N202="nulová",J202,0)</f>
        <v>0</v>
      </c>
      <c r="BJ202" s="14" t="s">
        <v>83</v>
      </c>
      <c r="BK202" s="158">
        <f t="shared" ref="BK202:BK233" si="29">ROUND(I202*H202,3)</f>
        <v>0</v>
      </c>
      <c r="BL202" s="14" t="s">
        <v>223</v>
      </c>
      <c r="BM202" s="156" t="s">
        <v>343</v>
      </c>
    </row>
    <row r="203" spans="1:65" s="2" customFormat="1" ht="24.15" customHeight="1">
      <c r="A203" s="26"/>
      <c r="B203" s="145"/>
      <c r="C203" s="159" t="s">
        <v>344</v>
      </c>
      <c r="D203" s="159" t="s">
        <v>168</v>
      </c>
      <c r="E203" s="160" t="s">
        <v>345</v>
      </c>
      <c r="F203" s="161" t="s">
        <v>346</v>
      </c>
      <c r="G203" s="162" t="s">
        <v>157</v>
      </c>
      <c r="H203" s="163">
        <v>75</v>
      </c>
      <c r="I203" s="163"/>
      <c r="J203" s="163">
        <f t="shared" si="20"/>
        <v>0</v>
      </c>
      <c r="K203" s="164"/>
      <c r="L203" s="165"/>
      <c r="M203" s="166" t="s">
        <v>1</v>
      </c>
      <c r="N203" s="167" t="s">
        <v>36</v>
      </c>
      <c r="O203" s="154">
        <v>0</v>
      </c>
      <c r="P203" s="154">
        <f t="shared" si="21"/>
        <v>0</v>
      </c>
      <c r="Q203" s="154">
        <v>6.4000000000000005E-4</v>
      </c>
      <c r="R203" s="154">
        <f t="shared" si="22"/>
        <v>4.8000000000000001E-2</v>
      </c>
      <c r="S203" s="154">
        <v>0</v>
      </c>
      <c r="T203" s="155">
        <f t="shared" si="23"/>
        <v>0</v>
      </c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R203" s="156" t="s">
        <v>223</v>
      </c>
      <c r="AT203" s="156" t="s">
        <v>168</v>
      </c>
      <c r="AU203" s="156" t="s">
        <v>83</v>
      </c>
      <c r="AY203" s="14" t="s">
        <v>133</v>
      </c>
      <c r="BE203" s="157">
        <f t="shared" si="24"/>
        <v>0</v>
      </c>
      <c r="BF203" s="157">
        <f t="shared" si="25"/>
        <v>0</v>
      </c>
      <c r="BG203" s="157">
        <f t="shared" si="26"/>
        <v>0</v>
      </c>
      <c r="BH203" s="157">
        <f t="shared" si="27"/>
        <v>0</v>
      </c>
      <c r="BI203" s="157">
        <f t="shared" si="28"/>
        <v>0</v>
      </c>
      <c r="BJ203" s="14" t="s">
        <v>83</v>
      </c>
      <c r="BK203" s="158">
        <f t="shared" si="29"/>
        <v>0</v>
      </c>
      <c r="BL203" s="14" t="s">
        <v>223</v>
      </c>
      <c r="BM203" s="156" t="s">
        <v>347</v>
      </c>
    </row>
    <row r="204" spans="1:65" s="2" customFormat="1" ht="24.15" customHeight="1">
      <c r="A204" s="26"/>
      <c r="B204" s="145"/>
      <c r="C204" s="159" t="s">
        <v>348</v>
      </c>
      <c r="D204" s="159" t="s">
        <v>168</v>
      </c>
      <c r="E204" s="160" t="s">
        <v>349</v>
      </c>
      <c r="F204" s="161" t="s">
        <v>350</v>
      </c>
      <c r="G204" s="162" t="s">
        <v>157</v>
      </c>
      <c r="H204" s="163">
        <v>75</v>
      </c>
      <c r="I204" s="163"/>
      <c r="J204" s="163">
        <f t="shared" si="20"/>
        <v>0</v>
      </c>
      <c r="K204" s="164"/>
      <c r="L204" s="165"/>
      <c r="M204" s="166" t="s">
        <v>1</v>
      </c>
      <c r="N204" s="167" t="s">
        <v>36</v>
      </c>
      <c r="O204" s="154">
        <v>0</v>
      </c>
      <c r="P204" s="154">
        <f t="shared" si="21"/>
        <v>0</v>
      </c>
      <c r="Q204" s="154">
        <v>2.5600000000000002E-3</v>
      </c>
      <c r="R204" s="154">
        <f t="shared" si="22"/>
        <v>0.192</v>
      </c>
      <c r="S204" s="154">
        <v>0</v>
      </c>
      <c r="T204" s="155">
        <f t="shared" si="23"/>
        <v>0</v>
      </c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R204" s="156" t="s">
        <v>223</v>
      </c>
      <c r="AT204" s="156" t="s">
        <v>168</v>
      </c>
      <c r="AU204" s="156" t="s">
        <v>83</v>
      </c>
      <c r="AY204" s="14" t="s">
        <v>133</v>
      </c>
      <c r="BE204" s="157">
        <f t="shared" si="24"/>
        <v>0</v>
      </c>
      <c r="BF204" s="157">
        <f t="shared" si="25"/>
        <v>0</v>
      </c>
      <c r="BG204" s="157">
        <f t="shared" si="26"/>
        <v>0</v>
      </c>
      <c r="BH204" s="157">
        <f t="shared" si="27"/>
        <v>0</v>
      </c>
      <c r="BI204" s="157">
        <f t="shared" si="28"/>
        <v>0</v>
      </c>
      <c r="BJ204" s="14" t="s">
        <v>83</v>
      </c>
      <c r="BK204" s="158">
        <f t="shared" si="29"/>
        <v>0</v>
      </c>
      <c r="BL204" s="14" t="s">
        <v>223</v>
      </c>
      <c r="BM204" s="156" t="s">
        <v>351</v>
      </c>
    </row>
    <row r="205" spans="1:65" s="2" customFormat="1" ht="27.6" customHeight="1">
      <c r="A205" s="26"/>
      <c r="B205" s="145"/>
      <c r="C205" s="159" t="s">
        <v>352</v>
      </c>
      <c r="D205" s="159" t="s">
        <v>168</v>
      </c>
      <c r="E205" s="160" t="s">
        <v>353</v>
      </c>
      <c r="F205" s="161" t="s">
        <v>354</v>
      </c>
      <c r="G205" s="162" t="s">
        <v>157</v>
      </c>
      <c r="H205" s="163">
        <v>75</v>
      </c>
      <c r="I205" s="163"/>
      <c r="J205" s="163">
        <f t="shared" si="20"/>
        <v>0</v>
      </c>
      <c r="K205" s="164"/>
      <c r="L205" s="165"/>
      <c r="M205" s="166" t="s">
        <v>1</v>
      </c>
      <c r="N205" s="167" t="s">
        <v>36</v>
      </c>
      <c r="O205" s="154">
        <v>0</v>
      </c>
      <c r="P205" s="154">
        <f t="shared" si="21"/>
        <v>0</v>
      </c>
      <c r="Q205" s="154">
        <v>1.57E-3</v>
      </c>
      <c r="R205" s="154">
        <f t="shared" si="22"/>
        <v>0.11774999999999999</v>
      </c>
      <c r="S205" s="154">
        <v>0</v>
      </c>
      <c r="T205" s="155">
        <f t="shared" si="23"/>
        <v>0</v>
      </c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R205" s="156" t="s">
        <v>223</v>
      </c>
      <c r="AT205" s="156" t="s">
        <v>168</v>
      </c>
      <c r="AU205" s="156" t="s">
        <v>83</v>
      </c>
      <c r="AY205" s="14" t="s">
        <v>133</v>
      </c>
      <c r="BE205" s="157">
        <f t="shared" si="24"/>
        <v>0</v>
      </c>
      <c r="BF205" s="157">
        <f t="shared" si="25"/>
        <v>0</v>
      </c>
      <c r="BG205" s="157">
        <f t="shared" si="26"/>
        <v>0</v>
      </c>
      <c r="BH205" s="157">
        <f t="shared" si="27"/>
        <v>0</v>
      </c>
      <c r="BI205" s="157">
        <f t="shared" si="28"/>
        <v>0</v>
      </c>
      <c r="BJ205" s="14" t="s">
        <v>83</v>
      </c>
      <c r="BK205" s="158">
        <f t="shared" si="29"/>
        <v>0</v>
      </c>
      <c r="BL205" s="14" t="s">
        <v>223</v>
      </c>
      <c r="BM205" s="156" t="s">
        <v>355</v>
      </c>
    </row>
    <row r="206" spans="1:65" s="2" customFormat="1" ht="28.2" customHeight="1">
      <c r="A206" s="26"/>
      <c r="B206" s="145"/>
      <c r="C206" s="159" t="s">
        <v>356</v>
      </c>
      <c r="D206" s="159" t="s">
        <v>168</v>
      </c>
      <c r="E206" s="160" t="s">
        <v>357</v>
      </c>
      <c r="F206" s="161" t="s">
        <v>358</v>
      </c>
      <c r="G206" s="162" t="s">
        <v>359</v>
      </c>
      <c r="H206" s="163">
        <v>7</v>
      </c>
      <c r="I206" s="163"/>
      <c r="J206" s="163">
        <f t="shared" si="20"/>
        <v>0</v>
      </c>
      <c r="K206" s="164"/>
      <c r="L206" s="165"/>
      <c r="M206" s="166" t="s">
        <v>1</v>
      </c>
      <c r="N206" s="167" t="s">
        <v>36</v>
      </c>
      <c r="O206" s="154">
        <v>0</v>
      </c>
      <c r="P206" s="154">
        <f t="shared" si="21"/>
        <v>0</v>
      </c>
      <c r="Q206" s="154">
        <v>6.0999999999999997E-4</v>
      </c>
      <c r="R206" s="154">
        <f t="shared" si="22"/>
        <v>4.2699999999999995E-3</v>
      </c>
      <c r="S206" s="154">
        <v>0</v>
      </c>
      <c r="T206" s="155">
        <f t="shared" si="23"/>
        <v>0</v>
      </c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R206" s="156" t="s">
        <v>223</v>
      </c>
      <c r="AT206" s="156" t="s">
        <v>168</v>
      </c>
      <c r="AU206" s="156" t="s">
        <v>83</v>
      </c>
      <c r="AY206" s="14" t="s">
        <v>133</v>
      </c>
      <c r="BE206" s="157">
        <f t="shared" si="24"/>
        <v>0</v>
      </c>
      <c r="BF206" s="157">
        <f t="shared" si="25"/>
        <v>0</v>
      </c>
      <c r="BG206" s="157">
        <f t="shared" si="26"/>
        <v>0</v>
      </c>
      <c r="BH206" s="157">
        <f t="shared" si="27"/>
        <v>0</v>
      </c>
      <c r="BI206" s="157">
        <f t="shared" si="28"/>
        <v>0</v>
      </c>
      <c r="BJ206" s="14" t="s">
        <v>83</v>
      </c>
      <c r="BK206" s="158">
        <f t="shared" si="29"/>
        <v>0</v>
      </c>
      <c r="BL206" s="14" t="s">
        <v>223</v>
      </c>
      <c r="BM206" s="156" t="s">
        <v>360</v>
      </c>
    </row>
    <row r="207" spans="1:65" s="2" customFormat="1" ht="33" customHeight="1">
      <c r="A207" s="26"/>
      <c r="B207" s="145"/>
      <c r="C207" s="146" t="s">
        <v>361</v>
      </c>
      <c r="D207" s="146" t="s">
        <v>136</v>
      </c>
      <c r="E207" s="147" t="s">
        <v>362</v>
      </c>
      <c r="F207" s="148" t="s">
        <v>363</v>
      </c>
      <c r="G207" s="149" t="s">
        <v>161</v>
      </c>
      <c r="H207" s="150">
        <v>475</v>
      </c>
      <c r="I207" s="150"/>
      <c r="J207" s="150">
        <f t="shared" si="20"/>
        <v>0</v>
      </c>
      <c r="K207" s="151"/>
      <c r="L207" s="27"/>
      <c r="M207" s="152" t="s">
        <v>1</v>
      </c>
      <c r="N207" s="153" t="s">
        <v>36</v>
      </c>
      <c r="O207" s="154">
        <v>0.72799999999999998</v>
      </c>
      <c r="P207" s="154">
        <f t="shared" si="21"/>
        <v>345.8</v>
      </c>
      <c r="Q207" s="154">
        <v>0</v>
      </c>
      <c r="R207" s="154">
        <f t="shared" si="22"/>
        <v>0</v>
      </c>
      <c r="S207" s="154">
        <v>0</v>
      </c>
      <c r="T207" s="155">
        <f t="shared" si="23"/>
        <v>0</v>
      </c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R207" s="156" t="s">
        <v>218</v>
      </c>
      <c r="AT207" s="156" t="s">
        <v>136</v>
      </c>
      <c r="AU207" s="156" t="s">
        <v>83</v>
      </c>
      <c r="AY207" s="14" t="s">
        <v>133</v>
      </c>
      <c r="BE207" s="157">
        <f t="shared" si="24"/>
        <v>0</v>
      </c>
      <c r="BF207" s="157">
        <f t="shared" si="25"/>
        <v>0</v>
      </c>
      <c r="BG207" s="157">
        <f t="shared" si="26"/>
        <v>0</v>
      </c>
      <c r="BH207" s="157">
        <f t="shared" si="27"/>
        <v>0</v>
      </c>
      <c r="BI207" s="157">
        <f t="shared" si="28"/>
        <v>0</v>
      </c>
      <c r="BJ207" s="14" t="s">
        <v>83</v>
      </c>
      <c r="BK207" s="158">
        <f t="shared" si="29"/>
        <v>0</v>
      </c>
      <c r="BL207" s="14" t="s">
        <v>218</v>
      </c>
      <c r="BM207" s="156" t="s">
        <v>364</v>
      </c>
    </row>
    <row r="208" spans="1:65" s="2" customFormat="1" ht="24" customHeight="1">
      <c r="A208" s="26"/>
      <c r="B208" s="145"/>
      <c r="C208" s="159" t="s">
        <v>365</v>
      </c>
      <c r="D208" s="159" t="s">
        <v>168</v>
      </c>
      <c r="E208" s="160" t="s">
        <v>366</v>
      </c>
      <c r="F208" s="161" t="s">
        <v>367</v>
      </c>
      <c r="G208" s="162" t="s">
        <v>161</v>
      </c>
      <c r="H208" s="163">
        <v>475</v>
      </c>
      <c r="I208" s="163"/>
      <c r="J208" s="163">
        <f t="shared" si="20"/>
        <v>0</v>
      </c>
      <c r="K208" s="164"/>
      <c r="L208" s="165"/>
      <c r="M208" s="166" t="s">
        <v>1</v>
      </c>
      <c r="N208" s="167" t="s">
        <v>36</v>
      </c>
      <c r="O208" s="154">
        <v>0</v>
      </c>
      <c r="P208" s="154">
        <f t="shared" si="21"/>
        <v>0</v>
      </c>
      <c r="Q208" s="154">
        <v>2.3999999999999998E-3</v>
      </c>
      <c r="R208" s="154">
        <f t="shared" si="22"/>
        <v>1.1399999999999999</v>
      </c>
      <c r="S208" s="154">
        <v>0</v>
      </c>
      <c r="T208" s="155">
        <f t="shared" si="23"/>
        <v>0</v>
      </c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R208" s="156" t="s">
        <v>223</v>
      </c>
      <c r="AT208" s="156" t="s">
        <v>168</v>
      </c>
      <c r="AU208" s="156" t="s">
        <v>83</v>
      </c>
      <c r="AY208" s="14" t="s">
        <v>133</v>
      </c>
      <c r="BE208" s="157">
        <f t="shared" si="24"/>
        <v>0</v>
      </c>
      <c r="BF208" s="157">
        <f t="shared" si="25"/>
        <v>0</v>
      </c>
      <c r="BG208" s="157">
        <f t="shared" si="26"/>
        <v>0</v>
      </c>
      <c r="BH208" s="157">
        <f t="shared" si="27"/>
        <v>0</v>
      </c>
      <c r="BI208" s="157">
        <f t="shared" si="28"/>
        <v>0</v>
      </c>
      <c r="BJ208" s="14" t="s">
        <v>83</v>
      </c>
      <c r="BK208" s="158">
        <f t="shared" si="29"/>
        <v>0</v>
      </c>
      <c r="BL208" s="14" t="s">
        <v>223</v>
      </c>
      <c r="BM208" s="156" t="s">
        <v>368</v>
      </c>
    </row>
    <row r="209" spans="1:65" s="2" customFormat="1" ht="24.6" customHeight="1">
      <c r="A209" s="26"/>
      <c r="B209" s="145"/>
      <c r="C209" s="159" t="s">
        <v>369</v>
      </c>
      <c r="D209" s="159" t="s">
        <v>168</v>
      </c>
      <c r="E209" s="160" t="s">
        <v>337</v>
      </c>
      <c r="F209" s="161" t="s">
        <v>338</v>
      </c>
      <c r="G209" s="162" t="s">
        <v>161</v>
      </c>
      <c r="H209" s="163">
        <v>475</v>
      </c>
      <c r="I209" s="163"/>
      <c r="J209" s="163">
        <f t="shared" si="20"/>
        <v>0</v>
      </c>
      <c r="K209" s="164"/>
      <c r="L209" s="165"/>
      <c r="M209" s="166" t="s">
        <v>1</v>
      </c>
      <c r="N209" s="167" t="s">
        <v>36</v>
      </c>
      <c r="O209" s="154">
        <v>0</v>
      </c>
      <c r="P209" s="154">
        <f t="shared" si="21"/>
        <v>0</v>
      </c>
      <c r="Q209" s="154">
        <v>8.0000000000000004E-4</v>
      </c>
      <c r="R209" s="154">
        <f t="shared" si="22"/>
        <v>0.38</v>
      </c>
      <c r="S209" s="154">
        <v>0</v>
      </c>
      <c r="T209" s="155">
        <f t="shared" si="23"/>
        <v>0</v>
      </c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R209" s="156" t="s">
        <v>223</v>
      </c>
      <c r="AT209" s="156" t="s">
        <v>168</v>
      </c>
      <c r="AU209" s="156" t="s">
        <v>83</v>
      </c>
      <c r="AY209" s="14" t="s">
        <v>133</v>
      </c>
      <c r="BE209" s="157">
        <f t="shared" si="24"/>
        <v>0</v>
      </c>
      <c r="BF209" s="157">
        <f t="shared" si="25"/>
        <v>0</v>
      </c>
      <c r="BG209" s="157">
        <f t="shared" si="26"/>
        <v>0</v>
      </c>
      <c r="BH209" s="157">
        <f t="shared" si="27"/>
        <v>0</v>
      </c>
      <c r="BI209" s="157">
        <f t="shared" si="28"/>
        <v>0</v>
      </c>
      <c r="BJ209" s="14" t="s">
        <v>83</v>
      </c>
      <c r="BK209" s="158">
        <f t="shared" si="29"/>
        <v>0</v>
      </c>
      <c r="BL209" s="14" t="s">
        <v>223</v>
      </c>
      <c r="BM209" s="156" t="s">
        <v>370</v>
      </c>
    </row>
    <row r="210" spans="1:65" s="2" customFormat="1" ht="24.15" customHeight="1">
      <c r="A210" s="26"/>
      <c r="B210" s="145"/>
      <c r="C210" s="159" t="s">
        <v>371</v>
      </c>
      <c r="D210" s="159" t="s">
        <v>168</v>
      </c>
      <c r="E210" s="160" t="s">
        <v>372</v>
      </c>
      <c r="F210" s="161" t="s">
        <v>373</v>
      </c>
      <c r="G210" s="162" t="s">
        <v>161</v>
      </c>
      <c r="H210" s="163">
        <v>8</v>
      </c>
      <c r="I210" s="163"/>
      <c r="J210" s="163">
        <f t="shared" si="20"/>
        <v>0</v>
      </c>
      <c r="K210" s="164"/>
      <c r="L210" s="165"/>
      <c r="M210" s="166" t="s">
        <v>1</v>
      </c>
      <c r="N210" s="167" t="s">
        <v>36</v>
      </c>
      <c r="O210" s="154">
        <v>0</v>
      </c>
      <c r="P210" s="154">
        <f t="shared" si="21"/>
        <v>0</v>
      </c>
      <c r="Q210" s="154">
        <v>2.0799999999999998E-3</v>
      </c>
      <c r="R210" s="154">
        <f t="shared" si="22"/>
        <v>1.6639999999999999E-2</v>
      </c>
      <c r="S210" s="154">
        <v>0</v>
      </c>
      <c r="T210" s="155">
        <f t="shared" si="23"/>
        <v>0</v>
      </c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R210" s="156" t="s">
        <v>223</v>
      </c>
      <c r="AT210" s="156" t="s">
        <v>168</v>
      </c>
      <c r="AU210" s="156" t="s">
        <v>83</v>
      </c>
      <c r="AY210" s="14" t="s">
        <v>133</v>
      </c>
      <c r="BE210" s="157">
        <f t="shared" si="24"/>
        <v>0</v>
      </c>
      <c r="BF210" s="157">
        <f t="shared" si="25"/>
        <v>0</v>
      </c>
      <c r="BG210" s="157">
        <f t="shared" si="26"/>
        <v>0</v>
      </c>
      <c r="BH210" s="157">
        <f t="shared" si="27"/>
        <v>0</v>
      </c>
      <c r="BI210" s="157">
        <f t="shared" si="28"/>
        <v>0</v>
      </c>
      <c r="BJ210" s="14" t="s">
        <v>83</v>
      </c>
      <c r="BK210" s="158">
        <f t="shared" si="29"/>
        <v>0</v>
      </c>
      <c r="BL210" s="14" t="s">
        <v>223</v>
      </c>
      <c r="BM210" s="156" t="s">
        <v>374</v>
      </c>
    </row>
    <row r="211" spans="1:65" s="2" customFormat="1" ht="24.15" customHeight="1">
      <c r="A211" s="26"/>
      <c r="B211" s="145"/>
      <c r="C211" s="159" t="s">
        <v>375</v>
      </c>
      <c r="D211" s="159" t="s">
        <v>168</v>
      </c>
      <c r="E211" s="160" t="s">
        <v>376</v>
      </c>
      <c r="F211" s="161" t="s">
        <v>377</v>
      </c>
      <c r="G211" s="162" t="s">
        <v>157</v>
      </c>
      <c r="H211" s="163">
        <v>78</v>
      </c>
      <c r="I211" s="163"/>
      <c r="J211" s="163">
        <f t="shared" si="20"/>
        <v>0</v>
      </c>
      <c r="K211" s="164"/>
      <c r="L211" s="165"/>
      <c r="M211" s="166" t="s">
        <v>1</v>
      </c>
      <c r="N211" s="167" t="s">
        <v>36</v>
      </c>
      <c r="O211" s="154">
        <v>0</v>
      </c>
      <c r="P211" s="154">
        <f t="shared" si="21"/>
        <v>0</v>
      </c>
      <c r="Q211" s="154">
        <v>2.0799999999999998E-3</v>
      </c>
      <c r="R211" s="154">
        <f t="shared" si="22"/>
        <v>0.16224</v>
      </c>
      <c r="S211" s="154">
        <v>0</v>
      </c>
      <c r="T211" s="155">
        <f t="shared" si="23"/>
        <v>0</v>
      </c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R211" s="156" t="s">
        <v>223</v>
      </c>
      <c r="AT211" s="156" t="s">
        <v>168</v>
      </c>
      <c r="AU211" s="156" t="s">
        <v>83</v>
      </c>
      <c r="AY211" s="14" t="s">
        <v>133</v>
      </c>
      <c r="BE211" s="157">
        <f t="shared" si="24"/>
        <v>0</v>
      </c>
      <c r="BF211" s="157">
        <f t="shared" si="25"/>
        <v>0</v>
      </c>
      <c r="BG211" s="157">
        <f t="shared" si="26"/>
        <v>0</v>
      </c>
      <c r="BH211" s="157">
        <f t="shared" si="27"/>
        <v>0</v>
      </c>
      <c r="BI211" s="157">
        <f t="shared" si="28"/>
        <v>0</v>
      </c>
      <c r="BJ211" s="14" t="s">
        <v>83</v>
      </c>
      <c r="BK211" s="158">
        <f t="shared" si="29"/>
        <v>0</v>
      </c>
      <c r="BL211" s="14" t="s">
        <v>223</v>
      </c>
      <c r="BM211" s="156" t="s">
        <v>378</v>
      </c>
    </row>
    <row r="212" spans="1:65" s="2" customFormat="1" ht="24.15" customHeight="1">
      <c r="A212" s="26"/>
      <c r="B212" s="145"/>
      <c r="C212" s="159" t="s">
        <v>379</v>
      </c>
      <c r="D212" s="159" t="s">
        <v>168</v>
      </c>
      <c r="E212" s="160" t="s">
        <v>380</v>
      </c>
      <c r="F212" s="161" t="s">
        <v>381</v>
      </c>
      <c r="G212" s="162" t="s">
        <v>157</v>
      </c>
      <c r="H212" s="163">
        <v>78</v>
      </c>
      <c r="I212" s="163"/>
      <c r="J212" s="163">
        <f t="shared" si="20"/>
        <v>0</v>
      </c>
      <c r="K212" s="164"/>
      <c r="L212" s="165"/>
      <c r="M212" s="166" t="s">
        <v>1</v>
      </c>
      <c r="N212" s="167" t="s">
        <v>36</v>
      </c>
      <c r="O212" s="154">
        <v>0</v>
      </c>
      <c r="P212" s="154">
        <f t="shared" si="21"/>
        <v>0</v>
      </c>
      <c r="Q212" s="154">
        <v>2.0799999999999998E-3</v>
      </c>
      <c r="R212" s="154">
        <f t="shared" si="22"/>
        <v>0.16224</v>
      </c>
      <c r="S212" s="154">
        <v>0</v>
      </c>
      <c r="T212" s="155">
        <f t="shared" si="23"/>
        <v>0</v>
      </c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R212" s="156" t="s">
        <v>223</v>
      </c>
      <c r="AT212" s="156" t="s">
        <v>168</v>
      </c>
      <c r="AU212" s="156" t="s">
        <v>83</v>
      </c>
      <c r="AY212" s="14" t="s">
        <v>133</v>
      </c>
      <c r="BE212" s="157">
        <f t="shared" si="24"/>
        <v>0</v>
      </c>
      <c r="BF212" s="157">
        <f t="shared" si="25"/>
        <v>0</v>
      </c>
      <c r="BG212" s="157">
        <f t="shared" si="26"/>
        <v>0</v>
      </c>
      <c r="BH212" s="157">
        <f t="shared" si="27"/>
        <v>0</v>
      </c>
      <c r="BI212" s="157">
        <f t="shared" si="28"/>
        <v>0</v>
      </c>
      <c r="BJ212" s="14" t="s">
        <v>83</v>
      </c>
      <c r="BK212" s="158">
        <f t="shared" si="29"/>
        <v>0</v>
      </c>
      <c r="BL212" s="14" t="s">
        <v>223</v>
      </c>
      <c r="BM212" s="156" t="s">
        <v>382</v>
      </c>
    </row>
    <row r="213" spans="1:65" s="2" customFormat="1" ht="24.15" customHeight="1">
      <c r="A213" s="26"/>
      <c r="B213" s="145"/>
      <c r="C213" s="159" t="s">
        <v>383</v>
      </c>
      <c r="D213" s="159" t="s">
        <v>168</v>
      </c>
      <c r="E213" s="160" t="s">
        <v>384</v>
      </c>
      <c r="F213" s="161" t="s">
        <v>385</v>
      </c>
      <c r="G213" s="162" t="s">
        <v>157</v>
      </c>
      <c r="H213" s="163">
        <v>8</v>
      </c>
      <c r="I213" s="163"/>
      <c r="J213" s="163">
        <f t="shared" si="20"/>
        <v>0</v>
      </c>
      <c r="K213" s="164"/>
      <c r="L213" s="165"/>
      <c r="M213" s="166" t="s">
        <v>1</v>
      </c>
      <c r="N213" s="167" t="s">
        <v>36</v>
      </c>
      <c r="O213" s="154">
        <v>0</v>
      </c>
      <c r="P213" s="154">
        <f t="shared" si="21"/>
        <v>0</v>
      </c>
      <c r="Q213" s="154">
        <v>8.0000000000000004E-4</v>
      </c>
      <c r="R213" s="154">
        <f t="shared" si="22"/>
        <v>6.4000000000000003E-3</v>
      </c>
      <c r="S213" s="154">
        <v>0</v>
      </c>
      <c r="T213" s="155">
        <f t="shared" si="23"/>
        <v>0</v>
      </c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R213" s="156" t="s">
        <v>223</v>
      </c>
      <c r="AT213" s="156" t="s">
        <v>168</v>
      </c>
      <c r="AU213" s="156" t="s">
        <v>83</v>
      </c>
      <c r="AY213" s="14" t="s">
        <v>133</v>
      </c>
      <c r="BE213" s="157">
        <f t="shared" si="24"/>
        <v>0</v>
      </c>
      <c r="BF213" s="157">
        <f t="shared" si="25"/>
        <v>0</v>
      </c>
      <c r="BG213" s="157">
        <f t="shared" si="26"/>
        <v>0</v>
      </c>
      <c r="BH213" s="157">
        <f t="shared" si="27"/>
        <v>0</v>
      </c>
      <c r="BI213" s="157">
        <f t="shared" si="28"/>
        <v>0</v>
      </c>
      <c r="BJ213" s="14" t="s">
        <v>83</v>
      </c>
      <c r="BK213" s="158">
        <f t="shared" si="29"/>
        <v>0</v>
      </c>
      <c r="BL213" s="14" t="s">
        <v>223</v>
      </c>
      <c r="BM213" s="156" t="s">
        <v>386</v>
      </c>
    </row>
    <row r="214" spans="1:65" s="2" customFormat="1" ht="24.15" customHeight="1">
      <c r="A214" s="26"/>
      <c r="B214" s="145"/>
      <c r="C214" s="159" t="s">
        <v>387</v>
      </c>
      <c r="D214" s="159" t="s">
        <v>168</v>
      </c>
      <c r="E214" s="160" t="s">
        <v>388</v>
      </c>
      <c r="F214" s="161" t="s">
        <v>389</v>
      </c>
      <c r="G214" s="162" t="s">
        <v>157</v>
      </c>
      <c r="H214" s="163">
        <v>78</v>
      </c>
      <c r="I214" s="163"/>
      <c r="J214" s="163">
        <f t="shared" si="20"/>
        <v>0</v>
      </c>
      <c r="K214" s="164"/>
      <c r="L214" s="165"/>
      <c r="M214" s="166" t="s">
        <v>1</v>
      </c>
      <c r="N214" s="167" t="s">
        <v>36</v>
      </c>
      <c r="O214" s="154">
        <v>0</v>
      </c>
      <c r="P214" s="154">
        <f t="shared" si="21"/>
        <v>0</v>
      </c>
      <c r="Q214" s="154">
        <v>2.0799999999999998E-3</v>
      </c>
      <c r="R214" s="154">
        <f t="shared" si="22"/>
        <v>0.16224</v>
      </c>
      <c r="S214" s="154">
        <v>0</v>
      </c>
      <c r="T214" s="155">
        <f t="shared" si="23"/>
        <v>0</v>
      </c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R214" s="156" t="s">
        <v>223</v>
      </c>
      <c r="AT214" s="156" t="s">
        <v>168</v>
      </c>
      <c r="AU214" s="156" t="s">
        <v>83</v>
      </c>
      <c r="AY214" s="14" t="s">
        <v>133</v>
      </c>
      <c r="BE214" s="157">
        <f t="shared" si="24"/>
        <v>0</v>
      </c>
      <c r="BF214" s="157">
        <f t="shared" si="25"/>
        <v>0</v>
      </c>
      <c r="BG214" s="157">
        <f t="shared" si="26"/>
        <v>0</v>
      </c>
      <c r="BH214" s="157">
        <f t="shared" si="27"/>
        <v>0</v>
      </c>
      <c r="BI214" s="157">
        <f t="shared" si="28"/>
        <v>0</v>
      </c>
      <c r="BJ214" s="14" t="s">
        <v>83</v>
      </c>
      <c r="BK214" s="158">
        <f t="shared" si="29"/>
        <v>0</v>
      </c>
      <c r="BL214" s="14" t="s">
        <v>223</v>
      </c>
      <c r="BM214" s="156" t="s">
        <v>390</v>
      </c>
    </row>
    <row r="215" spans="1:65" s="2" customFormat="1" ht="24.15" customHeight="1">
      <c r="A215" s="26"/>
      <c r="B215" s="145"/>
      <c r="C215" s="159" t="s">
        <v>391</v>
      </c>
      <c r="D215" s="159" t="s">
        <v>168</v>
      </c>
      <c r="E215" s="160" t="s">
        <v>392</v>
      </c>
      <c r="F215" s="161" t="s">
        <v>393</v>
      </c>
      <c r="G215" s="162" t="s">
        <v>157</v>
      </c>
      <c r="H215" s="163">
        <v>78</v>
      </c>
      <c r="I215" s="163"/>
      <c r="J215" s="163">
        <f t="shared" si="20"/>
        <v>0</v>
      </c>
      <c r="K215" s="164"/>
      <c r="L215" s="165"/>
      <c r="M215" s="166" t="s">
        <v>1</v>
      </c>
      <c r="N215" s="167" t="s">
        <v>36</v>
      </c>
      <c r="O215" s="154">
        <v>0</v>
      </c>
      <c r="P215" s="154">
        <f t="shared" si="21"/>
        <v>0</v>
      </c>
      <c r="Q215" s="154">
        <v>2.0799999999999998E-3</v>
      </c>
      <c r="R215" s="154">
        <f t="shared" si="22"/>
        <v>0.16224</v>
      </c>
      <c r="S215" s="154">
        <v>0</v>
      </c>
      <c r="T215" s="155">
        <f t="shared" si="23"/>
        <v>0</v>
      </c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R215" s="156" t="s">
        <v>223</v>
      </c>
      <c r="AT215" s="156" t="s">
        <v>168</v>
      </c>
      <c r="AU215" s="156" t="s">
        <v>83</v>
      </c>
      <c r="AY215" s="14" t="s">
        <v>133</v>
      </c>
      <c r="BE215" s="157">
        <f t="shared" si="24"/>
        <v>0</v>
      </c>
      <c r="BF215" s="157">
        <f t="shared" si="25"/>
        <v>0</v>
      </c>
      <c r="BG215" s="157">
        <f t="shared" si="26"/>
        <v>0</v>
      </c>
      <c r="BH215" s="157">
        <f t="shared" si="27"/>
        <v>0</v>
      </c>
      <c r="BI215" s="157">
        <f t="shared" si="28"/>
        <v>0</v>
      </c>
      <c r="BJ215" s="14" t="s">
        <v>83</v>
      </c>
      <c r="BK215" s="158">
        <f t="shared" si="29"/>
        <v>0</v>
      </c>
      <c r="BL215" s="14" t="s">
        <v>223</v>
      </c>
      <c r="BM215" s="156" t="s">
        <v>394</v>
      </c>
    </row>
    <row r="216" spans="1:65" s="2" customFormat="1" ht="24.15" customHeight="1">
      <c r="A216" s="26"/>
      <c r="B216" s="145"/>
      <c r="C216" s="159" t="s">
        <v>218</v>
      </c>
      <c r="D216" s="159" t="s">
        <v>168</v>
      </c>
      <c r="E216" s="160" t="s">
        <v>395</v>
      </c>
      <c r="F216" s="161" t="s">
        <v>396</v>
      </c>
      <c r="G216" s="162" t="s">
        <v>157</v>
      </c>
      <c r="H216" s="163">
        <v>4</v>
      </c>
      <c r="I216" s="163"/>
      <c r="J216" s="163">
        <f t="shared" si="20"/>
        <v>0</v>
      </c>
      <c r="K216" s="164"/>
      <c r="L216" s="165"/>
      <c r="M216" s="166" t="s">
        <v>1</v>
      </c>
      <c r="N216" s="167" t="s">
        <v>36</v>
      </c>
      <c r="O216" s="154">
        <v>0</v>
      </c>
      <c r="P216" s="154">
        <f t="shared" si="21"/>
        <v>0</v>
      </c>
      <c r="Q216" s="154">
        <v>2.0799999999999998E-3</v>
      </c>
      <c r="R216" s="154">
        <f t="shared" si="22"/>
        <v>8.3199999999999993E-3</v>
      </c>
      <c r="S216" s="154">
        <v>0</v>
      </c>
      <c r="T216" s="155">
        <f t="shared" si="23"/>
        <v>0</v>
      </c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R216" s="156" t="s">
        <v>223</v>
      </c>
      <c r="AT216" s="156" t="s">
        <v>168</v>
      </c>
      <c r="AU216" s="156" t="s">
        <v>83</v>
      </c>
      <c r="AY216" s="14" t="s">
        <v>133</v>
      </c>
      <c r="BE216" s="157">
        <f t="shared" si="24"/>
        <v>0</v>
      </c>
      <c r="BF216" s="157">
        <f t="shared" si="25"/>
        <v>0</v>
      </c>
      <c r="BG216" s="157">
        <f t="shared" si="26"/>
        <v>0</v>
      </c>
      <c r="BH216" s="157">
        <f t="shared" si="27"/>
        <v>0</v>
      </c>
      <c r="BI216" s="157">
        <f t="shared" si="28"/>
        <v>0</v>
      </c>
      <c r="BJ216" s="14" t="s">
        <v>83</v>
      </c>
      <c r="BK216" s="158">
        <f t="shared" si="29"/>
        <v>0</v>
      </c>
      <c r="BL216" s="14" t="s">
        <v>223</v>
      </c>
      <c r="BM216" s="156" t="s">
        <v>397</v>
      </c>
    </row>
    <row r="217" spans="1:65" s="2" customFormat="1" ht="24.15" customHeight="1">
      <c r="A217" s="26"/>
      <c r="B217" s="145"/>
      <c r="C217" s="159" t="s">
        <v>398</v>
      </c>
      <c r="D217" s="159" t="s">
        <v>168</v>
      </c>
      <c r="E217" s="160" t="s">
        <v>399</v>
      </c>
      <c r="F217" s="161" t="s">
        <v>400</v>
      </c>
      <c r="G217" s="162" t="s">
        <v>157</v>
      </c>
      <c r="H217" s="163">
        <v>4</v>
      </c>
      <c r="I217" s="163"/>
      <c r="J217" s="163">
        <f t="shared" si="20"/>
        <v>0</v>
      </c>
      <c r="K217" s="164"/>
      <c r="L217" s="165"/>
      <c r="M217" s="166" t="s">
        <v>1</v>
      </c>
      <c r="N217" s="167" t="s">
        <v>36</v>
      </c>
      <c r="O217" s="154">
        <v>0</v>
      </c>
      <c r="P217" s="154">
        <f t="shared" si="21"/>
        <v>0</v>
      </c>
      <c r="Q217" s="154">
        <v>8.0000000000000004E-4</v>
      </c>
      <c r="R217" s="154">
        <f t="shared" si="22"/>
        <v>3.2000000000000002E-3</v>
      </c>
      <c r="S217" s="154">
        <v>0</v>
      </c>
      <c r="T217" s="155">
        <f t="shared" si="23"/>
        <v>0</v>
      </c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R217" s="156" t="s">
        <v>223</v>
      </c>
      <c r="AT217" s="156" t="s">
        <v>168</v>
      </c>
      <c r="AU217" s="156" t="s">
        <v>83</v>
      </c>
      <c r="AY217" s="14" t="s">
        <v>133</v>
      </c>
      <c r="BE217" s="157">
        <f t="shared" si="24"/>
        <v>0</v>
      </c>
      <c r="BF217" s="157">
        <f t="shared" si="25"/>
        <v>0</v>
      </c>
      <c r="BG217" s="157">
        <f t="shared" si="26"/>
        <v>0</v>
      </c>
      <c r="BH217" s="157">
        <f t="shared" si="27"/>
        <v>0</v>
      </c>
      <c r="BI217" s="157">
        <f t="shared" si="28"/>
        <v>0</v>
      </c>
      <c r="BJ217" s="14" t="s">
        <v>83</v>
      </c>
      <c r="BK217" s="158">
        <f t="shared" si="29"/>
        <v>0</v>
      </c>
      <c r="BL217" s="14" t="s">
        <v>223</v>
      </c>
      <c r="BM217" s="156" t="s">
        <v>401</v>
      </c>
    </row>
    <row r="218" spans="1:65" s="2" customFormat="1" ht="24.15" customHeight="1">
      <c r="A218" s="26"/>
      <c r="B218" s="145"/>
      <c r="C218" s="159" t="s">
        <v>402</v>
      </c>
      <c r="D218" s="159" t="s">
        <v>168</v>
      </c>
      <c r="E218" s="160" t="s">
        <v>345</v>
      </c>
      <c r="F218" s="161" t="s">
        <v>346</v>
      </c>
      <c r="G218" s="162" t="s">
        <v>157</v>
      </c>
      <c r="H218" s="163">
        <v>320</v>
      </c>
      <c r="I218" s="163"/>
      <c r="J218" s="163">
        <f t="shared" si="20"/>
        <v>0</v>
      </c>
      <c r="K218" s="164"/>
      <c r="L218" s="165"/>
      <c r="M218" s="166" t="s">
        <v>1</v>
      </c>
      <c r="N218" s="167" t="s">
        <v>36</v>
      </c>
      <c r="O218" s="154">
        <v>0</v>
      </c>
      <c r="P218" s="154">
        <f t="shared" si="21"/>
        <v>0</v>
      </c>
      <c r="Q218" s="154">
        <v>6.4000000000000005E-4</v>
      </c>
      <c r="R218" s="154">
        <f t="shared" si="22"/>
        <v>0.20480000000000001</v>
      </c>
      <c r="S218" s="154">
        <v>0</v>
      </c>
      <c r="T218" s="155">
        <f t="shared" si="23"/>
        <v>0</v>
      </c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R218" s="156" t="s">
        <v>223</v>
      </c>
      <c r="AT218" s="156" t="s">
        <v>168</v>
      </c>
      <c r="AU218" s="156" t="s">
        <v>83</v>
      </c>
      <c r="AY218" s="14" t="s">
        <v>133</v>
      </c>
      <c r="BE218" s="157">
        <f t="shared" si="24"/>
        <v>0</v>
      </c>
      <c r="BF218" s="157">
        <f t="shared" si="25"/>
        <v>0</v>
      </c>
      <c r="BG218" s="157">
        <f t="shared" si="26"/>
        <v>0</v>
      </c>
      <c r="BH218" s="157">
        <f t="shared" si="27"/>
        <v>0</v>
      </c>
      <c r="BI218" s="157">
        <f t="shared" si="28"/>
        <v>0</v>
      </c>
      <c r="BJ218" s="14" t="s">
        <v>83</v>
      </c>
      <c r="BK218" s="158">
        <f t="shared" si="29"/>
        <v>0</v>
      </c>
      <c r="BL218" s="14" t="s">
        <v>223</v>
      </c>
      <c r="BM218" s="156" t="s">
        <v>403</v>
      </c>
    </row>
    <row r="219" spans="1:65" s="2" customFormat="1" ht="24.15" customHeight="1">
      <c r="A219" s="26"/>
      <c r="B219" s="145"/>
      <c r="C219" s="159" t="s">
        <v>404</v>
      </c>
      <c r="D219" s="159" t="s">
        <v>168</v>
      </c>
      <c r="E219" s="160" t="s">
        <v>349</v>
      </c>
      <c r="F219" s="161" t="s">
        <v>350</v>
      </c>
      <c r="G219" s="162" t="s">
        <v>157</v>
      </c>
      <c r="H219" s="163">
        <v>215</v>
      </c>
      <c r="I219" s="163"/>
      <c r="J219" s="163">
        <f t="shared" si="20"/>
        <v>0</v>
      </c>
      <c r="K219" s="164"/>
      <c r="L219" s="165"/>
      <c r="M219" s="166" t="s">
        <v>1</v>
      </c>
      <c r="N219" s="167" t="s">
        <v>36</v>
      </c>
      <c r="O219" s="154">
        <v>0</v>
      </c>
      <c r="P219" s="154">
        <f t="shared" si="21"/>
        <v>0</v>
      </c>
      <c r="Q219" s="154">
        <v>2.5600000000000002E-3</v>
      </c>
      <c r="R219" s="154">
        <f t="shared" si="22"/>
        <v>0.5504</v>
      </c>
      <c r="S219" s="154">
        <v>0</v>
      </c>
      <c r="T219" s="155">
        <f t="shared" si="23"/>
        <v>0</v>
      </c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R219" s="156" t="s">
        <v>223</v>
      </c>
      <c r="AT219" s="156" t="s">
        <v>168</v>
      </c>
      <c r="AU219" s="156" t="s">
        <v>83</v>
      </c>
      <c r="AY219" s="14" t="s">
        <v>133</v>
      </c>
      <c r="BE219" s="157">
        <f t="shared" si="24"/>
        <v>0</v>
      </c>
      <c r="BF219" s="157">
        <f t="shared" si="25"/>
        <v>0</v>
      </c>
      <c r="BG219" s="157">
        <f t="shared" si="26"/>
        <v>0</v>
      </c>
      <c r="BH219" s="157">
        <f t="shared" si="27"/>
        <v>0</v>
      </c>
      <c r="BI219" s="157">
        <f t="shared" si="28"/>
        <v>0</v>
      </c>
      <c r="BJ219" s="14" t="s">
        <v>83</v>
      </c>
      <c r="BK219" s="158">
        <f t="shared" si="29"/>
        <v>0</v>
      </c>
      <c r="BL219" s="14" t="s">
        <v>223</v>
      </c>
      <c r="BM219" s="156" t="s">
        <v>405</v>
      </c>
    </row>
    <row r="220" spans="1:65" s="2" customFormat="1" ht="24.15" customHeight="1">
      <c r="A220" s="26"/>
      <c r="B220" s="145"/>
      <c r="C220" s="159" t="s">
        <v>406</v>
      </c>
      <c r="D220" s="159" t="s">
        <v>168</v>
      </c>
      <c r="E220" s="160" t="s">
        <v>407</v>
      </c>
      <c r="F220" s="161" t="s">
        <v>408</v>
      </c>
      <c r="G220" s="162" t="s">
        <v>157</v>
      </c>
      <c r="H220" s="163">
        <v>255</v>
      </c>
      <c r="I220" s="163"/>
      <c r="J220" s="163">
        <f t="shared" si="20"/>
        <v>0</v>
      </c>
      <c r="K220" s="164"/>
      <c r="L220" s="165"/>
      <c r="M220" s="166" t="s">
        <v>1</v>
      </c>
      <c r="N220" s="167" t="s">
        <v>36</v>
      </c>
      <c r="O220" s="154">
        <v>0</v>
      </c>
      <c r="P220" s="154">
        <f t="shared" si="21"/>
        <v>0</v>
      </c>
      <c r="Q220" s="154">
        <v>2.9999999999999997E-4</v>
      </c>
      <c r="R220" s="154">
        <f t="shared" si="22"/>
        <v>7.6499999999999999E-2</v>
      </c>
      <c r="S220" s="154">
        <v>0</v>
      </c>
      <c r="T220" s="155">
        <f t="shared" si="23"/>
        <v>0</v>
      </c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R220" s="156" t="s">
        <v>223</v>
      </c>
      <c r="AT220" s="156" t="s">
        <v>168</v>
      </c>
      <c r="AU220" s="156" t="s">
        <v>83</v>
      </c>
      <c r="AY220" s="14" t="s">
        <v>133</v>
      </c>
      <c r="BE220" s="157">
        <f t="shared" si="24"/>
        <v>0</v>
      </c>
      <c r="BF220" s="157">
        <f t="shared" si="25"/>
        <v>0</v>
      </c>
      <c r="BG220" s="157">
        <f t="shared" si="26"/>
        <v>0</v>
      </c>
      <c r="BH220" s="157">
        <f t="shared" si="27"/>
        <v>0</v>
      </c>
      <c r="BI220" s="157">
        <f t="shared" si="28"/>
        <v>0</v>
      </c>
      <c r="BJ220" s="14" t="s">
        <v>83</v>
      </c>
      <c r="BK220" s="158">
        <f t="shared" si="29"/>
        <v>0</v>
      </c>
      <c r="BL220" s="14" t="s">
        <v>223</v>
      </c>
      <c r="BM220" s="156" t="s">
        <v>409</v>
      </c>
    </row>
    <row r="221" spans="1:65" s="2" customFormat="1" ht="24.15" customHeight="1">
      <c r="A221" s="26"/>
      <c r="B221" s="145"/>
      <c r="C221" s="159" t="s">
        <v>410</v>
      </c>
      <c r="D221" s="159" t="s">
        <v>168</v>
      </c>
      <c r="E221" s="160" t="s">
        <v>411</v>
      </c>
      <c r="F221" s="161" t="s">
        <v>412</v>
      </c>
      <c r="G221" s="162" t="s">
        <v>157</v>
      </c>
      <c r="H221" s="163">
        <v>10</v>
      </c>
      <c r="I221" s="163"/>
      <c r="J221" s="163">
        <f t="shared" si="20"/>
        <v>0</v>
      </c>
      <c r="K221" s="164"/>
      <c r="L221" s="165"/>
      <c r="M221" s="166" t="s">
        <v>1</v>
      </c>
      <c r="N221" s="167" t="s">
        <v>36</v>
      </c>
      <c r="O221" s="154">
        <v>0</v>
      </c>
      <c r="P221" s="154">
        <f t="shared" si="21"/>
        <v>0</v>
      </c>
      <c r="Q221" s="154">
        <v>8.0000000000000007E-5</v>
      </c>
      <c r="R221" s="154">
        <f t="shared" si="22"/>
        <v>8.0000000000000004E-4</v>
      </c>
      <c r="S221" s="154">
        <v>0</v>
      </c>
      <c r="T221" s="155">
        <f t="shared" si="23"/>
        <v>0</v>
      </c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R221" s="156" t="s">
        <v>223</v>
      </c>
      <c r="AT221" s="156" t="s">
        <v>168</v>
      </c>
      <c r="AU221" s="156" t="s">
        <v>83</v>
      </c>
      <c r="AY221" s="14" t="s">
        <v>133</v>
      </c>
      <c r="BE221" s="157">
        <f t="shared" si="24"/>
        <v>0</v>
      </c>
      <c r="BF221" s="157">
        <f t="shared" si="25"/>
        <v>0</v>
      </c>
      <c r="BG221" s="157">
        <f t="shared" si="26"/>
        <v>0</v>
      </c>
      <c r="BH221" s="157">
        <f t="shared" si="27"/>
        <v>0</v>
      </c>
      <c r="BI221" s="157">
        <f t="shared" si="28"/>
        <v>0</v>
      </c>
      <c r="BJ221" s="14" t="s">
        <v>83</v>
      </c>
      <c r="BK221" s="158">
        <f t="shared" si="29"/>
        <v>0</v>
      </c>
      <c r="BL221" s="14" t="s">
        <v>223</v>
      </c>
      <c r="BM221" s="156" t="s">
        <v>413</v>
      </c>
    </row>
    <row r="222" spans="1:65" s="2" customFormat="1" ht="21.75" customHeight="1">
      <c r="A222" s="26"/>
      <c r="B222" s="145"/>
      <c r="C222" s="159" t="s">
        <v>414</v>
      </c>
      <c r="D222" s="159" t="s">
        <v>168</v>
      </c>
      <c r="E222" s="160" t="s">
        <v>415</v>
      </c>
      <c r="F222" s="161" t="s">
        <v>416</v>
      </c>
      <c r="G222" s="162" t="s">
        <v>157</v>
      </c>
      <c r="H222" s="163">
        <v>215</v>
      </c>
      <c r="I222" s="163"/>
      <c r="J222" s="163">
        <f t="shared" si="20"/>
        <v>0</v>
      </c>
      <c r="K222" s="164"/>
      <c r="L222" s="165"/>
      <c r="M222" s="166" t="s">
        <v>1</v>
      </c>
      <c r="N222" s="167" t="s">
        <v>36</v>
      </c>
      <c r="O222" s="154">
        <v>0</v>
      </c>
      <c r="P222" s="154">
        <f t="shared" si="21"/>
        <v>0</v>
      </c>
      <c r="Q222" s="154">
        <v>2.5600000000000002E-3</v>
      </c>
      <c r="R222" s="154">
        <f t="shared" si="22"/>
        <v>0.5504</v>
      </c>
      <c r="S222" s="154">
        <v>0</v>
      </c>
      <c r="T222" s="155">
        <f t="shared" si="23"/>
        <v>0</v>
      </c>
      <c r="U222" s="26"/>
      <c r="V222" s="26"/>
      <c r="W222" s="26"/>
      <c r="X222" s="26"/>
      <c r="Y222" s="26"/>
      <c r="Z222" s="26"/>
      <c r="AA222" s="26"/>
      <c r="AB222" s="26"/>
      <c r="AC222" s="26"/>
      <c r="AD222" s="26"/>
      <c r="AE222" s="26"/>
      <c r="AR222" s="156" t="s">
        <v>223</v>
      </c>
      <c r="AT222" s="156" t="s">
        <v>168</v>
      </c>
      <c r="AU222" s="156" t="s">
        <v>83</v>
      </c>
      <c r="AY222" s="14" t="s">
        <v>133</v>
      </c>
      <c r="BE222" s="157">
        <f t="shared" si="24"/>
        <v>0</v>
      </c>
      <c r="BF222" s="157">
        <f t="shared" si="25"/>
        <v>0</v>
      </c>
      <c r="BG222" s="157">
        <f t="shared" si="26"/>
        <v>0</v>
      </c>
      <c r="BH222" s="157">
        <f t="shared" si="27"/>
        <v>0</v>
      </c>
      <c r="BI222" s="157">
        <f t="shared" si="28"/>
        <v>0</v>
      </c>
      <c r="BJ222" s="14" t="s">
        <v>83</v>
      </c>
      <c r="BK222" s="158">
        <f t="shared" si="29"/>
        <v>0</v>
      </c>
      <c r="BL222" s="14" t="s">
        <v>223</v>
      </c>
      <c r="BM222" s="156" t="s">
        <v>417</v>
      </c>
    </row>
    <row r="223" spans="1:65" s="2" customFormat="1" ht="24.15" customHeight="1">
      <c r="A223" s="26"/>
      <c r="B223" s="145"/>
      <c r="C223" s="159" t="s">
        <v>418</v>
      </c>
      <c r="D223" s="159" t="s">
        <v>168</v>
      </c>
      <c r="E223" s="160" t="s">
        <v>419</v>
      </c>
      <c r="F223" s="161" t="s">
        <v>420</v>
      </c>
      <c r="G223" s="162" t="s">
        <v>161</v>
      </c>
      <c r="H223" s="163">
        <v>475</v>
      </c>
      <c r="I223" s="163"/>
      <c r="J223" s="163">
        <f t="shared" si="20"/>
        <v>0</v>
      </c>
      <c r="K223" s="164"/>
      <c r="L223" s="165"/>
      <c r="M223" s="166" t="s">
        <v>1</v>
      </c>
      <c r="N223" s="167" t="s">
        <v>36</v>
      </c>
      <c r="O223" s="154">
        <v>0</v>
      </c>
      <c r="P223" s="154">
        <f t="shared" si="21"/>
        <v>0</v>
      </c>
      <c r="Q223" s="154">
        <v>5.9000000000000003E-4</v>
      </c>
      <c r="R223" s="154">
        <f t="shared" si="22"/>
        <v>0.28025</v>
      </c>
      <c r="S223" s="154">
        <v>0</v>
      </c>
      <c r="T223" s="155">
        <f t="shared" si="23"/>
        <v>0</v>
      </c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  <c r="AE223" s="26"/>
      <c r="AR223" s="156" t="s">
        <v>223</v>
      </c>
      <c r="AT223" s="156" t="s">
        <v>168</v>
      </c>
      <c r="AU223" s="156" t="s">
        <v>83</v>
      </c>
      <c r="AY223" s="14" t="s">
        <v>133</v>
      </c>
      <c r="BE223" s="157">
        <f t="shared" si="24"/>
        <v>0</v>
      </c>
      <c r="BF223" s="157">
        <f t="shared" si="25"/>
        <v>0</v>
      </c>
      <c r="BG223" s="157">
        <f t="shared" si="26"/>
        <v>0</v>
      </c>
      <c r="BH223" s="157">
        <f t="shared" si="27"/>
        <v>0</v>
      </c>
      <c r="BI223" s="157">
        <f t="shared" si="28"/>
        <v>0</v>
      </c>
      <c r="BJ223" s="14" t="s">
        <v>83</v>
      </c>
      <c r="BK223" s="158">
        <f t="shared" si="29"/>
        <v>0</v>
      </c>
      <c r="BL223" s="14" t="s">
        <v>223</v>
      </c>
      <c r="BM223" s="156" t="s">
        <v>421</v>
      </c>
    </row>
    <row r="224" spans="1:65" s="2" customFormat="1" ht="16.5" customHeight="1">
      <c r="A224" s="26"/>
      <c r="B224" s="145"/>
      <c r="C224" s="159" t="s">
        <v>422</v>
      </c>
      <c r="D224" s="159" t="s">
        <v>168</v>
      </c>
      <c r="E224" s="160" t="s">
        <v>353</v>
      </c>
      <c r="F224" s="161" t="s">
        <v>354</v>
      </c>
      <c r="G224" s="162" t="s">
        <v>157</v>
      </c>
      <c r="H224" s="163">
        <v>430</v>
      </c>
      <c r="I224" s="163"/>
      <c r="J224" s="163">
        <f t="shared" si="20"/>
        <v>0</v>
      </c>
      <c r="K224" s="164"/>
      <c r="L224" s="165"/>
      <c r="M224" s="166" t="s">
        <v>1</v>
      </c>
      <c r="N224" s="167" t="s">
        <v>36</v>
      </c>
      <c r="O224" s="154">
        <v>0</v>
      </c>
      <c r="P224" s="154">
        <f t="shared" si="21"/>
        <v>0</v>
      </c>
      <c r="Q224" s="154">
        <v>1.57E-3</v>
      </c>
      <c r="R224" s="154">
        <f t="shared" si="22"/>
        <v>0.67510000000000003</v>
      </c>
      <c r="S224" s="154">
        <v>0</v>
      </c>
      <c r="T224" s="155">
        <f t="shared" si="23"/>
        <v>0</v>
      </c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R224" s="156" t="s">
        <v>223</v>
      </c>
      <c r="AT224" s="156" t="s">
        <v>168</v>
      </c>
      <c r="AU224" s="156" t="s">
        <v>83</v>
      </c>
      <c r="AY224" s="14" t="s">
        <v>133</v>
      </c>
      <c r="BE224" s="157">
        <f t="shared" si="24"/>
        <v>0</v>
      </c>
      <c r="BF224" s="157">
        <f t="shared" si="25"/>
        <v>0</v>
      </c>
      <c r="BG224" s="157">
        <f t="shared" si="26"/>
        <v>0</v>
      </c>
      <c r="BH224" s="157">
        <f t="shared" si="27"/>
        <v>0</v>
      </c>
      <c r="BI224" s="157">
        <f t="shared" si="28"/>
        <v>0</v>
      </c>
      <c r="BJ224" s="14" t="s">
        <v>83</v>
      </c>
      <c r="BK224" s="158">
        <f t="shared" si="29"/>
        <v>0</v>
      </c>
      <c r="BL224" s="14" t="s">
        <v>223</v>
      </c>
      <c r="BM224" s="156" t="s">
        <v>423</v>
      </c>
    </row>
    <row r="225" spans="1:65" s="2" customFormat="1" ht="16.5" customHeight="1">
      <c r="A225" s="26"/>
      <c r="B225" s="145"/>
      <c r="C225" s="159" t="s">
        <v>424</v>
      </c>
      <c r="D225" s="159" t="s">
        <v>168</v>
      </c>
      <c r="E225" s="160" t="s">
        <v>357</v>
      </c>
      <c r="F225" s="161" t="s">
        <v>358</v>
      </c>
      <c r="G225" s="162" t="s">
        <v>359</v>
      </c>
      <c r="H225" s="163">
        <v>24</v>
      </c>
      <c r="I225" s="163"/>
      <c r="J225" s="163">
        <f t="shared" si="20"/>
        <v>0</v>
      </c>
      <c r="K225" s="164"/>
      <c r="L225" s="165"/>
      <c r="M225" s="166" t="s">
        <v>1</v>
      </c>
      <c r="N225" s="167" t="s">
        <v>36</v>
      </c>
      <c r="O225" s="154">
        <v>0</v>
      </c>
      <c r="P225" s="154">
        <f t="shared" si="21"/>
        <v>0</v>
      </c>
      <c r="Q225" s="154">
        <v>6.0999999999999997E-4</v>
      </c>
      <c r="R225" s="154">
        <f t="shared" si="22"/>
        <v>1.464E-2</v>
      </c>
      <c r="S225" s="154">
        <v>0</v>
      </c>
      <c r="T225" s="155">
        <f t="shared" si="23"/>
        <v>0</v>
      </c>
      <c r="U225" s="26"/>
      <c r="V225" s="26"/>
      <c r="W225" s="26"/>
      <c r="X225" s="26"/>
      <c r="Y225" s="26"/>
      <c r="Z225" s="26"/>
      <c r="AA225" s="26"/>
      <c r="AB225" s="26"/>
      <c r="AC225" s="26"/>
      <c r="AD225" s="26"/>
      <c r="AE225" s="26"/>
      <c r="AR225" s="156" t="s">
        <v>223</v>
      </c>
      <c r="AT225" s="156" t="s">
        <v>168</v>
      </c>
      <c r="AU225" s="156" t="s">
        <v>83</v>
      </c>
      <c r="AY225" s="14" t="s">
        <v>133</v>
      </c>
      <c r="BE225" s="157">
        <f t="shared" si="24"/>
        <v>0</v>
      </c>
      <c r="BF225" s="157">
        <f t="shared" si="25"/>
        <v>0</v>
      </c>
      <c r="BG225" s="157">
        <f t="shared" si="26"/>
        <v>0</v>
      </c>
      <c r="BH225" s="157">
        <f t="shared" si="27"/>
        <v>0</v>
      </c>
      <c r="BI225" s="157">
        <f t="shared" si="28"/>
        <v>0</v>
      </c>
      <c r="BJ225" s="14" t="s">
        <v>83</v>
      </c>
      <c r="BK225" s="158">
        <f t="shared" si="29"/>
        <v>0</v>
      </c>
      <c r="BL225" s="14" t="s">
        <v>223</v>
      </c>
      <c r="BM225" s="156" t="s">
        <v>425</v>
      </c>
    </row>
    <row r="226" spans="1:65" s="2" customFormat="1" ht="24.15" customHeight="1">
      <c r="A226" s="26"/>
      <c r="B226" s="145"/>
      <c r="C226" s="146" t="s">
        <v>426</v>
      </c>
      <c r="D226" s="146" t="s">
        <v>136</v>
      </c>
      <c r="E226" s="147" t="s">
        <v>427</v>
      </c>
      <c r="F226" s="148" t="s">
        <v>428</v>
      </c>
      <c r="G226" s="149" t="s">
        <v>157</v>
      </c>
      <c r="H226" s="150">
        <v>1550</v>
      </c>
      <c r="I226" s="150"/>
      <c r="J226" s="150">
        <f t="shared" si="20"/>
        <v>0</v>
      </c>
      <c r="K226" s="151"/>
      <c r="L226" s="27"/>
      <c r="M226" s="152" t="s">
        <v>1</v>
      </c>
      <c r="N226" s="153" t="s">
        <v>36</v>
      </c>
      <c r="O226" s="154">
        <v>6.4000000000000001E-2</v>
      </c>
      <c r="P226" s="154">
        <f t="shared" si="21"/>
        <v>99.2</v>
      </c>
      <c r="Q226" s="154">
        <v>0</v>
      </c>
      <c r="R226" s="154">
        <f t="shared" si="22"/>
        <v>0</v>
      </c>
      <c r="S226" s="154">
        <v>0</v>
      </c>
      <c r="T226" s="155">
        <f t="shared" si="23"/>
        <v>0</v>
      </c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  <c r="AE226" s="26"/>
      <c r="AR226" s="156" t="s">
        <v>218</v>
      </c>
      <c r="AT226" s="156" t="s">
        <v>136</v>
      </c>
      <c r="AU226" s="156" t="s">
        <v>83</v>
      </c>
      <c r="AY226" s="14" t="s">
        <v>133</v>
      </c>
      <c r="BE226" s="157">
        <f t="shared" si="24"/>
        <v>0</v>
      </c>
      <c r="BF226" s="157">
        <f t="shared" si="25"/>
        <v>0</v>
      </c>
      <c r="BG226" s="157">
        <f t="shared" si="26"/>
        <v>0</v>
      </c>
      <c r="BH226" s="157">
        <f t="shared" si="27"/>
        <v>0</v>
      </c>
      <c r="BI226" s="157">
        <f t="shared" si="28"/>
        <v>0</v>
      </c>
      <c r="BJ226" s="14" t="s">
        <v>83</v>
      </c>
      <c r="BK226" s="158">
        <f t="shared" si="29"/>
        <v>0</v>
      </c>
      <c r="BL226" s="14" t="s">
        <v>218</v>
      </c>
      <c r="BM226" s="156" t="s">
        <v>429</v>
      </c>
    </row>
    <row r="227" spans="1:65" s="2" customFormat="1" ht="24.15" customHeight="1">
      <c r="A227" s="26"/>
      <c r="B227" s="145"/>
      <c r="C227" s="146" t="s">
        <v>430</v>
      </c>
      <c r="D227" s="146" t="s">
        <v>136</v>
      </c>
      <c r="E227" s="147" t="s">
        <v>431</v>
      </c>
      <c r="F227" s="148" t="s">
        <v>432</v>
      </c>
      <c r="G227" s="149" t="s">
        <v>157</v>
      </c>
      <c r="H227" s="150">
        <v>70</v>
      </c>
      <c r="I227" s="150"/>
      <c r="J227" s="150">
        <f t="shared" si="20"/>
        <v>0</v>
      </c>
      <c r="K227" s="151"/>
      <c r="L227" s="27"/>
      <c r="M227" s="152" t="s">
        <v>1</v>
      </c>
      <c r="N227" s="153" t="s">
        <v>36</v>
      </c>
      <c r="O227" s="154">
        <v>9.5000000000000001E-2</v>
      </c>
      <c r="P227" s="154">
        <f t="shared" si="21"/>
        <v>6.65</v>
      </c>
      <c r="Q227" s="154">
        <v>0</v>
      </c>
      <c r="R227" s="154">
        <f t="shared" si="22"/>
        <v>0</v>
      </c>
      <c r="S227" s="154">
        <v>0</v>
      </c>
      <c r="T227" s="155">
        <f t="shared" si="23"/>
        <v>0</v>
      </c>
      <c r="U227" s="26"/>
      <c r="V227" s="26"/>
      <c r="W227" s="26"/>
      <c r="X227" s="26"/>
      <c r="Y227" s="26"/>
      <c r="Z227" s="26"/>
      <c r="AA227" s="26"/>
      <c r="AB227" s="26"/>
      <c r="AC227" s="26"/>
      <c r="AD227" s="26"/>
      <c r="AE227" s="26"/>
      <c r="AR227" s="156" t="s">
        <v>218</v>
      </c>
      <c r="AT227" s="156" t="s">
        <v>136</v>
      </c>
      <c r="AU227" s="156" t="s">
        <v>83</v>
      </c>
      <c r="AY227" s="14" t="s">
        <v>133</v>
      </c>
      <c r="BE227" s="157">
        <f t="shared" si="24"/>
        <v>0</v>
      </c>
      <c r="BF227" s="157">
        <f t="shared" si="25"/>
        <v>0</v>
      </c>
      <c r="BG227" s="157">
        <f t="shared" si="26"/>
        <v>0</v>
      </c>
      <c r="BH227" s="157">
        <f t="shared" si="27"/>
        <v>0</v>
      </c>
      <c r="BI227" s="157">
        <f t="shared" si="28"/>
        <v>0</v>
      </c>
      <c r="BJ227" s="14" t="s">
        <v>83</v>
      </c>
      <c r="BK227" s="158">
        <f t="shared" si="29"/>
        <v>0</v>
      </c>
      <c r="BL227" s="14" t="s">
        <v>218</v>
      </c>
      <c r="BM227" s="156" t="s">
        <v>433</v>
      </c>
    </row>
    <row r="228" spans="1:65" s="2" customFormat="1" ht="24.15" customHeight="1">
      <c r="A228" s="26"/>
      <c r="B228" s="145"/>
      <c r="C228" s="146" t="s">
        <v>434</v>
      </c>
      <c r="D228" s="146" t="s">
        <v>136</v>
      </c>
      <c r="E228" s="147" t="s">
        <v>435</v>
      </c>
      <c r="F228" s="148" t="s">
        <v>436</v>
      </c>
      <c r="G228" s="149" t="s">
        <v>157</v>
      </c>
      <c r="H228" s="150">
        <v>150</v>
      </c>
      <c r="I228" s="150"/>
      <c r="J228" s="150">
        <f t="shared" si="20"/>
        <v>0</v>
      </c>
      <c r="K228" s="151"/>
      <c r="L228" s="27"/>
      <c r="M228" s="152" t="s">
        <v>1</v>
      </c>
      <c r="N228" s="153" t="s">
        <v>36</v>
      </c>
      <c r="O228" s="154">
        <v>0.124</v>
      </c>
      <c r="P228" s="154">
        <f t="shared" si="21"/>
        <v>18.600000000000001</v>
      </c>
      <c r="Q228" s="154">
        <v>0</v>
      </c>
      <c r="R228" s="154">
        <f t="shared" si="22"/>
        <v>0</v>
      </c>
      <c r="S228" s="154">
        <v>0</v>
      </c>
      <c r="T228" s="155">
        <f t="shared" si="23"/>
        <v>0</v>
      </c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  <c r="AR228" s="156" t="s">
        <v>218</v>
      </c>
      <c r="AT228" s="156" t="s">
        <v>136</v>
      </c>
      <c r="AU228" s="156" t="s">
        <v>83</v>
      </c>
      <c r="AY228" s="14" t="s">
        <v>133</v>
      </c>
      <c r="BE228" s="157">
        <f t="shared" si="24"/>
        <v>0</v>
      </c>
      <c r="BF228" s="157">
        <f t="shared" si="25"/>
        <v>0</v>
      </c>
      <c r="BG228" s="157">
        <f t="shared" si="26"/>
        <v>0</v>
      </c>
      <c r="BH228" s="157">
        <f t="shared" si="27"/>
        <v>0</v>
      </c>
      <c r="BI228" s="157">
        <f t="shared" si="28"/>
        <v>0</v>
      </c>
      <c r="BJ228" s="14" t="s">
        <v>83</v>
      </c>
      <c r="BK228" s="158">
        <f t="shared" si="29"/>
        <v>0</v>
      </c>
      <c r="BL228" s="14" t="s">
        <v>218</v>
      </c>
      <c r="BM228" s="156" t="s">
        <v>437</v>
      </c>
    </row>
    <row r="229" spans="1:65" s="2" customFormat="1" ht="24.15" customHeight="1">
      <c r="A229" s="26"/>
      <c r="B229" s="145"/>
      <c r="C229" s="146" t="s">
        <v>438</v>
      </c>
      <c r="D229" s="146" t="s">
        <v>136</v>
      </c>
      <c r="E229" s="147" t="s">
        <v>439</v>
      </c>
      <c r="F229" s="148" t="s">
        <v>440</v>
      </c>
      <c r="G229" s="149" t="s">
        <v>157</v>
      </c>
      <c r="H229" s="150">
        <v>10</v>
      </c>
      <c r="I229" s="150"/>
      <c r="J229" s="150">
        <f t="shared" si="20"/>
        <v>0</v>
      </c>
      <c r="K229" s="151"/>
      <c r="L229" s="27"/>
      <c r="M229" s="152" t="s">
        <v>1</v>
      </c>
      <c r="N229" s="153" t="s">
        <v>36</v>
      </c>
      <c r="O229" s="154">
        <v>0.16800000000000001</v>
      </c>
      <c r="P229" s="154">
        <f t="shared" si="21"/>
        <v>1.6800000000000002</v>
      </c>
      <c r="Q229" s="154">
        <v>0</v>
      </c>
      <c r="R229" s="154">
        <f t="shared" si="22"/>
        <v>0</v>
      </c>
      <c r="S229" s="154">
        <v>0</v>
      </c>
      <c r="T229" s="155">
        <f t="shared" si="23"/>
        <v>0</v>
      </c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R229" s="156" t="s">
        <v>218</v>
      </c>
      <c r="AT229" s="156" t="s">
        <v>136</v>
      </c>
      <c r="AU229" s="156" t="s">
        <v>83</v>
      </c>
      <c r="AY229" s="14" t="s">
        <v>133</v>
      </c>
      <c r="BE229" s="157">
        <f t="shared" si="24"/>
        <v>0</v>
      </c>
      <c r="BF229" s="157">
        <f t="shared" si="25"/>
        <v>0</v>
      </c>
      <c r="BG229" s="157">
        <f t="shared" si="26"/>
        <v>0</v>
      </c>
      <c r="BH229" s="157">
        <f t="shared" si="27"/>
        <v>0</v>
      </c>
      <c r="BI229" s="157">
        <f t="shared" si="28"/>
        <v>0</v>
      </c>
      <c r="BJ229" s="14" t="s">
        <v>83</v>
      </c>
      <c r="BK229" s="158">
        <f t="shared" si="29"/>
        <v>0</v>
      </c>
      <c r="BL229" s="14" t="s">
        <v>218</v>
      </c>
      <c r="BM229" s="156" t="s">
        <v>441</v>
      </c>
    </row>
    <row r="230" spans="1:65" s="2" customFormat="1" ht="16.5" customHeight="1">
      <c r="A230" s="26"/>
      <c r="B230" s="145"/>
      <c r="C230" s="146" t="s">
        <v>442</v>
      </c>
      <c r="D230" s="146" t="s">
        <v>136</v>
      </c>
      <c r="E230" s="147" t="s">
        <v>443</v>
      </c>
      <c r="F230" s="148" t="s">
        <v>444</v>
      </c>
      <c r="G230" s="149" t="s">
        <v>157</v>
      </c>
      <c r="H230" s="150">
        <v>43</v>
      </c>
      <c r="I230" s="150"/>
      <c r="J230" s="150">
        <f t="shared" si="20"/>
        <v>0</v>
      </c>
      <c r="K230" s="151"/>
      <c r="L230" s="27"/>
      <c r="M230" s="152" t="s">
        <v>1</v>
      </c>
      <c r="N230" s="153" t="s">
        <v>36</v>
      </c>
      <c r="O230" s="154">
        <v>0.28799999999999998</v>
      </c>
      <c r="P230" s="154">
        <f t="shared" si="21"/>
        <v>12.383999999999999</v>
      </c>
      <c r="Q230" s="154">
        <v>0</v>
      </c>
      <c r="R230" s="154">
        <f t="shared" si="22"/>
        <v>0</v>
      </c>
      <c r="S230" s="154">
        <v>0</v>
      </c>
      <c r="T230" s="155">
        <f t="shared" si="23"/>
        <v>0</v>
      </c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  <c r="AE230" s="26"/>
      <c r="AR230" s="156" t="s">
        <v>218</v>
      </c>
      <c r="AT230" s="156" t="s">
        <v>136</v>
      </c>
      <c r="AU230" s="156" t="s">
        <v>83</v>
      </c>
      <c r="AY230" s="14" t="s">
        <v>133</v>
      </c>
      <c r="BE230" s="157">
        <f t="shared" si="24"/>
        <v>0</v>
      </c>
      <c r="BF230" s="157">
        <f t="shared" si="25"/>
        <v>0</v>
      </c>
      <c r="BG230" s="157">
        <f t="shared" si="26"/>
        <v>0</v>
      </c>
      <c r="BH230" s="157">
        <f t="shared" si="27"/>
        <v>0</v>
      </c>
      <c r="BI230" s="157">
        <f t="shared" si="28"/>
        <v>0</v>
      </c>
      <c r="BJ230" s="14" t="s">
        <v>83</v>
      </c>
      <c r="BK230" s="158">
        <f t="shared" si="29"/>
        <v>0</v>
      </c>
      <c r="BL230" s="14" t="s">
        <v>218</v>
      </c>
      <c r="BM230" s="156" t="s">
        <v>445</v>
      </c>
    </row>
    <row r="231" spans="1:65" s="2" customFormat="1" ht="47.4" customHeight="1">
      <c r="A231" s="26"/>
      <c r="B231" s="145"/>
      <c r="C231" s="159" t="s">
        <v>446</v>
      </c>
      <c r="D231" s="159" t="s">
        <v>168</v>
      </c>
      <c r="E231" s="160" t="s">
        <v>447</v>
      </c>
      <c r="F231" s="161" t="s">
        <v>1597</v>
      </c>
      <c r="G231" s="162" t="s">
        <v>157</v>
      </c>
      <c r="H231" s="163">
        <v>43</v>
      </c>
      <c r="I231" s="163"/>
      <c r="J231" s="163">
        <f t="shared" si="20"/>
        <v>0</v>
      </c>
      <c r="K231" s="164"/>
      <c r="L231" s="165"/>
      <c r="M231" s="166" t="s">
        <v>1</v>
      </c>
      <c r="N231" s="167" t="s">
        <v>36</v>
      </c>
      <c r="O231" s="154">
        <v>0</v>
      </c>
      <c r="P231" s="154">
        <f t="shared" si="21"/>
        <v>0</v>
      </c>
      <c r="Q231" s="154">
        <v>0</v>
      </c>
      <c r="R231" s="154">
        <f t="shared" si="22"/>
        <v>0</v>
      </c>
      <c r="S231" s="154">
        <v>0</v>
      </c>
      <c r="T231" s="155">
        <f t="shared" si="23"/>
        <v>0</v>
      </c>
      <c r="U231" s="26"/>
      <c r="V231" s="26"/>
      <c r="W231" s="26"/>
      <c r="X231" s="26"/>
      <c r="Y231" s="26"/>
      <c r="Z231" s="26"/>
      <c r="AA231" s="26"/>
      <c r="AB231" s="26"/>
      <c r="AC231" s="26"/>
      <c r="AD231" s="26"/>
      <c r="AE231" s="26"/>
      <c r="AR231" s="156" t="s">
        <v>246</v>
      </c>
      <c r="AT231" s="156" t="s">
        <v>168</v>
      </c>
      <c r="AU231" s="156" t="s">
        <v>83</v>
      </c>
      <c r="AY231" s="14" t="s">
        <v>133</v>
      </c>
      <c r="BE231" s="157">
        <f t="shared" si="24"/>
        <v>0</v>
      </c>
      <c r="BF231" s="157">
        <f t="shared" si="25"/>
        <v>0</v>
      </c>
      <c r="BG231" s="157">
        <f t="shared" si="26"/>
        <v>0</v>
      </c>
      <c r="BH231" s="157">
        <f t="shared" si="27"/>
        <v>0</v>
      </c>
      <c r="BI231" s="157">
        <f t="shared" si="28"/>
        <v>0</v>
      </c>
      <c r="BJ231" s="14" t="s">
        <v>83</v>
      </c>
      <c r="BK231" s="158">
        <f t="shared" si="29"/>
        <v>0</v>
      </c>
      <c r="BL231" s="14" t="s">
        <v>218</v>
      </c>
      <c r="BM231" s="156" t="s">
        <v>448</v>
      </c>
    </row>
    <row r="232" spans="1:65" s="2" customFormat="1" ht="50.4" customHeight="1">
      <c r="A232" s="26"/>
      <c r="B232" s="145"/>
      <c r="C232" s="159" t="s">
        <v>449</v>
      </c>
      <c r="D232" s="159" t="s">
        <v>168</v>
      </c>
      <c r="E232" s="160" t="s">
        <v>450</v>
      </c>
      <c r="F232" s="161" t="s">
        <v>1598</v>
      </c>
      <c r="G232" s="162" t="s">
        <v>157</v>
      </c>
      <c r="H232" s="163">
        <v>40</v>
      </c>
      <c r="I232" s="163"/>
      <c r="J232" s="163">
        <f t="shared" si="20"/>
        <v>0</v>
      </c>
      <c r="K232" s="164"/>
      <c r="L232" s="165"/>
      <c r="M232" s="166" t="s">
        <v>1</v>
      </c>
      <c r="N232" s="167" t="s">
        <v>36</v>
      </c>
      <c r="O232" s="154">
        <v>0</v>
      </c>
      <c r="P232" s="154">
        <f t="shared" si="21"/>
        <v>0</v>
      </c>
      <c r="Q232" s="154">
        <v>0</v>
      </c>
      <c r="R232" s="154">
        <f t="shared" si="22"/>
        <v>0</v>
      </c>
      <c r="S232" s="154">
        <v>0</v>
      </c>
      <c r="T232" s="155">
        <f t="shared" si="23"/>
        <v>0</v>
      </c>
      <c r="U232" s="26"/>
      <c r="V232" s="26"/>
      <c r="W232" s="26"/>
      <c r="X232" s="26"/>
      <c r="Y232" s="26"/>
      <c r="Z232" s="26"/>
      <c r="AA232" s="26"/>
      <c r="AB232" s="26"/>
      <c r="AC232" s="26"/>
      <c r="AD232" s="26"/>
      <c r="AE232" s="26"/>
      <c r="AR232" s="156" t="s">
        <v>246</v>
      </c>
      <c r="AT232" s="156" t="s">
        <v>168</v>
      </c>
      <c r="AU232" s="156" t="s">
        <v>83</v>
      </c>
      <c r="AY232" s="14" t="s">
        <v>133</v>
      </c>
      <c r="BE232" s="157">
        <f t="shared" si="24"/>
        <v>0</v>
      </c>
      <c r="BF232" s="157">
        <f t="shared" si="25"/>
        <v>0</v>
      </c>
      <c r="BG232" s="157">
        <f t="shared" si="26"/>
        <v>0</v>
      </c>
      <c r="BH232" s="157">
        <f t="shared" si="27"/>
        <v>0</v>
      </c>
      <c r="BI232" s="157">
        <f t="shared" si="28"/>
        <v>0</v>
      </c>
      <c r="BJ232" s="14" t="s">
        <v>83</v>
      </c>
      <c r="BK232" s="158">
        <f t="shared" si="29"/>
        <v>0</v>
      </c>
      <c r="BL232" s="14" t="s">
        <v>218</v>
      </c>
      <c r="BM232" s="156" t="s">
        <v>451</v>
      </c>
    </row>
    <row r="233" spans="1:65" s="2" customFormat="1" ht="24.15" customHeight="1">
      <c r="A233" s="26"/>
      <c r="B233" s="145"/>
      <c r="C233" s="146" t="s">
        <v>452</v>
      </c>
      <c r="D233" s="146" t="s">
        <v>136</v>
      </c>
      <c r="E233" s="147" t="s">
        <v>453</v>
      </c>
      <c r="F233" s="148" t="s">
        <v>454</v>
      </c>
      <c r="G233" s="149" t="s">
        <v>157</v>
      </c>
      <c r="H233" s="150">
        <v>27</v>
      </c>
      <c r="I233" s="150"/>
      <c r="J233" s="150">
        <f t="shared" si="20"/>
        <v>0</v>
      </c>
      <c r="K233" s="151"/>
      <c r="L233" s="27"/>
      <c r="M233" s="152" t="s">
        <v>1</v>
      </c>
      <c r="N233" s="153" t="s">
        <v>36</v>
      </c>
      <c r="O233" s="154">
        <v>0.13900000000000001</v>
      </c>
      <c r="P233" s="154">
        <f t="shared" si="21"/>
        <v>3.7530000000000001</v>
      </c>
      <c r="Q233" s="154">
        <v>0</v>
      </c>
      <c r="R233" s="154">
        <f t="shared" si="22"/>
        <v>0</v>
      </c>
      <c r="S233" s="154">
        <v>0</v>
      </c>
      <c r="T233" s="155">
        <f t="shared" si="23"/>
        <v>0</v>
      </c>
      <c r="U233" s="26"/>
      <c r="V233" s="26"/>
      <c r="W233" s="26"/>
      <c r="X233" s="26"/>
      <c r="Y233" s="26"/>
      <c r="Z233" s="26"/>
      <c r="AA233" s="26"/>
      <c r="AB233" s="26"/>
      <c r="AC233" s="26"/>
      <c r="AD233" s="26"/>
      <c r="AE233" s="26"/>
      <c r="AR233" s="156" t="s">
        <v>218</v>
      </c>
      <c r="AT233" s="156" t="s">
        <v>136</v>
      </c>
      <c r="AU233" s="156" t="s">
        <v>83</v>
      </c>
      <c r="AY233" s="14" t="s">
        <v>133</v>
      </c>
      <c r="BE233" s="157">
        <f t="shared" si="24"/>
        <v>0</v>
      </c>
      <c r="BF233" s="157">
        <f t="shared" si="25"/>
        <v>0</v>
      </c>
      <c r="BG233" s="157">
        <f t="shared" si="26"/>
        <v>0</v>
      </c>
      <c r="BH233" s="157">
        <f t="shared" si="27"/>
        <v>0</v>
      </c>
      <c r="BI233" s="157">
        <f t="shared" si="28"/>
        <v>0</v>
      </c>
      <c r="BJ233" s="14" t="s">
        <v>83</v>
      </c>
      <c r="BK233" s="158">
        <f t="shared" si="29"/>
        <v>0</v>
      </c>
      <c r="BL233" s="14" t="s">
        <v>218</v>
      </c>
      <c r="BM233" s="156" t="s">
        <v>455</v>
      </c>
    </row>
    <row r="234" spans="1:65" s="2" customFormat="1" ht="27.6" customHeight="1">
      <c r="A234" s="26"/>
      <c r="B234" s="145"/>
      <c r="C234" s="159" t="s">
        <v>456</v>
      </c>
      <c r="D234" s="159" t="s">
        <v>168</v>
      </c>
      <c r="E234" s="160" t="s">
        <v>457</v>
      </c>
      <c r="F234" s="161" t="s">
        <v>458</v>
      </c>
      <c r="G234" s="162" t="s">
        <v>157</v>
      </c>
      <c r="H234" s="163">
        <v>27</v>
      </c>
      <c r="I234" s="163"/>
      <c r="J234" s="163">
        <f t="shared" ref="J234:J265" si="30">ROUND(I234*H234,3)</f>
        <v>0</v>
      </c>
      <c r="K234" s="164"/>
      <c r="L234" s="165"/>
      <c r="M234" s="166" t="s">
        <v>1</v>
      </c>
      <c r="N234" s="167" t="s">
        <v>36</v>
      </c>
      <c r="O234" s="154">
        <v>0</v>
      </c>
      <c r="P234" s="154">
        <f t="shared" ref="P234:P265" si="31">O234*H234</f>
        <v>0</v>
      </c>
      <c r="Q234" s="154">
        <v>8.0000000000000007E-5</v>
      </c>
      <c r="R234" s="154">
        <f t="shared" ref="R234:R265" si="32">Q234*H234</f>
        <v>2.16E-3</v>
      </c>
      <c r="S234" s="154">
        <v>0</v>
      </c>
      <c r="T234" s="155">
        <f t="shared" ref="T234:T265" si="33">S234*H234</f>
        <v>0</v>
      </c>
      <c r="U234" s="26"/>
      <c r="V234" s="26"/>
      <c r="W234" s="26"/>
      <c r="X234" s="26"/>
      <c r="Y234" s="26"/>
      <c r="Z234" s="26"/>
      <c r="AA234" s="26"/>
      <c r="AB234" s="26"/>
      <c r="AC234" s="26"/>
      <c r="AD234" s="26"/>
      <c r="AE234" s="26"/>
      <c r="AR234" s="156" t="s">
        <v>223</v>
      </c>
      <c r="AT234" s="156" t="s">
        <v>168</v>
      </c>
      <c r="AU234" s="156" t="s">
        <v>83</v>
      </c>
      <c r="AY234" s="14" t="s">
        <v>133</v>
      </c>
      <c r="BE234" s="157">
        <f t="shared" ref="BE234:BE265" si="34">IF(N234="základná",J234,0)</f>
        <v>0</v>
      </c>
      <c r="BF234" s="157">
        <f t="shared" ref="BF234:BF265" si="35">IF(N234="znížená",J234,0)</f>
        <v>0</v>
      </c>
      <c r="BG234" s="157">
        <f t="shared" ref="BG234:BG265" si="36">IF(N234="zákl. prenesená",J234,0)</f>
        <v>0</v>
      </c>
      <c r="BH234" s="157">
        <f t="shared" ref="BH234:BH265" si="37">IF(N234="zníž. prenesená",J234,0)</f>
        <v>0</v>
      </c>
      <c r="BI234" s="157">
        <f t="shared" ref="BI234:BI265" si="38">IF(N234="nulová",J234,0)</f>
        <v>0</v>
      </c>
      <c r="BJ234" s="14" t="s">
        <v>83</v>
      </c>
      <c r="BK234" s="158">
        <f t="shared" ref="BK234:BK265" si="39">ROUND(I234*H234,3)</f>
        <v>0</v>
      </c>
      <c r="BL234" s="14" t="s">
        <v>223</v>
      </c>
      <c r="BM234" s="156" t="s">
        <v>459</v>
      </c>
    </row>
    <row r="235" spans="1:65" s="2" customFormat="1" ht="25.8" customHeight="1">
      <c r="A235" s="26"/>
      <c r="B235" s="145"/>
      <c r="C235" s="159" t="s">
        <v>460</v>
      </c>
      <c r="D235" s="159" t="s">
        <v>168</v>
      </c>
      <c r="E235" s="160" t="s">
        <v>461</v>
      </c>
      <c r="F235" s="161" t="s">
        <v>462</v>
      </c>
      <c r="G235" s="162" t="s">
        <v>157</v>
      </c>
      <c r="H235" s="163">
        <v>27</v>
      </c>
      <c r="I235" s="163"/>
      <c r="J235" s="163">
        <f t="shared" si="30"/>
        <v>0</v>
      </c>
      <c r="K235" s="164"/>
      <c r="L235" s="165"/>
      <c r="M235" s="166" t="s">
        <v>1</v>
      </c>
      <c r="N235" s="167" t="s">
        <v>36</v>
      </c>
      <c r="O235" s="154">
        <v>0</v>
      </c>
      <c r="P235" s="154">
        <f t="shared" si="31"/>
        <v>0</v>
      </c>
      <c r="Q235" s="154">
        <v>1.0000000000000001E-5</v>
      </c>
      <c r="R235" s="154">
        <f t="shared" si="32"/>
        <v>2.7E-4</v>
      </c>
      <c r="S235" s="154">
        <v>0</v>
      </c>
      <c r="T235" s="155">
        <f t="shared" si="33"/>
        <v>0</v>
      </c>
      <c r="U235" s="26"/>
      <c r="V235" s="26"/>
      <c r="W235" s="26"/>
      <c r="X235" s="26"/>
      <c r="Y235" s="26"/>
      <c r="Z235" s="26"/>
      <c r="AA235" s="26"/>
      <c r="AB235" s="26"/>
      <c r="AC235" s="26"/>
      <c r="AD235" s="26"/>
      <c r="AE235" s="26"/>
      <c r="AR235" s="156" t="s">
        <v>223</v>
      </c>
      <c r="AT235" s="156" t="s">
        <v>168</v>
      </c>
      <c r="AU235" s="156" t="s">
        <v>83</v>
      </c>
      <c r="AY235" s="14" t="s">
        <v>133</v>
      </c>
      <c r="BE235" s="157">
        <f t="shared" si="34"/>
        <v>0</v>
      </c>
      <c r="BF235" s="157">
        <f t="shared" si="35"/>
        <v>0</v>
      </c>
      <c r="BG235" s="157">
        <f t="shared" si="36"/>
        <v>0</v>
      </c>
      <c r="BH235" s="157">
        <f t="shared" si="37"/>
        <v>0</v>
      </c>
      <c r="BI235" s="157">
        <f t="shared" si="38"/>
        <v>0</v>
      </c>
      <c r="BJ235" s="14" t="s">
        <v>83</v>
      </c>
      <c r="BK235" s="158">
        <f t="shared" si="39"/>
        <v>0</v>
      </c>
      <c r="BL235" s="14" t="s">
        <v>223</v>
      </c>
      <c r="BM235" s="156" t="s">
        <v>463</v>
      </c>
    </row>
    <row r="236" spans="1:65" s="2" customFormat="1" ht="24.15" customHeight="1">
      <c r="A236" s="26"/>
      <c r="B236" s="145"/>
      <c r="C236" s="146" t="s">
        <v>464</v>
      </c>
      <c r="D236" s="146" t="s">
        <v>136</v>
      </c>
      <c r="E236" s="147" t="s">
        <v>465</v>
      </c>
      <c r="F236" s="148" t="s">
        <v>466</v>
      </c>
      <c r="G236" s="149" t="s">
        <v>157</v>
      </c>
      <c r="H236" s="150">
        <v>73</v>
      </c>
      <c r="I236" s="150"/>
      <c r="J236" s="150">
        <f t="shared" si="30"/>
        <v>0</v>
      </c>
      <c r="K236" s="151"/>
      <c r="L236" s="27"/>
      <c r="M236" s="152" t="s">
        <v>1</v>
      </c>
      <c r="N236" s="153" t="s">
        <v>36</v>
      </c>
      <c r="O236" s="154">
        <v>0.182</v>
      </c>
      <c r="P236" s="154">
        <f t="shared" si="31"/>
        <v>13.286</v>
      </c>
      <c r="Q236" s="154">
        <v>0</v>
      </c>
      <c r="R236" s="154">
        <f t="shared" si="32"/>
        <v>0</v>
      </c>
      <c r="S236" s="154">
        <v>0</v>
      </c>
      <c r="T236" s="155">
        <f t="shared" si="33"/>
        <v>0</v>
      </c>
      <c r="U236" s="26"/>
      <c r="V236" s="26"/>
      <c r="W236" s="26"/>
      <c r="X236" s="26"/>
      <c r="Y236" s="26"/>
      <c r="Z236" s="26"/>
      <c r="AA236" s="26"/>
      <c r="AB236" s="26"/>
      <c r="AC236" s="26"/>
      <c r="AD236" s="26"/>
      <c r="AE236" s="26"/>
      <c r="AR236" s="156" t="s">
        <v>218</v>
      </c>
      <c r="AT236" s="156" t="s">
        <v>136</v>
      </c>
      <c r="AU236" s="156" t="s">
        <v>83</v>
      </c>
      <c r="AY236" s="14" t="s">
        <v>133</v>
      </c>
      <c r="BE236" s="157">
        <f t="shared" si="34"/>
        <v>0</v>
      </c>
      <c r="BF236" s="157">
        <f t="shared" si="35"/>
        <v>0</v>
      </c>
      <c r="BG236" s="157">
        <f t="shared" si="36"/>
        <v>0</v>
      </c>
      <c r="BH236" s="157">
        <f t="shared" si="37"/>
        <v>0</v>
      </c>
      <c r="BI236" s="157">
        <f t="shared" si="38"/>
        <v>0</v>
      </c>
      <c r="BJ236" s="14" t="s">
        <v>83</v>
      </c>
      <c r="BK236" s="158">
        <f t="shared" si="39"/>
        <v>0</v>
      </c>
      <c r="BL236" s="14" t="s">
        <v>218</v>
      </c>
      <c r="BM236" s="156" t="s">
        <v>467</v>
      </c>
    </row>
    <row r="237" spans="1:65" s="2" customFormat="1" ht="33" customHeight="1">
      <c r="A237" s="26"/>
      <c r="B237" s="145"/>
      <c r="C237" s="159" t="s">
        <v>468</v>
      </c>
      <c r="D237" s="159" t="s">
        <v>168</v>
      </c>
      <c r="E237" s="160" t="s">
        <v>469</v>
      </c>
      <c r="F237" s="161" t="s">
        <v>470</v>
      </c>
      <c r="G237" s="162" t="s">
        <v>157</v>
      </c>
      <c r="H237" s="163">
        <v>73</v>
      </c>
      <c r="I237" s="163"/>
      <c r="J237" s="163">
        <f t="shared" si="30"/>
        <v>0</v>
      </c>
      <c r="K237" s="164"/>
      <c r="L237" s="165"/>
      <c r="M237" s="166" t="s">
        <v>1</v>
      </c>
      <c r="N237" s="167" t="s">
        <v>36</v>
      </c>
      <c r="O237" s="154">
        <v>0</v>
      </c>
      <c r="P237" s="154">
        <f t="shared" si="31"/>
        <v>0</v>
      </c>
      <c r="Q237" s="154">
        <v>6.9999999999999994E-5</v>
      </c>
      <c r="R237" s="154">
        <f t="shared" si="32"/>
        <v>5.11E-3</v>
      </c>
      <c r="S237" s="154">
        <v>0</v>
      </c>
      <c r="T237" s="155">
        <f t="shared" si="33"/>
        <v>0</v>
      </c>
      <c r="U237" s="26"/>
      <c r="V237" s="26"/>
      <c r="W237" s="26"/>
      <c r="X237" s="26"/>
      <c r="Y237" s="26"/>
      <c r="Z237" s="26"/>
      <c r="AA237" s="26"/>
      <c r="AB237" s="26"/>
      <c r="AC237" s="26"/>
      <c r="AD237" s="26"/>
      <c r="AE237" s="26"/>
      <c r="AR237" s="156" t="s">
        <v>223</v>
      </c>
      <c r="AT237" s="156" t="s">
        <v>168</v>
      </c>
      <c r="AU237" s="156" t="s">
        <v>83</v>
      </c>
      <c r="AY237" s="14" t="s">
        <v>133</v>
      </c>
      <c r="BE237" s="157">
        <f t="shared" si="34"/>
        <v>0</v>
      </c>
      <c r="BF237" s="157">
        <f t="shared" si="35"/>
        <v>0</v>
      </c>
      <c r="BG237" s="157">
        <f t="shared" si="36"/>
        <v>0</v>
      </c>
      <c r="BH237" s="157">
        <f t="shared" si="37"/>
        <v>0</v>
      </c>
      <c r="BI237" s="157">
        <f t="shared" si="38"/>
        <v>0</v>
      </c>
      <c r="BJ237" s="14" t="s">
        <v>83</v>
      </c>
      <c r="BK237" s="158">
        <f t="shared" si="39"/>
        <v>0</v>
      </c>
      <c r="BL237" s="14" t="s">
        <v>223</v>
      </c>
      <c r="BM237" s="156" t="s">
        <v>471</v>
      </c>
    </row>
    <row r="238" spans="1:65" s="2" customFormat="1" ht="25.2" customHeight="1">
      <c r="A238" s="26"/>
      <c r="B238" s="145"/>
      <c r="C238" s="159" t="s">
        <v>472</v>
      </c>
      <c r="D238" s="159" t="s">
        <v>168</v>
      </c>
      <c r="E238" s="160" t="s">
        <v>473</v>
      </c>
      <c r="F238" s="161" t="s">
        <v>474</v>
      </c>
      <c r="G238" s="162" t="s">
        <v>157</v>
      </c>
      <c r="H238" s="163">
        <v>73</v>
      </c>
      <c r="I238" s="163"/>
      <c r="J238" s="163">
        <f t="shared" si="30"/>
        <v>0</v>
      </c>
      <c r="K238" s="164"/>
      <c r="L238" s="165"/>
      <c r="M238" s="166" t="s">
        <v>1</v>
      </c>
      <c r="N238" s="167" t="s">
        <v>36</v>
      </c>
      <c r="O238" s="154">
        <v>0</v>
      </c>
      <c r="P238" s="154">
        <f t="shared" si="31"/>
        <v>0</v>
      </c>
      <c r="Q238" s="154">
        <v>3.0000000000000001E-5</v>
      </c>
      <c r="R238" s="154">
        <f t="shared" si="32"/>
        <v>2.1900000000000001E-3</v>
      </c>
      <c r="S238" s="154">
        <v>0</v>
      </c>
      <c r="T238" s="155">
        <f t="shared" si="33"/>
        <v>0</v>
      </c>
      <c r="U238" s="26"/>
      <c r="V238" s="26"/>
      <c r="W238" s="26"/>
      <c r="X238" s="26"/>
      <c r="Y238" s="26"/>
      <c r="Z238" s="26"/>
      <c r="AA238" s="26"/>
      <c r="AB238" s="26"/>
      <c r="AC238" s="26"/>
      <c r="AD238" s="26"/>
      <c r="AE238" s="26"/>
      <c r="AR238" s="156" t="s">
        <v>223</v>
      </c>
      <c r="AT238" s="156" t="s">
        <v>168</v>
      </c>
      <c r="AU238" s="156" t="s">
        <v>83</v>
      </c>
      <c r="AY238" s="14" t="s">
        <v>133</v>
      </c>
      <c r="BE238" s="157">
        <f t="shared" si="34"/>
        <v>0</v>
      </c>
      <c r="BF238" s="157">
        <f t="shared" si="35"/>
        <v>0</v>
      </c>
      <c r="BG238" s="157">
        <f t="shared" si="36"/>
        <v>0</v>
      </c>
      <c r="BH238" s="157">
        <f t="shared" si="37"/>
        <v>0</v>
      </c>
      <c r="BI238" s="157">
        <f t="shared" si="38"/>
        <v>0</v>
      </c>
      <c r="BJ238" s="14" t="s">
        <v>83</v>
      </c>
      <c r="BK238" s="158">
        <f t="shared" si="39"/>
        <v>0</v>
      </c>
      <c r="BL238" s="14" t="s">
        <v>223</v>
      </c>
      <c r="BM238" s="156" t="s">
        <v>475</v>
      </c>
    </row>
    <row r="239" spans="1:65" s="2" customFormat="1" ht="24.15" customHeight="1">
      <c r="A239" s="26"/>
      <c r="B239" s="145"/>
      <c r="C239" s="146" t="s">
        <v>476</v>
      </c>
      <c r="D239" s="146" t="s">
        <v>136</v>
      </c>
      <c r="E239" s="147" t="s">
        <v>477</v>
      </c>
      <c r="F239" s="148" t="s">
        <v>478</v>
      </c>
      <c r="G239" s="149" t="s">
        <v>157</v>
      </c>
      <c r="H239" s="150">
        <v>32</v>
      </c>
      <c r="I239" s="150"/>
      <c r="J239" s="150">
        <f t="shared" si="30"/>
        <v>0</v>
      </c>
      <c r="K239" s="151"/>
      <c r="L239" s="27"/>
      <c r="M239" s="152" t="s">
        <v>1</v>
      </c>
      <c r="N239" s="153" t="s">
        <v>36</v>
      </c>
      <c r="O239" s="154">
        <v>0.159</v>
      </c>
      <c r="P239" s="154">
        <f t="shared" si="31"/>
        <v>5.0880000000000001</v>
      </c>
      <c r="Q239" s="154">
        <v>0</v>
      </c>
      <c r="R239" s="154">
        <f t="shared" si="32"/>
        <v>0</v>
      </c>
      <c r="S239" s="154">
        <v>0</v>
      </c>
      <c r="T239" s="155">
        <f t="shared" si="33"/>
        <v>0</v>
      </c>
      <c r="U239" s="26"/>
      <c r="V239" s="26"/>
      <c r="W239" s="26"/>
      <c r="X239" s="26"/>
      <c r="Y239" s="26"/>
      <c r="Z239" s="26"/>
      <c r="AA239" s="26"/>
      <c r="AB239" s="26"/>
      <c r="AC239" s="26"/>
      <c r="AD239" s="26"/>
      <c r="AE239" s="26"/>
      <c r="AR239" s="156" t="s">
        <v>218</v>
      </c>
      <c r="AT239" s="156" t="s">
        <v>136</v>
      </c>
      <c r="AU239" s="156" t="s">
        <v>83</v>
      </c>
      <c r="AY239" s="14" t="s">
        <v>133</v>
      </c>
      <c r="BE239" s="157">
        <f t="shared" si="34"/>
        <v>0</v>
      </c>
      <c r="BF239" s="157">
        <f t="shared" si="35"/>
        <v>0</v>
      </c>
      <c r="BG239" s="157">
        <f t="shared" si="36"/>
        <v>0</v>
      </c>
      <c r="BH239" s="157">
        <f t="shared" si="37"/>
        <v>0</v>
      </c>
      <c r="BI239" s="157">
        <f t="shared" si="38"/>
        <v>0</v>
      </c>
      <c r="BJ239" s="14" t="s">
        <v>83</v>
      </c>
      <c r="BK239" s="158">
        <f t="shared" si="39"/>
        <v>0</v>
      </c>
      <c r="BL239" s="14" t="s">
        <v>218</v>
      </c>
      <c r="BM239" s="156" t="s">
        <v>479</v>
      </c>
    </row>
    <row r="240" spans="1:65" s="2" customFormat="1" ht="39.6" customHeight="1">
      <c r="A240" s="26"/>
      <c r="B240" s="145"/>
      <c r="C240" s="159" t="s">
        <v>480</v>
      </c>
      <c r="D240" s="159" t="s">
        <v>168</v>
      </c>
      <c r="E240" s="160" t="s">
        <v>481</v>
      </c>
      <c r="F240" s="161" t="s">
        <v>1599</v>
      </c>
      <c r="G240" s="162" t="s">
        <v>157</v>
      </c>
      <c r="H240" s="163">
        <v>32</v>
      </c>
      <c r="I240" s="163"/>
      <c r="J240" s="163">
        <f t="shared" si="30"/>
        <v>0</v>
      </c>
      <c r="K240" s="164"/>
      <c r="L240" s="165"/>
      <c r="M240" s="166" t="s">
        <v>1</v>
      </c>
      <c r="N240" s="167" t="s">
        <v>36</v>
      </c>
      <c r="O240" s="154">
        <v>0</v>
      </c>
      <c r="P240" s="154">
        <f t="shared" si="31"/>
        <v>0</v>
      </c>
      <c r="Q240" s="154">
        <v>6.9999999999999994E-5</v>
      </c>
      <c r="R240" s="154">
        <f t="shared" si="32"/>
        <v>2.2399999999999998E-3</v>
      </c>
      <c r="S240" s="154">
        <v>0</v>
      </c>
      <c r="T240" s="155">
        <f t="shared" si="33"/>
        <v>0</v>
      </c>
      <c r="U240" s="26"/>
      <c r="V240" s="26"/>
      <c r="W240" s="26"/>
      <c r="X240" s="26"/>
      <c r="Y240" s="26"/>
      <c r="Z240" s="26"/>
      <c r="AA240" s="26"/>
      <c r="AB240" s="26"/>
      <c r="AC240" s="26"/>
      <c r="AD240" s="26"/>
      <c r="AE240" s="26"/>
      <c r="AR240" s="156" t="s">
        <v>223</v>
      </c>
      <c r="AT240" s="156" t="s">
        <v>168</v>
      </c>
      <c r="AU240" s="156" t="s">
        <v>83</v>
      </c>
      <c r="AY240" s="14" t="s">
        <v>133</v>
      </c>
      <c r="BE240" s="157">
        <f t="shared" si="34"/>
        <v>0</v>
      </c>
      <c r="BF240" s="157">
        <f t="shared" si="35"/>
        <v>0</v>
      </c>
      <c r="BG240" s="157">
        <f t="shared" si="36"/>
        <v>0</v>
      </c>
      <c r="BH240" s="157">
        <f t="shared" si="37"/>
        <v>0</v>
      </c>
      <c r="BI240" s="157">
        <f t="shared" si="38"/>
        <v>0</v>
      </c>
      <c r="BJ240" s="14" t="s">
        <v>83</v>
      </c>
      <c r="BK240" s="158">
        <f t="shared" si="39"/>
        <v>0</v>
      </c>
      <c r="BL240" s="14" t="s">
        <v>223</v>
      </c>
      <c r="BM240" s="156" t="s">
        <v>482</v>
      </c>
    </row>
    <row r="241" spans="1:65" s="2" customFormat="1" ht="27" customHeight="1">
      <c r="A241" s="26"/>
      <c r="B241" s="145"/>
      <c r="C241" s="159" t="s">
        <v>483</v>
      </c>
      <c r="D241" s="159" t="s">
        <v>168</v>
      </c>
      <c r="E241" s="160" t="s">
        <v>473</v>
      </c>
      <c r="F241" s="161" t="s">
        <v>1600</v>
      </c>
      <c r="G241" s="162" t="s">
        <v>157</v>
      </c>
      <c r="H241" s="163">
        <v>32</v>
      </c>
      <c r="I241" s="163"/>
      <c r="J241" s="163">
        <f t="shared" si="30"/>
        <v>0</v>
      </c>
      <c r="K241" s="164"/>
      <c r="L241" s="165"/>
      <c r="M241" s="166" t="s">
        <v>1</v>
      </c>
      <c r="N241" s="167" t="s">
        <v>36</v>
      </c>
      <c r="O241" s="154">
        <v>0</v>
      </c>
      <c r="P241" s="154">
        <f t="shared" si="31"/>
        <v>0</v>
      </c>
      <c r="Q241" s="154">
        <v>3.0000000000000001E-5</v>
      </c>
      <c r="R241" s="154">
        <f t="shared" si="32"/>
        <v>9.6000000000000002E-4</v>
      </c>
      <c r="S241" s="154">
        <v>0</v>
      </c>
      <c r="T241" s="155">
        <f t="shared" si="33"/>
        <v>0</v>
      </c>
      <c r="U241" s="26"/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  <c r="AR241" s="156" t="s">
        <v>223</v>
      </c>
      <c r="AT241" s="156" t="s">
        <v>168</v>
      </c>
      <c r="AU241" s="156" t="s">
        <v>83</v>
      </c>
      <c r="AY241" s="14" t="s">
        <v>133</v>
      </c>
      <c r="BE241" s="157">
        <f t="shared" si="34"/>
        <v>0</v>
      </c>
      <c r="BF241" s="157">
        <f t="shared" si="35"/>
        <v>0</v>
      </c>
      <c r="BG241" s="157">
        <f t="shared" si="36"/>
        <v>0</v>
      </c>
      <c r="BH241" s="157">
        <f t="shared" si="37"/>
        <v>0</v>
      </c>
      <c r="BI241" s="157">
        <f t="shared" si="38"/>
        <v>0</v>
      </c>
      <c r="BJ241" s="14" t="s">
        <v>83</v>
      </c>
      <c r="BK241" s="158">
        <f t="shared" si="39"/>
        <v>0</v>
      </c>
      <c r="BL241" s="14" t="s">
        <v>223</v>
      </c>
      <c r="BM241" s="156" t="s">
        <v>484</v>
      </c>
    </row>
    <row r="242" spans="1:65" s="2" customFormat="1" ht="24.15" customHeight="1">
      <c r="A242" s="26"/>
      <c r="B242" s="145"/>
      <c r="C242" s="146" t="s">
        <v>485</v>
      </c>
      <c r="D242" s="146" t="s">
        <v>136</v>
      </c>
      <c r="E242" s="147" t="s">
        <v>486</v>
      </c>
      <c r="F242" s="148" t="s">
        <v>487</v>
      </c>
      <c r="G242" s="149" t="s">
        <v>157</v>
      </c>
      <c r="H242" s="150">
        <v>4</v>
      </c>
      <c r="I242" s="150"/>
      <c r="J242" s="150">
        <f t="shared" si="30"/>
        <v>0</v>
      </c>
      <c r="K242" s="151"/>
      <c r="L242" s="27"/>
      <c r="M242" s="152" t="s">
        <v>1</v>
      </c>
      <c r="N242" s="153" t="s">
        <v>36</v>
      </c>
      <c r="O242" s="154">
        <v>0.17899999999999999</v>
      </c>
      <c r="P242" s="154">
        <f t="shared" si="31"/>
        <v>0.71599999999999997</v>
      </c>
      <c r="Q242" s="154">
        <v>0</v>
      </c>
      <c r="R242" s="154">
        <f t="shared" si="32"/>
        <v>0</v>
      </c>
      <c r="S242" s="154">
        <v>0</v>
      </c>
      <c r="T242" s="155">
        <f t="shared" si="33"/>
        <v>0</v>
      </c>
      <c r="U242" s="26"/>
      <c r="V242" s="26"/>
      <c r="W242" s="26"/>
      <c r="X242" s="26"/>
      <c r="Y242" s="26"/>
      <c r="Z242" s="26"/>
      <c r="AA242" s="26"/>
      <c r="AB242" s="26"/>
      <c r="AC242" s="26"/>
      <c r="AD242" s="26"/>
      <c r="AE242" s="26"/>
      <c r="AR242" s="156" t="s">
        <v>218</v>
      </c>
      <c r="AT242" s="156" t="s">
        <v>136</v>
      </c>
      <c r="AU242" s="156" t="s">
        <v>83</v>
      </c>
      <c r="AY242" s="14" t="s">
        <v>133</v>
      </c>
      <c r="BE242" s="157">
        <f t="shared" si="34"/>
        <v>0</v>
      </c>
      <c r="BF242" s="157">
        <f t="shared" si="35"/>
        <v>0</v>
      </c>
      <c r="BG242" s="157">
        <f t="shared" si="36"/>
        <v>0</v>
      </c>
      <c r="BH242" s="157">
        <f t="shared" si="37"/>
        <v>0</v>
      </c>
      <c r="BI242" s="157">
        <f t="shared" si="38"/>
        <v>0</v>
      </c>
      <c r="BJ242" s="14" t="s">
        <v>83</v>
      </c>
      <c r="BK242" s="158">
        <f t="shared" si="39"/>
        <v>0</v>
      </c>
      <c r="BL242" s="14" t="s">
        <v>218</v>
      </c>
      <c r="BM242" s="156" t="s">
        <v>488</v>
      </c>
    </row>
    <row r="243" spans="1:65" s="2" customFormat="1" ht="35.4" customHeight="1">
      <c r="A243" s="26"/>
      <c r="B243" s="145"/>
      <c r="C243" s="159" t="s">
        <v>489</v>
      </c>
      <c r="D243" s="159" t="s">
        <v>168</v>
      </c>
      <c r="E243" s="160" t="s">
        <v>490</v>
      </c>
      <c r="F243" s="161" t="s">
        <v>1601</v>
      </c>
      <c r="G243" s="162" t="s">
        <v>157</v>
      </c>
      <c r="H243" s="163">
        <v>4</v>
      </c>
      <c r="I243" s="163"/>
      <c r="J243" s="163">
        <f t="shared" si="30"/>
        <v>0</v>
      </c>
      <c r="K243" s="164"/>
      <c r="L243" s="165"/>
      <c r="M243" s="166" t="s">
        <v>1</v>
      </c>
      <c r="N243" s="167" t="s">
        <v>36</v>
      </c>
      <c r="O243" s="154">
        <v>0</v>
      </c>
      <c r="P243" s="154">
        <f t="shared" si="31"/>
        <v>0</v>
      </c>
      <c r="Q243" s="154">
        <v>6.9999999999999994E-5</v>
      </c>
      <c r="R243" s="154">
        <f t="shared" si="32"/>
        <v>2.7999999999999998E-4</v>
      </c>
      <c r="S243" s="154">
        <v>0</v>
      </c>
      <c r="T243" s="155">
        <f t="shared" si="33"/>
        <v>0</v>
      </c>
      <c r="U243" s="26"/>
      <c r="V243" s="26"/>
      <c r="W243" s="26"/>
      <c r="X243" s="26"/>
      <c r="Y243" s="26"/>
      <c r="Z243" s="26"/>
      <c r="AA243" s="26"/>
      <c r="AB243" s="26"/>
      <c r="AC243" s="26"/>
      <c r="AD243" s="26"/>
      <c r="AE243" s="26"/>
      <c r="AR243" s="156" t="s">
        <v>223</v>
      </c>
      <c r="AT243" s="156" t="s">
        <v>168</v>
      </c>
      <c r="AU243" s="156" t="s">
        <v>83</v>
      </c>
      <c r="AY243" s="14" t="s">
        <v>133</v>
      </c>
      <c r="BE243" s="157">
        <f t="shared" si="34"/>
        <v>0</v>
      </c>
      <c r="BF243" s="157">
        <f t="shared" si="35"/>
        <v>0</v>
      </c>
      <c r="BG243" s="157">
        <f t="shared" si="36"/>
        <v>0</v>
      </c>
      <c r="BH243" s="157">
        <f t="shared" si="37"/>
        <v>0</v>
      </c>
      <c r="BI243" s="157">
        <f t="shared" si="38"/>
        <v>0</v>
      </c>
      <c r="BJ243" s="14" t="s">
        <v>83</v>
      </c>
      <c r="BK243" s="158">
        <f t="shared" si="39"/>
        <v>0</v>
      </c>
      <c r="BL243" s="14" t="s">
        <v>223</v>
      </c>
      <c r="BM243" s="156" t="s">
        <v>491</v>
      </c>
    </row>
    <row r="244" spans="1:65" s="2" customFormat="1" ht="33.6" customHeight="1">
      <c r="A244" s="26"/>
      <c r="B244" s="145"/>
      <c r="C244" s="159" t="s">
        <v>492</v>
      </c>
      <c r="D244" s="159" t="s">
        <v>168</v>
      </c>
      <c r="E244" s="160" t="s">
        <v>473</v>
      </c>
      <c r="F244" s="161" t="s">
        <v>1602</v>
      </c>
      <c r="G244" s="162" t="s">
        <v>157</v>
      </c>
      <c r="H244" s="163">
        <v>4</v>
      </c>
      <c r="I244" s="163"/>
      <c r="J244" s="163">
        <f t="shared" si="30"/>
        <v>0</v>
      </c>
      <c r="K244" s="164"/>
      <c r="L244" s="165"/>
      <c r="M244" s="166" t="s">
        <v>1</v>
      </c>
      <c r="N244" s="167" t="s">
        <v>36</v>
      </c>
      <c r="O244" s="154">
        <v>0</v>
      </c>
      <c r="P244" s="154">
        <f t="shared" si="31"/>
        <v>0</v>
      </c>
      <c r="Q244" s="154">
        <v>3.0000000000000001E-5</v>
      </c>
      <c r="R244" s="154">
        <f t="shared" si="32"/>
        <v>1.2E-4</v>
      </c>
      <c r="S244" s="154">
        <v>0</v>
      </c>
      <c r="T244" s="155">
        <f t="shared" si="33"/>
        <v>0</v>
      </c>
      <c r="U244" s="26"/>
      <c r="V244" s="26"/>
      <c r="W244" s="26"/>
      <c r="X244" s="26"/>
      <c r="Y244" s="26"/>
      <c r="Z244" s="26"/>
      <c r="AA244" s="26"/>
      <c r="AB244" s="26"/>
      <c r="AC244" s="26"/>
      <c r="AD244" s="26"/>
      <c r="AE244" s="26"/>
      <c r="AR244" s="156" t="s">
        <v>223</v>
      </c>
      <c r="AT244" s="156" t="s">
        <v>168</v>
      </c>
      <c r="AU244" s="156" t="s">
        <v>83</v>
      </c>
      <c r="AY244" s="14" t="s">
        <v>133</v>
      </c>
      <c r="BE244" s="157">
        <f t="shared" si="34"/>
        <v>0</v>
      </c>
      <c r="BF244" s="157">
        <f t="shared" si="35"/>
        <v>0</v>
      </c>
      <c r="BG244" s="157">
        <f t="shared" si="36"/>
        <v>0</v>
      </c>
      <c r="BH244" s="157">
        <f t="shared" si="37"/>
        <v>0</v>
      </c>
      <c r="BI244" s="157">
        <f t="shared" si="38"/>
        <v>0</v>
      </c>
      <c r="BJ244" s="14" t="s">
        <v>83</v>
      </c>
      <c r="BK244" s="158">
        <f t="shared" si="39"/>
        <v>0</v>
      </c>
      <c r="BL244" s="14" t="s">
        <v>223</v>
      </c>
      <c r="BM244" s="156" t="s">
        <v>493</v>
      </c>
    </row>
    <row r="245" spans="1:65" s="2" customFormat="1" ht="24.15" customHeight="1">
      <c r="A245" s="26"/>
      <c r="B245" s="145"/>
      <c r="C245" s="146" t="s">
        <v>494</v>
      </c>
      <c r="D245" s="146" t="s">
        <v>136</v>
      </c>
      <c r="E245" s="147" t="s">
        <v>495</v>
      </c>
      <c r="F245" s="148" t="s">
        <v>496</v>
      </c>
      <c r="G245" s="149" t="s">
        <v>157</v>
      </c>
      <c r="H245" s="150">
        <v>52</v>
      </c>
      <c r="I245" s="150"/>
      <c r="J245" s="150">
        <f t="shared" si="30"/>
        <v>0</v>
      </c>
      <c r="K245" s="151"/>
      <c r="L245" s="27"/>
      <c r="M245" s="152" t="s">
        <v>1</v>
      </c>
      <c r="N245" s="153" t="s">
        <v>36</v>
      </c>
      <c r="O245" s="154">
        <v>0.36299999999999999</v>
      </c>
      <c r="P245" s="154">
        <f t="shared" si="31"/>
        <v>18.875999999999998</v>
      </c>
      <c r="Q245" s="154">
        <v>0</v>
      </c>
      <c r="R245" s="154">
        <f t="shared" si="32"/>
        <v>0</v>
      </c>
      <c r="S245" s="154">
        <v>0</v>
      </c>
      <c r="T245" s="155">
        <f t="shared" si="33"/>
        <v>0</v>
      </c>
      <c r="U245" s="26"/>
      <c r="V245" s="26"/>
      <c r="W245" s="26"/>
      <c r="X245" s="26"/>
      <c r="Y245" s="26"/>
      <c r="Z245" s="26"/>
      <c r="AA245" s="26"/>
      <c r="AB245" s="26"/>
      <c r="AC245" s="26"/>
      <c r="AD245" s="26"/>
      <c r="AE245" s="26"/>
      <c r="AR245" s="156" t="s">
        <v>218</v>
      </c>
      <c r="AT245" s="156" t="s">
        <v>136</v>
      </c>
      <c r="AU245" s="156" t="s">
        <v>83</v>
      </c>
      <c r="AY245" s="14" t="s">
        <v>133</v>
      </c>
      <c r="BE245" s="157">
        <f t="shared" si="34"/>
        <v>0</v>
      </c>
      <c r="BF245" s="157">
        <f t="shared" si="35"/>
        <v>0</v>
      </c>
      <c r="BG245" s="157">
        <f t="shared" si="36"/>
        <v>0</v>
      </c>
      <c r="BH245" s="157">
        <f t="shared" si="37"/>
        <v>0</v>
      </c>
      <c r="BI245" s="157">
        <f t="shared" si="38"/>
        <v>0</v>
      </c>
      <c r="BJ245" s="14" t="s">
        <v>83</v>
      </c>
      <c r="BK245" s="158">
        <f t="shared" si="39"/>
        <v>0</v>
      </c>
      <c r="BL245" s="14" t="s">
        <v>218</v>
      </c>
      <c r="BM245" s="156" t="s">
        <v>497</v>
      </c>
    </row>
    <row r="246" spans="1:65" s="2" customFormat="1" ht="28.2" customHeight="1">
      <c r="A246" s="26"/>
      <c r="B246" s="145"/>
      <c r="C246" s="159" t="s">
        <v>498</v>
      </c>
      <c r="D246" s="159" t="s">
        <v>168</v>
      </c>
      <c r="E246" s="160" t="s">
        <v>499</v>
      </c>
      <c r="F246" s="161" t="s">
        <v>500</v>
      </c>
      <c r="G246" s="162" t="s">
        <v>157</v>
      </c>
      <c r="H246" s="163">
        <v>52</v>
      </c>
      <c r="I246" s="163"/>
      <c r="J246" s="163">
        <f t="shared" si="30"/>
        <v>0</v>
      </c>
      <c r="K246" s="164"/>
      <c r="L246" s="165"/>
      <c r="M246" s="166" t="s">
        <v>1</v>
      </c>
      <c r="N246" s="167" t="s">
        <v>36</v>
      </c>
      <c r="O246" s="154">
        <v>0</v>
      </c>
      <c r="P246" s="154">
        <f t="shared" si="31"/>
        <v>0</v>
      </c>
      <c r="Q246" s="154">
        <v>2.0000000000000001E-4</v>
      </c>
      <c r="R246" s="154">
        <f t="shared" si="32"/>
        <v>1.0400000000000001E-2</v>
      </c>
      <c r="S246" s="154">
        <v>0</v>
      </c>
      <c r="T246" s="155">
        <f t="shared" si="33"/>
        <v>0</v>
      </c>
      <c r="U246" s="26"/>
      <c r="V246" s="26"/>
      <c r="W246" s="26"/>
      <c r="X246" s="26"/>
      <c r="Y246" s="26"/>
      <c r="Z246" s="26"/>
      <c r="AA246" s="26"/>
      <c r="AB246" s="26"/>
      <c r="AC246" s="26"/>
      <c r="AD246" s="26"/>
      <c r="AE246" s="26"/>
      <c r="AR246" s="156" t="s">
        <v>223</v>
      </c>
      <c r="AT246" s="156" t="s">
        <v>168</v>
      </c>
      <c r="AU246" s="156" t="s">
        <v>83</v>
      </c>
      <c r="AY246" s="14" t="s">
        <v>133</v>
      </c>
      <c r="BE246" s="157">
        <f t="shared" si="34"/>
        <v>0</v>
      </c>
      <c r="BF246" s="157">
        <f t="shared" si="35"/>
        <v>0</v>
      </c>
      <c r="BG246" s="157">
        <f t="shared" si="36"/>
        <v>0</v>
      </c>
      <c r="BH246" s="157">
        <f t="shared" si="37"/>
        <v>0</v>
      </c>
      <c r="BI246" s="157">
        <f t="shared" si="38"/>
        <v>0</v>
      </c>
      <c r="BJ246" s="14" t="s">
        <v>83</v>
      </c>
      <c r="BK246" s="158">
        <f t="shared" si="39"/>
        <v>0</v>
      </c>
      <c r="BL246" s="14" t="s">
        <v>223</v>
      </c>
      <c r="BM246" s="156" t="s">
        <v>501</v>
      </c>
    </row>
    <row r="247" spans="1:65" s="2" customFormat="1" ht="24.15" customHeight="1">
      <c r="A247" s="26"/>
      <c r="B247" s="145"/>
      <c r="C247" s="146" t="s">
        <v>502</v>
      </c>
      <c r="D247" s="146" t="s">
        <v>136</v>
      </c>
      <c r="E247" s="147" t="s">
        <v>503</v>
      </c>
      <c r="F247" s="148" t="s">
        <v>504</v>
      </c>
      <c r="G247" s="149" t="s">
        <v>157</v>
      </c>
      <c r="H247" s="150">
        <v>84</v>
      </c>
      <c r="I247" s="150"/>
      <c r="J247" s="150">
        <f t="shared" si="30"/>
        <v>0</v>
      </c>
      <c r="K247" s="151"/>
      <c r="L247" s="27"/>
      <c r="M247" s="152" t="s">
        <v>1</v>
      </c>
      <c r="N247" s="153" t="s">
        <v>36</v>
      </c>
      <c r="O247" s="154">
        <v>0.218</v>
      </c>
      <c r="P247" s="154">
        <f t="shared" si="31"/>
        <v>18.312000000000001</v>
      </c>
      <c r="Q247" s="154">
        <v>0</v>
      </c>
      <c r="R247" s="154">
        <f t="shared" si="32"/>
        <v>0</v>
      </c>
      <c r="S247" s="154">
        <v>0</v>
      </c>
      <c r="T247" s="155">
        <f t="shared" si="33"/>
        <v>0</v>
      </c>
      <c r="U247" s="26"/>
      <c r="V247" s="26"/>
      <c r="W247" s="26"/>
      <c r="X247" s="26"/>
      <c r="Y247" s="26"/>
      <c r="Z247" s="26"/>
      <c r="AA247" s="26"/>
      <c r="AB247" s="26"/>
      <c r="AC247" s="26"/>
      <c r="AD247" s="26"/>
      <c r="AE247" s="26"/>
      <c r="AR247" s="156" t="s">
        <v>218</v>
      </c>
      <c r="AT247" s="156" t="s">
        <v>136</v>
      </c>
      <c r="AU247" s="156" t="s">
        <v>83</v>
      </c>
      <c r="AY247" s="14" t="s">
        <v>133</v>
      </c>
      <c r="BE247" s="157">
        <f t="shared" si="34"/>
        <v>0</v>
      </c>
      <c r="BF247" s="157">
        <f t="shared" si="35"/>
        <v>0</v>
      </c>
      <c r="BG247" s="157">
        <f t="shared" si="36"/>
        <v>0</v>
      </c>
      <c r="BH247" s="157">
        <f t="shared" si="37"/>
        <v>0</v>
      </c>
      <c r="BI247" s="157">
        <f t="shared" si="38"/>
        <v>0</v>
      </c>
      <c r="BJ247" s="14" t="s">
        <v>83</v>
      </c>
      <c r="BK247" s="158">
        <f t="shared" si="39"/>
        <v>0</v>
      </c>
      <c r="BL247" s="14" t="s">
        <v>218</v>
      </c>
      <c r="BM247" s="156" t="s">
        <v>505</v>
      </c>
    </row>
    <row r="248" spans="1:65" s="2" customFormat="1" ht="37.799999999999997" customHeight="1">
      <c r="A248" s="26"/>
      <c r="B248" s="145"/>
      <c r="C248" s="159" t="s">
        <v>506</v>
      </c>
      <c r="D248" s="159" t="s">
        <v>168</v>
      </c>
      <c r="E248" s="160" t="s">
        <v>507</v>
      </c>
      <c r="F248" s="161" t="s">
        <v>1603</v>
      </c>
      <c r="G248" s="162" t="s">
        <v>157</v>
      </c>
      <c r="H248" s="163">
        <v>42</v>
      </c>
      <c r="I248" s="163"/>
      <c r="J248" s="163">
        <f t="shared" si="30"/>
        <v>0</v>
      </c>
      <c r="K248" s="164"/>
      <c r="L248" s="165"/>
      <c r="M248" s="166" t="s">
        <v>1</v>
      </c>
      <c r="N248" s="167" t="s">
        <v>36</v>
      </c>
      <c r="O248" s="154">
        <v>0</v>
      </c>
      <c r="P248" s="154">
        <f t="shared" si="31"/>
        <v>0</v>
      </c>
      <c r="Q248" s="154">
        <v>0</v>
      </c>
      <c r="R248" s="154">
        <f t="shared" si="32"/>
        <v>0</v>
      </c>
      <c r="S248" s="154">
        <v>0</v>
      </c>
      <c r="T248" s="155">
        <f t="shared" si="33"/>
        <v>0</v>
      </c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R248" s="156" t="s">
        <v>246</v>
      </c>
      <c r="AT248" s="156" t="s">
        <v>168</v>
      </c>
      <c r="AU248" s="156" t="s">
        <v>83</v>
      </c>
      <c r="AY248" s="14" t="s">
        <v>133</v>
      </c>
      <c r="BE248" s="157">
        <f t="shared" si="34"/>
        <v>0</v>
      </c>
      <c r="BF248" s="157">
        <f t="shared" si="35"/>
        <v>0</v>
      </c>
      <c r="BG248" s="157">
        <f t="shared" si="36"/>
        <v>0</v>
      </c>
      <c r="BH248" s="157">
        <f t="shared" si="37"/>
        <v>0</v>
      </c>
      <c r="BI248" s="157">
        <f t="shared" si="38"/>
        <v>0</v>
      </c>
      <c r="BJ248" s="14" t="s">
        <v>83</v>
      </c>
      <c r="BK248" s="158">
        <f t="shared" si="39"/>
        <v>0</v>
      </c>
      <c r="BL248" s="14" t="s">
        <v>218</v>
      </c>
      <c r="BM248" s="156" t="s">
        <v>508</v>
      </c>
    </row>
    <row r="249" spans="1:65" s="2" customFormat="1" ht="57.6" customHeight="1">
      <c r="A249" s="26"/>
      <c r="B249" s="145"/>
      <c r="C249" s="159" t="s">
        <v>509</v>
      </c>
      <c r="D249" s="159" t="s">
        <v>168</v>
      </c>
      <c r="E249" s="160" t="s">
        <v>510</v>
      </c>
      <c r="F249" s="161" t="s">
        <v>1604</v>
      </c>
      <c r="G249" s="162" t="s">
        <v>157</v>
      </c>
      <c r="H249" s="163">
        <v>42</v>
      </c>
      <c r="I249" s="163"/>
      <c r="J249" s="163">
        <f t="shared" si="30"/>
        <v>0</v>
      </c>
      <c r="K249" s="164"/>
      <c r="L249" s="165"/>
      <c r="M249" s="166" t="s">
        <v>1</v>
      </c>
      <c r="N249" s="167" t="s">
        <v>36</v>
      </c>
      <c r="O249" s="154">
        <v>0</v>
      </c>
      <c r="P249" s="154">
        <f t="shared" si="31"/>
        <v>0</v>
      </c>
      <c r="Q249" s="154">
        <v>0</v>
      </c>
      <c r="R249" s="154">
        <f t="shared" si="32"/>
        <v>0</v>
      </c>
      <c r="S249" s="154">
        <v>0</v>
      </c>
      <c r="T249" s="155">
        <f t="shared" si="33"/>
        <v>0</v>
      </c>
      <c r="U249" s="26"/>
      <c r="V249" s="26"/>
      <c r="W249" s="26"/>
      <c r="X249" s="26"/>
      <c r="Y249" s="26"/>
      <c r="Z249" s="26"/>
      <c r="AA249" s="26"/>
      <c r="AB249" s="26"/>
      <c r="AC249" s="26"/>
      <c r="AD249" s="26"/>
      <c r="AE249" s="26"/>
      <c r="AR249" s="156" t="s">
        <v>246</v>
      </c>
      <c r="AT249" s="156" t="s">
        <v>168</v>
      </c>
      <c r="AU249" s="156" t="s">
        <v>83</v>
      </c>
      <c r="AY249" s="14" t="s">
        <v>133</v>
      </c>
      <c r="BE249" s="157">
        <f t="shared" si="34"/>
        <v>0</v>
      </c>
      <c r="BF249" s="157">
        <f t="shared" si="35"/>
        <v>0</v>
      </c>
      <c r="BG249" s="157">
        <f t="shared" si="36"/>
        <v>0</v>
      </c>
      <c r="BH249" s="157">
        <f t="shared" si="37"/>
        <v>0</v>
      </c>
      <c r="BI249" s="157">
        <f t="shared" si="38"/>
        <v>0</v>
      </c>
      <c r="BJ249" s="14" t="s">
        <v>83</v>
      </c>
      <c r="BK249" s="158">
        <f t="shared" si="39"/>
        <v>0</v>
      </c>
      <c r="BL249" s="14" t="s">
        <v>218</v>
      </c>
      <c r="BM249" s="156" t="s">
        <v>511</v>
      </c>
    </row>
    <row r="250" spans="1:65" s="2" customFormat="1" ht="16.5" customHeight="1">
      <c r="A250" s="26"/>
      <c r="B250" s="145"/>
      <c r="C250" s="159" t="s">
        <v>512</v>
      </c>
      <c r="D250" s="159" t="s">
        <v>168</v>
      </c>
      <c r="E250" s="160" t="s">
        <v>513</v>
      </c>
      <c r="F250" s="161" t="s">
        <v>514</v>
      </c>
      <c r="G250" s="162" t="s">
        <v>157</v>
      </c>
      <c r="H250" s="163">
        <v>42</v>
      </c>
      <c r="I250" s="163"/>
      <c r="J250" s="163">
        <f t="shared" si="30"/>
        <v>0</v>
      </c>
      <c r="K250" s="164"/>
      <c r="L250" s="165"/>
      <c r="M250" s="166" t="s">
        <v>1</v>
      </c>
      <c r="N250" s="167" t="s">
        <v>36</v>
      </c>
      <c r="O250" s="154">
        <v>0</v>
      </c>
      <c r="P250" s="154">
        <f t="shared" si="31"/>
        <v>0</v>
      </c>
      <c r="Q250" s="154">
        <v>0</v>
      </c>
      <c r="R250" s="154">
        <f t="shared" si="32"/>
        <v>0</v>
      </c>
      <c r="S250" s="154">
        <v>0</v>
      </c>
      <c r="T250" s="155">
        <f t="shared" si="33"/>
        <v>0</v>
      </c>
      <c r="U250" s="26"/>
      <c r="V250" s="26"/>
      <c r="W250" s="26"/>
      <c r="X250" s="26"/>
      <c r="Y250" s="26"/>
      <c r="Z250" s="26"/>
      <c r="AA250" s="26"/>
      <c r="AB250" s="26"/>
      <c r="AC250" s="26"/>
      <c r="AD250" s="26"/>
      <c r="AE250" s="26"/>
      <c r="AR250" s="156" t="s">
        <v>246</v>
      </c>
      <c r="AT250" s="156" t="s">
        <v>168</v>
      </c>
      <c r="AU250" s="156" t="s">
        <v>83</v>
      </c>
      <c r="AY250" s="14" t="s">
        <v>133</v>
      </c>
      <c r="BE250" s="157">
        <f t="shared" si="34"/>
        <v>0</v>
      </c>
      <c r="BF250" s="157">
        <f t="shared" si="35"/>
        <v>0</v>
      </c>
      <c r="BG250" s="157">
        <f t="shared" si="36"/>
        <v>0</v>
      </c>
      <c r="BH250" s="157">
        <f t="shared" si="37"/>
        <v>0</v>
      </c>
      <c r="BI250" s="157">
        <f t="shared" si="38"/>
        <v>0</v>
      </c>
      <c r="BJ250" s="14" t="s">
        <v>83</v>
      </c>
      <c r="BK250" s="158">
        <f t="shared" si="39"/>
        <v>0</v>
      </c>
      <c r="BL250" s="14" t="s">
        <v>218</v>
      </c>
      <c r="BM250" s="156" t="s">
        <v>515</v>
      </c>
    </row>
    <row r="251" spans="1:65" s="2" customFormat="1" ht="24.15" customHeight="1">
      <c r="A251" s="26"/>
      <c r="B251" s="145"/>
      <c r="C251" s="146" t="s">
        <v>516</v>
      </c>
      <c r="D251" s="146" t="s">
        <v>136</v>
      </c>
      <c r="E251" s="147" t="s">
        <v>517</v>
      </c>
      <c r="F251" s="148" t="s">
        <v>518</v>
      </c>
      <c r="G251" s="149" t="s">
        <v>157</v>
      </c>
      <c r="H251" s="150">
        <v>539</v>
      </c>
      <c r="I251" s="150"/>
      <c r="J251" s="150">
        <f t="shared" si="30"/>
        <v>0</v>
      </c>
      <c r="K251" s="151"/>
      <c r="L251" s="27"/>
      <c r="M251" s="152" t="s">
        <v>1</v>
      </c>
      <c r="N251" s="153" t="s">
        <v>36</v>
      </c>
      <c r="O251" s="154">
        <v>0.21099999999999999</v>
      </c>
      <c r="P251" s="154">
        <f t="shared" si="31"/>
        <v>113.729</v>
      </c>
      <c r="Q251" s="154">
        <v>0</v>
      </c>
      <c r="R251" s="154">
        <f t="shared" si="32"/>
        <v>0</v>
      </c>
      <c r="S251" s="154">
        <v>0</v>
      </c>
      <c r="T251" s="155">
        <f t="shared" si="33"/>
        <v>0</v>
      </c>
      <c r="U251" s="26"/>
      <c r="V251" s="26"/>
      <c r="W251" s="26"/>
      <c r="X251" s="26"/>
      <c r="Y251" s="26"/>
      <c r="Z251" s="26"/>
      <c r="AA251" s="26"/>
      <c r="AB251" s="26"/>
      <c r="AC251" s="26"/>
      <c r="AD251" s="26"/>
      <c r="AE251" s="26"/>
      <c r="AR251" s="156" t="s">
        <v>218</v>
      </c>
      <c r="AT251" s="156" t="s">
        <v>136</v>
      </c>
      <c r="AU251" s="156" t="s">
        <v>83</v>
      </c>
      <c r="AY251" s="14" t="s">
        <v>133</v>
      </c>
      <c r="BE251" s="157">
        <f t="shared" si="34"/>
        <v>0</v>
      </c>
      <c r="BF251" s="157">
        <f t="shared" si="35"/>
        <v>0</v>
      </c>
      <c r="BG251" s="157">
        <f t="shared" si="36"/>
        <v>0</v>
      </c>
      <c r="BH251" s="157">
        <f t="shared" si="37"/>
        <v>0</v>
      </c>
      <c r="BI251" s="157">
        <f t="shared" si="38"/>
        <v>0</v>
      </c>
      <c r="BJ251" s="14" t="s">
        <v>83</v>
      </c>
      <c r="BK251" s="158">
        <f t="shared" si="39"/>
        <v>0</v>
      </c>
      <c r="BL251" s="14" t="s">
        <v>218</v>
      </c>
      <c r="BM251" s="156" t="s">
        <v>519</v>
      </c>
    </row>
    <row r="252" spans="1:65" s="2" customFormat="1" ht="55.8" customHeight="1">
      <c r="A252" s="26"/>
      <c r="B252" s="145"/>
      <c r="C252" s="159" t="s">
        <v>520</v>
      </c>
      <c r="D252" s="159" t="s">
        <v>168</v>
      </c>
      <c r="E252" s="160" t="s">
        <v>521</v>
      </c>
      <c r="F252" s="161" t="s">
        <v>1605</v>
      </c>
      <c r="G252" s="162" t="s">
        <v>157</v>
      </c>
      <c r="H252" s="163">
        <v>86</v>
      </c>
      <c r="I252" s="163"/>
      <c r="J252" s="163">
        <f t="shared" si="30"/>
        <v>0</v>
      </c>
      <c r="K252" s="164"/>
      <c r="L252" s="165"/>
      <c r="M252" s="166" t="s">
        <v>1</v>
      </c>
      <c r="N252" s="167" t="s">
        <v>36</v>
      </c>
      <c r="O252" s="154">
        <v>0</v>
      </c>
      <c r="P252" s="154">
        <f t="shared" si="31"/>
        <v>0</v>
      </c>
      <c r="Q252" s="154">
        <v>0</v>
      </c>
      <c r="R252" s="154">
        <f t="shared" si="32"/>
        <v>0</v>
      </c>
      <c r="S252" s="154">
        <v>0</v>
      </c>
      <c r="T252" s="155">
        <f t="shared" si="33"/>
        <v>0</v>
      </c>
      <c r="U252" s="26"/>
      <c r="V252" s="26"/>
      <c r="W252" s="26"/>
      <c r="X252" s="26"/>
      <c r="Y252" s="26"/>
      <c r="Z252" s="26"/>
      <c r="AA252" s="26"/>
      <c r="AB252" s="26"/>
      <c r="AC252" s="26"/>
      <c r="AD252" s="26"/>
      <c r="AE252" s="26"/>
      <c r="AR252" s="156" t="s">
        <v>223</v>
      </c>
      <c r="AT252" s="156" t="s">
        <v>168</v>
      </c>
      <c r="AU252" s="156" t="s">
        <v>83</v>
      </c>
      <c r="AY252" s="14" t="s">
        <v>133</v>
      </c>
      <c r="BE252" s="157">
        <f t="shared" si="34"/>
        <v>0</v>
      </c>
      <c r="BF252" s="157">
        <f t="shared" si="35"/>
        <v>0</v>
      </c>
      <c r="BG252" s="157">
        <f t="shared" si="36"/>
        <v>0</v>
      </c>
      <c r="BH252" s="157">
        <f t="shared" si="37"/>
        <v>0</v>
      </c>
      <c r="BI252" s="157">
        <f t="shared" si="38"/>
        <v>0</v>
      </c>
      <c r="BJ252" s="14" t="s">
        <v>83</v>
      </c>
      <c r="BK252" s="158">
        <f t="shared" si="39"/>
        <v>0</v>
      </c>
      <c r="BL252" s="14" t="s">
        <v>223</v>
      </c>
      <c r="BM252" s="156" t="s">
        <v>522</v>
      </c>
    </row>
    <row r="253" spans="1:65" s="2" customFormat="1" ht="57" customHeight="1">
      <c r="A253" s="26"/>
      <c r="B253" s="145"/>
      <c r="C253" s="159" t="s">
        <v>523</v>
      </c>
      <c r="D253" s="159" t="s">
        <v>168</v>
      </c>
      <c r="E253" s="160" t="s">
        <v>524</v>
      </c>
      <c r="F253" s="161" t="s">
        <v>1606</v>
      </c>
      <c r="G253" s="162" t="s">
        <v>157</v>
      </c>
      <c r="H253" s="163">
        <v>168</v>
      </c>
      <c r="I253" s="163"/>
      <c r="J253" s="163">
        <f t="shared" si="30"/>
        <v>0</v>
      </c>
      <c r="K253" s="164"/>
      <c r="L253" s="165"/>
      <c r="M253" s="166" t="s">
        <v>1</v>
      </c>
      <c r="N253" s="167" t="s">
        <v>36</v>
      </c>
      <c r="O253" s="154">
        <v>0</v>
      </c>
      <c r="P253" s="154">
        <f t="shared" si="31"/>
        <v>0</v>
      </c>
      <c r="Q253" s="154">
        <v>0</v>
      </c>
      <c r="R253" s="154">
        <f t="shared" si="32"/>
        <v>0</v>
      </c>
      <c r="S253" s="154">
        <v>0</v>
      </c>
      <c r="T253" s="155">
        <f t="shared" si="33"/>
        <v>0</v>
      </c>
      <c r="U253" s="26"/>
      <c r="V253" s="26"/>
      <c r="W253" s="26"/>
      <c r="X253" s="26"/>
      <c r="Y253" s="26"/>
      <c r="Z253" s="26"/>
      <c r="AA253" s="26"/>
      <c r="AB253" s="26"/>
      <c r="AC253" s="26"/>
      <c r="AD253" s="26"/>
      <c r="AE253" s="26"/>
      <c r="AR253" s="156" t="s">
        <v>223</v>
      </c>
      <c r="AT253" s="156" t="s">
        <v>168</v>
      </c>
      <c r="AU253" s="156" t="s">
        <v>83</v>
      </c>
      <c r="AY253" s="14" t="s">
        <v>133</v>
      </c>
      <c r="BE253" s="157">
        <f t="shared" si="34"/>
        <v>0</v>
      </c>
      <c r="BF253" s="157">
        <f t="shared" si="35"/>
        <v>0</v>
      </c>
      <c r="BG253" s="157">
        <f t="shared" si="36"/>
        <v>0</v>
      </c>
      <c r="BH253" s="157">
        <f t="shared" si="37"/>
        <v>0</v>
      </c>
      <c r="BI253" s="157">
        <f t="shared" si="38"/>
        <v>0</v>
      </c>
      <c r="BJ253" s="14" t="s">
        <v>83</v>
      </c>
      <c r="BK253" s="158">
        <f t="shared" si="39"/>
        <v>0</v>
      </c>
      <c r="BL253" s="14" t="s">
        <v>223</v>
      </c>
      <c r="BM253" s="156" t="s">
        <v>525</v>
      </c>
    </row>
    <row r="254" spans="1:65" s="2" customFormat="1" ht="54" customHeight="1">
      <c r="A254" s="26"/>
      <c r="B254" s="145"/>
      <c r="C254" s="159" t="s">
        <v>526</v>
      </c>
      <c r="D254" s="159" t="s">
        <v>168</v>
      </c>
      <c r="E254" s="160" t="s">
        <v>527</v>
      </c>
      <c r="F254" s="161" t="s">
        <v>1607</v>
      </c>
      <c r="G254" s="162" t="s">
        <v>157</v>
      </c>
      <c r="H254" s="163">
        <v>39</v>
      </c>
      <c r="I254" s="163"/>
      <c r="J254" s="163">
        <f t="shared" si="30"/>
        <v>0</v>
      </c>
      <c r="K254" s="164"/>
      <c r="L254" s="165"/>
      <c r="M254" s="166" t="s">
        <v>1</v>
      </c>
      <c r="N254" s="167" t="s">
        <v>36</v>
      </c>
      <c r="O254" s="154">
        <v>0</v>
      </c>
      <c r="P254" s="154">
        <f t="shared" si="31"/>
        <v>0</v>
      </c>
      <c r="Q254" s="154">
        <v>0</v>
      </c>
      <c r="R254" s="154">
        <f t="shared" si="32"/>
        <v>0</v>
      </c>
      <c r="S254" s="154">
        <v>0</v>
      </c>
      <c r="T254" s="155">
        <f t="shared" si="33"/>
        <v>0</v>
      </c>
      <c r="U254" s="26"/>
      <c r="V254" s="26"/>
      <c r="W254" s="26"/>
      <c r="X254" s="26"/>
      <c r="Y254" s="26"/>
      <c r="Z254" s="26"/>
      <c r="AA254" s="26"/>
      <c r="AB254" s="26"/>
      <c r="AC254" s="26"/>
      <c r="AD254" s="26"/>
      <c r="AE254" s="26"/>
      <c r="AR254" s="156" t="s">
        <v>223</v>
      </c>
      <c r="AT254" s="156" t="s">
        <v>168</v>
      </c>
      <c r="AU254" s="156" t="s">
        <v>83</v>
      </c>
      <c r="AY254" s="14" t="s">
        <v>133</v>
      </c>
      <c r="BE254" s="157">
        <f t="shared" si="34"/>
        <v>0</v>
      </c>
      <c r="BF254" s="157">
        <f t="shared" si="35"/>
        <v>0</v>
      </c>
      <c r="BG254" s="157">
        <f t="shared" si="36"/>
        <v>0</v>
      </c>
      <c r="BH254" s="157">
        <f t="shared" si="37"/>
        <v>0</v>
      </c>
      <c r="BI254" s="157">
        <f t="shared" si="38"/>
        <v>0</v>
      </c>
      <c r="BJ254" s="14" t="s">
        <v>83</v>
      </c>
      <c r="BK254" s="158">
        <f t="shared" si="39"/>
        <v>0</v>
      </c>
      <c r="BL254" s="14" t="s">
        <v>223</v>
      </c>
      <c r="BM254" s="156" t="s">
        <v>528</v>
      </c>
    </row>
    <row r="255" spans="1:65" s="2" customFormat="1" ht="39" customHeight="1">
      <c r="A255" s="26"/>
      <c r="B255" s="145"/>
      <c r="C255" s="159" t="s">
        <v>529</v>
      </c>
      <c r="D255" s="159" t="s">
        <v>168</v>
      </c>
      <c r="E255" s="160" t="s">
        <v>530</v>
      </c>
      <c r="F255" s="161" t="s">
        <v>1608</v>
      </c>
      <c r="G255" s="162" t="s">
        <v>157</v>
      </c>
      <c r="H255" s="163">
        <v>40</v>
      </c>
      <c r="I255" s="163"/>
      <c r="J255" s="163">
        <f t="shared" si="30"/>
        <v>0</v>
      </c>
      <c r="K255" s="164"/>
      <c r="L255" s="165"/>
      <c r="M255" s="166" t="s">
        <v>1</v>
      </c>
      <c r="N255" s="167" t="s">
        <v>36</v>
      </c>
      <c r="O255" s="154">
        <v>0</v>
      </c>
      <c r="P255" s="154">
        <f t="shared" si="31"/>
        <v>0</v>
      </c>
      <c r="Q255" s="154">
        <v>0</v>
      </c>
      <c r="R255" s="154">
        <f t="shared" si="32"/>
        <v>0</v>
      </c>
      <c r="S255" s="154">
        <v>0</v>
      </c>
      <c r="T255" s="155">
        <f t="shared" si="33"/>
        <v>0</v>
      </c>
      <c r="U255" s="26"/>
      <c r="V255" s="26"/>
      <c r="W255" s="26"/>
      <c r="X255" s="26"/>
      <c r="Y255" s="26"/>
      <c r="Z255" s="26"/>
      <c r="AA255" s="26"/>
      <c r="AB255" s="26"/>
      <c r="AC255" s="26"/>
      <c r="AD255" s="26"/>
      <c r="AE255" s="26"/>
      <c r="AR255" s="156" t="s">
        <v>223</v>
      </c>
      <c r="AT255" s="156" t="s">
        <v>168</v>
      </c>
      <c r="AU255" s="156" t="s">
        <v>83</v>
      </c>
      <c r="AY255" s="14" t="s">
        <v>133</v>
      </c>
      <c r="BE255" s="157">
        <f t="shared" si="34"/>
        <v>0</v>
      </c>
      <c r="BF255" s="157">
        <f t="shared" si="35"/>
        <v>0</v>
      </c>
      <c r="BG255" s="157">
        <f t="shared" si="36"/>
        <v>0</v>
      </c>
      <c r="BH255" s="157">
        <f t="shared" si="37"/>
        <v>0</v>
      </c>
      <c r="BI255" s="157">
        <f t="shared" si="38"/>
        <v>0</v>
      </c>
      <c r="BJ255" s="14" t="s">
        <v>83</v>
      </c>
      <c r="BK255" s="158">
        <f t="shared" si="39"/>
        <v>0</v>
      </c>
      <c r="BL255" s="14" t="s">
        <v>223</v>
      </c>
      <c r="BM255" s="156" t="s">
        <v>531</v>
      </c>
    </row>
    <row r="256" spans="1:65" s="2" customFormat="1" ht="43.8" customHeight="1">
      <c r="A256" s="26"/>
      <c r="B256" s="145"/>
      <c r="C256" s="159" t="s">
        <v>532</v>
      </c>
      <c r="D256" s="159" t="s">
        <v>168</v>
      </c>
      <c r="E256" s="160" t="s">
        <v>533</v>
      </c>
      <c r="F256" s="161" t="s">
        <v>1609</v>
      </c>
      <c r="G256" s="162" t="s">
        <v>157</v>
      </c>
      <c r="H256" s="163">
        <v>210</v>
      </c>
      <c r="I256" s="163"/>
      <c r="J256" s="163">
        <f t="shared" si="30"/>
        <v>0</v>
      </c>
      <c r="K256" s="164"/>
      <c r="L256" s="165"/>
      <c r="M256" s="166" t="s">
        <v>1</v>
      </c>
      <c r="N256" s="167" t="s">
        <v>36</v>
      </c>
      <c r="O256" s="154">
        <v>0</v>
      </c>
      <c r="P256" s="154">
        <f t="shared" si="31"/>
        <v>0</v>
      </c>
      <c r="Q256" s="154">
        <v>0</v>
      </c>
      <c r="R256" s="154">
        <f t="shared" si="32"/>
        <v>0</v>
      </c>
      <c r="S256" s="154">
        <v>0</v>
      </c>
      <c r="T256" s="155">
        <f t="shared" si="33"/>
        <v>0</v>
      </c>
      <c r="U256" s="26"/>
      <c r="V256" s="26"/>
      <c r="W256" s="26"/>
      <c r="X256" s="26"/>
      <c r="Y256" s="26"/>
      <c r="Z256" s="26"/>
      <c r="AA256" s="26"/>
      <c r="AB256" s="26"/>
      <c r="AC256" s="26"/>
      <c r="AD256" s="26"/>
      <c r="AE256" s="26"/>
      <c r="AR256" s="156" t="s">
        <v>223</v>
      </c>
      <c r="AT256" s="156" t="s">
        <v>168</v>
      </c>
      <c r="AU256" s="156" t="s">
        <v>83</v>
      </c>
      <c r="AY256" s="14" t="s">
        <v>133</v>
      </c>
      <c r="BE256" s="157">
        <f t="shared" si="34"/>
        <v>0</v>
      </c>
      <c r="BF256" s="157">
        <f t="shared" si="35"/>
        <v>0</v>
      </c>
      <c r="BG256" s="157">
        <f t="shared" si="36"/>
        <v>0</v>
      </c>
      <c r="BH256" s="157">
        <f t="shared" si="37"/>
        <v>0</v>
      </c>
      <c r="BI256" s="157">
        <f t="shared" si="38"/>
        <v>0</v>
      </c>
      <c r="BJ256" s="14" t="s">
        <v>83</v>
      </c>
      <c r="BK256" s="158">
        <f t="shared" si="39"/>
        <v>0</v>
      </c>
      <c r="BL256" s="14" t="s">
        <v>223</v>
      </c>
      <c r="BM256" s="156" t="s">
        <v>534</v>
      </c>
    </row>
    <row r="257" spans="1:65" s="2" customFormat="1" ht="24.15" customHeight="1">
      <c r="A257" s="26"/>
      <c r="B257" s="145"/>
      <c r="C257" s="146" t="s">
        <v>535</v>
      </c>
      <c r="D257" s="146" t="s">
        <v>136</v>
      </c>
      <c r="E257" s="147" t="s">
        <v>536</v>
      </c>
      <c r="F257" s="148" t="s">
        <v>537</v>
      </c>
      <c r="G257" s="149" t="s">
        <v>157</v>
      </c>
      <c r="H257" s="150">
        <v>268</v>
      </c>
      <c r="I257" s="150"/>
      <c r="J257" s="150">
        <f t="shared" si="30"/>
        <v>0</v>
      </c>
      <c r="K257" s="151"/>
      <c r="L257" s="27"/>
      <c r="M257" s="152" t="s">
        <v>1</v>
      </c>
      <c r="N257" s="153" t="s">
        <v>36</v>
      </c>
      <c r="O257" s="154">
        <v>0.25800000000000001</v>
      </c>
      <c r="P257" s="154">
        <f t="shared" si="31"/>
        <v>69.144000000000005</v>
      </c>
      <c r="Q257" s="154">
        <v>0</v>
      </c>
      <c r="R257" s="154">
        <f t="shared" si="32"/>
        <v>0</v>
      </c>
      <c r="S257" s="154">
        <v>0</v>
      </c>
      <c r="T257" s="155">
        <f t="shared" si="33"/>
        <v>0</v>
      </c>
      <c r="U257" s="26"/>
      <c r="V257" s="26"/>
      <c r="W257" s="26"/>
      <c r="X257" s="26"/>
      <c r="Y257" s="26"/>
      <c r="Z257" s="26"/>
      <c r="AA257" s="26"/>
      <c r="AB257" s="26"/>
      <c r="AC257" s="26"/>
      <c r="AD257" s="26"/>
      <c r="AE257" s="26"/>
      <c r="AR257" s="156" t="s">
        <v>218</v>
      </c>
      <c r="AT257" s="156" t="s">
        <v>136</v>
      </c>
      <c r="AU257" s="156" t="s">
        <v>83</v>
      </c>
      <c r="AY257" s="14" t="s">
        <v>133</v>
      </c>
      <c r="BE257" s="157">
        <f t="shared" si="34"/>
        <v>0</v>
      </c>
      <c r="BF257" s="157">
        <f t="shared" si="35"/>
        <v>0</v>
      </c>
      <c r="BG257" s="157">
        <f t="shared" si="36"/>
        <v>0</v>
      </c>
      <c r="BH257" s="157">
        <f t="shared" si="37"/>
        <v>0</v>
      </c>
      <c r="BI257" s="157">
        <f t="shared" si="38"/>
        <v>0</v>
      </c>
      <c r="BJ257" s="14" t="s">
        <v>83</v>
      </c>
      <c r="BK257" s="158">
        <f t="shared" si="39"/>
        <v>0</v>
      </c>
      <c r="BL257" s="14" t="s">
        <v>218</v>
      </c>
      <c r="BM257" s="156" t="s">
        <v>538</v>
      </c>
    </row>
    <row r="258" spans="1:65" s="2" customFormat="1" ht="57.6" customHeight="1">
      <c r="A258" s="26"/>
      <c r="B258" s="145"/>
      <c r="C258" s="159" t="s">
        <v>539</v>
      </c>
      <c r="D258" s="159" t="s">
        <v>168</v>
      </c>
      <c r="E258" s="160" t="s">
        <v>540</v>
      </c>
      <c r="F258" s="161" t="s">
        <v>1610</v>
      </c>
      <c r="G258" s="162" t="s">
        <v>157</v>
      </c>
      <c r="H258" s="163">
        <v>131</v>
      </c>
      <c r="I258" s="163"/>
      <c r="J258" s="163">
        <f t="shared" si="30"/>
        <v>0</v>
      </c>
      <c r="K258" s="164"/>
      <c r="L258" s="165"/>
      <c r="M258" s="166" t="s">
        <v>1</v>
      </c>
      <c r="N258" s="167" t="s">
        <v>36</v>
      </c>
      <c r="O258" s="154">
        <v>0</v>
      </c>
      <c r="P258" s="154">
        <f t="shared" si="31"/>
        <v>0</v>
      </c>
      <c r="Q258" s="154">
        <v>3.0000000000000001E-5</v>
      </c>
      <c r="R258" s="154">
        <f t="shared" si="32"/>
        <v>3.9300000000000003E-3</v>
      </c>
      <c r="S258" s="154">
        <v>0</v>
      </c>
      <c r="T258" s="155">
        <f t="shared" si="33"/>
        <v>0</v>
      </c>
      <c r="U258" s="26"/>
      <c r="V258" s="26"/>
      <c r="W258" s="26"/>
      <c r="X258" s="26"/>
      <c r="Y258" s="26"/>
      <c r="Z258" s="26"/>
      <c r="AA258" s="26"/>
      <c r="AB258" s="26"/>
      <c r="AC258" s="26"/>
      <c r="AD258" s="26"/>
      <c r="AE258" s="26"/>
      <c r="AR258" s="156" t="s">
        <v>223</v>
      </c>
      <c r="AT258" s="156" t="s">
        <v>168</v>
      </c>
      <c r="AU258" s="156" t="s">
        <v>83</v>
      </c>
      <c r="AY258" s="14" t="s">
        <v>133</v>
      </c>
      <c r="BE258" s="157">
        <f t="shared" si="34"/>
        <v>0</v>
      </c>
      <c r="BF258" s="157">
        <f t="shared" si="35"/>
        <v>0</v>
      </c>
      <c r="BG258" s="157">
        <f t="shared" si="36"/>
        <v>0</v>
      </c>
      <c r="BH258" s="157">
        <f t="shared" si="37"/>
        <v>0</v>
      </c>
      <c r="BI258" s="157">
        <f t="shared" si="38"/>
        <v>0</v>
      </c>
      <c r="BJ258" s="14" t="s">
        <v>83</v>
      </c>
      <c r="BK258" s="158">
        <f t="shared" si="39"/>
        <v>0</v>
      </c>
      <c r="BL258" s="14" t="s">
        <v>223</v>
      </c>
      <c r="BM258" s="156" t="s">
        <v>541</v>
      </c>
    </row>
    <row r="259" spans="1:65" s="2" customFormat="1" ht="34.200000000000003">
      <c r="A259" s="26"/>
      <c r="B259" s="145"/>
      <c r="C259" s="159" t="s">
        <v>542</v>
      </c>
      <c r="D259" s="159" t="s">
        <v>168</v>
      </c>
      <c r="E259" s="160" t="s">
        <v>543</v>
      </c>
      <c r="F259" s="161" t="s">
        <v>1611</v>
      </c>
      <c r="G259" s="162" t="s">
        <v>157</v>
      </c>
      <c r="H259" s="163">
        <v>137</v>
      </c>
      <c r="I259" s="163"/>
      <c r="J259" s="163">
        <f t="shared" si="30"/>
        <v>0</v>
      </c>
      <c r="K259" s="164"/>
      <c r="L259" s="165"/>
      <c r="M259" s="166" t="s">
        <v>1</v>
      </c>
      <c r="N259" s="167" t="s">
        <v>36</v>
      </c>
      <c r="O259" s="154">
        <v>0</v>
      </c>
      <c r="P259" s="154">
        <f t="shared" si="31"/>
        <v>0</v>
      </c>
      <c r="Q259" s="154">
        <v>2.0000000000000002E-5</v>
      </c>
      <c r="R259" s="154">
        <f t="shared" si="32"/>
        <v>2.7400000000000002E-3</v>
      </c>
      <c r="S259" s="154">
        <v>0</v>
      </c>
      <c r="T259" s="155">
        <f t="shared" si="33"/>
        <v>0</v>
      </c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  <c r="AR259" s="156" t="s">
        <v>223</v>
      </c>
      <c r="AT259" s="156" t="s">
        <v>168</v>
      </c>
      <c r="AU259" s="156" t="s">
        <v>83</v>
      </c>
      <c r="AY259" s="14" t="s">
        <v>133</v>
      </c>
      <c r="BE259" s="157">
        <f t="shared" si="34"/>
        <v>0</v>
      </c>
      <c r="BF259" s="157">
        <f t="shared" si="35"/>
        <v>0</v>
      </c>
      <c r="BG259" s="157">
        <f t="shared" si="36"/>
        <v>0</v>
      </c>
      <c r="BH259" s="157">
        <f t="shared" si="37"/>
        <v>0</v>
      </c>
      <c r="BI259" s="157">
        <f t="shared" si="38"/>
        <v>0</v>
      </c>
      <c r="BJ259" s="14" t="s">
        <v>83</v>
      </c>
      <c r="BK259" s="158">
        <f t="shared" si="39"/>
        <v>0</v>
      </c>
      <c r="BL259" s="14" t="s">
        <v>223</v>
      </c>
      <c r="BM259" s="156" t="s">
        <v>544</v>
      </c>
    </row>
    <row r="260" spans="1:65" s="2" customFormat="1" ht="45.6">
      <c r="A260" s="26"/>
      <c r="B260" s="145"/>
      <c r="C260" s="159" t="s">
        <v>545</v>
      </c>
      <c r="D260" s="159" t="s">
        <v>168</v>
      </c>
      <c r="E260" s="160" t="s">
        <v>546</v>
      </c>
      <c r="F260" s="161" t="s">
        <v>1612</v>
      </c>
      <c r="G260" s="162" t="s">
        <v>157</v>
      </c>
      <c r="H260" s="163">
        <v>268</v>
      </c>
      <c r="I260" s="163"/>
      <c r="J260" s="163">
        <f t="shared" si="30"/>
        <v>0</v>
      </c>
      <c r="K260" s="164"/>
      <c r="L260" s="165"/>
      <c r="M260" s="166" t="s">
        <v>1</v>
      </c>
      <c r="N260" s="167" t="s">
        <v>36</v>
      </c>
      <c r="O260" s="154">
        <v>0</v>
      </c>
      <c r="P260" s="154">
        <f t="shared" si="31"/>
        <v>0</v>
      </c>
      <c r="Q260" s="154">
        <v>8.0000000000000007E-5</v>
      </c>
      <c r="R260" s="154">
        <f t="shared" si="32"/>
        <v>2.1440000000000001E-2</v>
      </c>
      <c r="S260" s="154">
        <v>0</v>
      </c>
      <c r="T260" s="155">
        <f t="shared" si="33"/>
        <v>0</v>
      </c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  <c r="AR260" s="156" t="s">
        <v>223</v>
      </c>
      <c r="AT260" s="156" t="s">
        <v>168</v>
      </c>
      <c r="AU260" s="156" t="s">
        <v>83</v>
      </c>
      <c r="AY260" s="14" t="s">
        <v>133</v>
      </c>
      <c r="BE260" s="157">
        <f t="shared" si="34"/>
        <v>0</v>
      </c>
      <c r="BF260" s="157">
        <f t="shared" si="35"/>
        <v>0</v>
      </c>
      <c r="BG260" s="157">
        <f t="shared" si="36"/>
        <v>0</v>
      </c>
      <c r="BH260" s="157">
        <f t="shared" si="37"/>
        <v>0</v>
      </c>
      <c r="BI260" s="157">
        <f t="shared" si="38"/>
        <v>0</v>
      </c>
      <c r="BJ260" s="14" t="s">
        <v>83</v>
      </c>
      <c r="BK260" s="158">
        <f t="shared" si="39"/>
        <v>0</v>
      </c>
      <c r="BL260" s="14" t="s">
        <v>223</v>
      </c>
      <c r="BM260" s="156" t="s">
        <v>547</v>
      </c>
    </row>
    <row r="261" spans="1:65" s="2" customFormat="1" ht="37.799999999999997" customHeight="1">
      <c r="A261" s="26"/>
      <c r="B261" s="145"/>
      <c r="C261" s="146" t="s">
        <v>548</v>
      </c>
      <c r="D261" s="146" t="s">
        <v>136</v>
      </c>
      <c r="E261" s="147" t="s">
        <v>549</v>
      </c>
      <c r="F261" s="148" t="s">
        <v>550</v>
      </c>
      <c r="G261" s="149" t="s">
        <v>157</v>
      </c>
      <c r="H261" s="150">
        <v>1</v>
      </c>
      <c r="I261" s="150"/>
      <c r="J261" s="150">
        <f t="shared" si="30"/>
        <v>0</v>
      </c>
      <c r="K261" s="151"/>
      <c r="L261" s="27"/>
      <c r="M261" s="152" t="s">
        <v>1</v>
      </c>
      <c r="N261" s="153" t="s">
        <v>36</v>
      </c>
      <c r="O261" s="154">
        <v>0.39800000000000002</v>
      </c>
      <c r="P261" s="154">
        <f t="shared" si="31"/>
        <v>0.39800000000000002</v>
      </c>
      <c r="Q261" s="154">
        <v>0</v>
      </c>
      <c r="R261" s="154">
        <f t="shared" si="32"/>
        <v>0</v>
      </c>
      <c r="S261" s="154">
        <v>0</v>
      </c>
      <c r="T261" s="155">
        <f t="shared" si="33"/>
        <v>0</v>
      </c>
      <c r="U261" s="26"/>
      <c r="V261" s="26"/>
      <c r="W261" s="26"/>
      <c r="X261" s="26"/>
      <c r="Y261" s="26"/>
      <c r="Z261" s="26"/>
      <c r="AA261" s="26"/>
      <c r="AB261" s="26"/>
      <c r="AC261" s="26"/>
      <c r="AD261" s="26"/>
      <c r="AE261" s="26"/>
      <c r="AR261" s="156" t="s">
        <v>218</v>
      </c>
      <c r="AT261" s="156" t="s">
        <v>136</v>
      </c>
      <c r="AU261" s="156" t="s">
        <v>83</v>
      </c>
      <c r="AY261" s="14" t="s">
        <v>133</v>
      </c>
      <c r="BE261" s="157">
        <f t="shared" si="34"/>
        <v>0</v>
      </c>
      <c r="BF261" s="157">
        <f t="shared" si="35"/>
        <v>0</v>
      </c>
      <c r="BG261" s="157">
        <f t="shared" si="36"/>
        <v>0</v>
      </c>
      <c r="BH261" s="157">
        <f t="shared" si="37"/>
        <v>0</v>
      </c>
      <c r="BI261" s="157">
        <f t="shared" si="38"/>
        <v>0</v>
      </c>
      <c r="BJ261" s="14" t="s">
        <v>83</v>
      </c>
      <c r="BK261" s="158">
        <f t="shared" si="39"/>
        <v>0</v>
      </c>
      <c r="BL261" s="14" t="s">
        <v>218</v>
      </c>
      <c r="BM261" s="156" t="s">
        <v>551</v>
      </c>
    </row>
    <row r="262" spans="1:65" s="2" customFormat="1" ht="39.6" customHeight="1">
      <c r="A262" s="26"/>
      <c r="B262" s="145"/>
      <c r="C262" s="159" t="s">
        <v>552</v>
      </c>
      <c r="D262" s="159" t="s">
        <v>168</v>
      </c>
      <c r="E262" s="160" t="s">
        <v>553</v>
      </c>
      <c r="F262" s="161" t="s">
        <v>1613</v>
      </c>
      <c r="G262" s="162" t="s">
        <v>157</v>
      </c>
      <c r="H262" s="163">
        <v>1</v>
      </c>
      <c r="I262" s="163"/>
      <c r="J262" s="163">
        <f t="shared" si="30"/>
        <v>0</v>
      </c>
      <c r="K262" s="164"/>
      <c r="L262" s="165"/>
      <c r="M262" s="166" t="s">
        <v>1</v>
      </c>
      <c r="N262" s="167" t="s">
        <v>36</v>
      </c>
      <c r="O262" s="154">
        <v>0</v>
      </c>
      <c r="P262" s="154">
        <f t="shared" si="31"/>
        <v>0</v>
      </c>
      <c r="Q262" s="154">
        <v>2.1000000000000001E-4</v>
      </c>
      <c r="R262" s="154">
        <f t="shared" si="32"/>
        <v>2.1000000000000001E-4</v>
      </c>
      <c r="S262" s="154">
        <v>0</v>
      </c>
      <c r="T262" s="155">
        <f t="shared" si="33"/>
        <v>0</v>
      </c>
      <c r="U262" s="26"/>
      <c r="V262" s="26"/>
      <c r="W262" s="26"/>
      <c r="X262" s="26"/>
      <c r="Y262" s="26"/>
      <c r="Z262" s="26"/>
      <c r="AA262" s="26"/>
      <c r="AB262" s="26"/>
      <c r="AC262" s="26"/>
      <c r="AD262" s="26"/>
      <c r="AE262" s="26"/>
      <c r="AR262" s="156" t="s">
        <v>223</v>
      </c>
      <c r="AT262" s="156" t="s">
        <v>168</v>
      </c>
      <c r="AU262" s="156" t="s">
        <v>83</v>
      </c>
      <c r="AY262" s="14" t="s">
        <v>133</v>
      </c>
      <c r="BE262" s="157">
        <f t="shared" si="34"/>
        <v>0</v>
      </c>
      <c r="BF262" s="157">
        <f t="shared" si="35"/>
        <v>0</v>
      </c>
      <c r="BG262" s="157">
        <f t="shared" si="36"/>
        <v>0</v>
      </c>
      <c r="BH262" s="157">
        <f t="shared" si="37"/>
        <v>0</v>
      </c>
      <c r="BI262" s="157">
        <f t="shared" si="38"/>
        <v>0</v>
      </c>
      <c r="BJ262" s="14" t="s">
        <v>83</v>
      </c>
      <c r="BK262" s="158">
        <f t="shared" si="39"/>
        <v>0</v>
      </c>
      <c r="BL262" s="14" t="s">
        <v>223</v>
      </c>
      <c r="BM262" s="156" t="s">
        <v>554</v>
      </c>
    </row>
    <row r="263" spans="1:65" s="2" customFormat="1" ht="24.15" customHeight="1">
      <c r="A263" s="26"/>
      <c r="B263" s="145"/>
      <c r="C263" s="146" t="s">
        <v>555</v>
      </c>
      <c r="D263" s="146" t="s">
        <v>136</v>
      </c>
      <c r="E263" s="147" t="s">
        <v>556</v>
      </c>
      <c r="F263" s="148" t="s">
        <v>557</v>
      </c>
      <c r="G263" s="149" t="s">
        <v>157</v>
      </c>
      <c r="H263" s="150">
        <v>5</v>
      </c>
      <c r="I263" s="150"/>
      <c r="J263" s="150">
        <f t="shared" si="30"/>
        <v>0</v>
      </c>
      <c r="K263" s="151"/>
      <c r="L263" s="27"/>
      <c r="M263" s="152" t="s">
        <v>1</v>
      </c>
      <c r="N263" s="153" t="s">
        <v>36</v>
      </c>
      <c r="O263" s="154">
        <v>0.95</v>
      </c>
      <c r="P263" s="154">
        <f t="shared" si="31"/>
        <v>4.75</v>
      </c>
      <c r="Q263" s="154">
        <v>0</v>
      </c>
      <c r="R263" s="154">
        <f t="shared" si="32"/>
        <v>0</v>
      </c>
      <c r="S263" s="154">
        <v>0</v>
      </c>
      <c r="T263" s="155">
        <f t="shared" si="33"/>
        <v>0</v>
      </c>
      <c r="U263" s="26"/>
      <c r="V263" s="26"/>
      <c r="W263" s="26"/>
      <c r="X263" s="26"/>
      <c r="Y263" s="26"/>
      <c r="Z263" s="26"/>
      <c r="AA263" s="26"/>
      <c r="AB263" s="26"/>
      <c r="AC263" s="26"/>
      <c r="AD263" s="26"/>
      <c r="AE263" s="26"/>
      <c r="AR263" s="156" t="s">
        <v>218</v>
      </c>
      <c r="AT263" s="156" t="s">
        <v>136</v>
      </c>
      <c r="AU263" s="156" t="s">
        <v>83</v>
      </c>
      <c r="AY263" s="14" t="s">
        <v>133</v>
      </c>
      <c r="BE263" s="157">
        <f t="shared" si="34"/>
        <v>0</v>
      </c>
      <c r="BF263" s="157">
        <f t="shared" si="35"/>
        <v>0</v>
      </c>
      <c r="BG263" s="157">
        <f t="shared" si="36"/>
        <v>0</v>
      </c>
      <c r="BH263" s="157">
        <f t="shared" si="37"/>
        <v>0</v>
      </c>
      <c r="BI263" s="157">
        <f t="shared" si="38"/>
        <v>0</v>
      </c>
      <c r="BJ263" s="14" t="s">
        <v>83</v>
      </c>
      <c r="BK263" s="158">
        <f t="shared" si="39"/>
        <v>0</v>
      </c>
      <c r="BL263" s="14" t="s">
        <v>218</v>
      </c>
      <c r="BM263" s="156" t="s">
        <v>558</v>
      </c>
    </row>
    <row r="264" spans="1:65" s="2" customFormat="1" ht="51.6" customHeight="1">
      <c r="A264" s="26"/>
      <c r="B264" s="145"/>
      <c r="C264" s="159" t="s">
        <v>559</v>
      </c>
      <c r="D264" s="159" t="s">
        <v>168</v>
      </c>
      <c r="E264" s="160" t="s">
        <v>560</v>
      </c>
      <c r="F264" s="161" t="s">
        <v>1614</v>
      </c>
      <c r="G264" s="162" t="s">
        <v>157</v>
      </c>
      <c r="H264" s="163">
        <v>2</v>
      </c>
      <c r="I264" s="163"/>
      <c r="J264" s="163">
        <f t="shared" si="30"/>
        <v>0</v>
      </c>
      <c r="K264" s="164"/>
      <c r="L264" s="165"/>
      <c r="M264" s="166" t="s">
        <v>1</v>
      </c>
      <c r="N264" s="167" t="s">
        <v>36</v>
      </c>
      <c r="O264" s="154">
        <v>0</v>
      </c>
      <c r="P264" s="154">
        <f t="shared" si="31"/>
        <v>0</v>
      </c>
      <c r="Q264" s="154">
        <v>0</v>
      </c>
      <c r="R264" s="154">
        <f t="shared" si="32"/>
        <v>0</v>
      </c>
      <c r="S264" s="154">
        <v>0</v>
      </c>
      <c r="T264" s="155">
        <f t="shared" si="33"/>
        <v>0</v>
      </c>
      <c r="U264" s="26"/>
      <c r="V264" s="26"/>
      <c r="W264" s="26"/>
      <c r="X264" s="26"/>
      <c r="Y264" s="26"/>
      <c r="Z264" s="26"/>
      <c r="AA264" s="26"/>
      <c r="AB264" s="26"/>
      <c r="AC264" s="26"/>
      <c r="AD264" s="26"/>
      <c r="AE264" s="26"/>
      <c r="AR264" s="156" t="s">
        <v>223</v>
      </c>
      <c r="AT264" s="156" t="s">
        <v>168</v>
      </c>
      <c r="AU264" s="156" t="s">
        <v>83</v>
      </c>
      <c r="AY264" s="14" t="s">
        <v>133</v>
      </c>
      <c r="BE264" s="157">
        <f t="shared" si="34"/>
        <v>0</v>
      </c>
      <c r="BF264" s="157">
        <f t="shared" si="35"/>
        <v>0</v>
      </c>
      <c r="BG264" s="157">
        <f t="shared" si="36"/>
        <v>0</v>
      </c>
      <c r="BH264" s="157">
        <f t="shared" si="37"/>
        <v>0</v>
      </c>
      <c r="BI264" s="157">
        <f t="shared" si="38"/>
        <v>0</v>
      </c>
      <c r="BJ264" s="14" t="s">
        <v>83</v>
      </c>
      <c r="BK264" s="158">
        <f t="shared" si="39"/>
        <v>0</v>
      </c>
      <c r="BL264" s="14" t="s">
        <v>223</v>
      </c>
      <c r="BM264" s="156" t="s">
        <v>561</v>
      </c>
    </row>
    <row r="265" spans="1:65" s="2" customFormat="1" ht="61.2" customHeight="1">
      <c r="A265" s="26"/>
      <c r="B265" s="145"/>
      <c r="C265" s="159" t="s">
        <v>562</v>
      </c>
      <c r="D265" s="159" t="s">
        <v>168</v>
      </c>
      <c r="E265" s="160" t="s">
        <v>563</v>
      </c>
      <c r="F265" s="161" t="s">
        <v>1615</v>
      </c>
      <c r="G265" s="162" t="s">
        <v>157</v>
      </c>
      <c r="H265" s="163">
        <v>3</v>
      </c>
      <c r="I265" s="163"/>
      <c r="J265" s="163">
        <f t="shared" si="30"/>
        <v>0</v>
      </c>
      <c r="K265" s="164"/>
      <c r="L265" s="165"/>
      <c r="M265" s="166" t="s">
        <v>1</v>
      </c>
      <c r="N265" s="167" t="s">
        <v>36</v>
      </c>
      <c r="O265" s="154">
        <v>0</v>
      </c>
      <c r="P265" s="154">
        <f t="shared" si="31"/>
        <v>0</v>
      </c>
      <c r="Q265" s="154">
        <v>0</v>
      </c>
      <c r="R265" s="154">
        <f t="shared" si="32"/>
        <v>0</v>
      </c>
      <c r="S265" s="154">
        <v>0</v>
      </c>
      <c r="T265" s="155">
        <f t="shared" si="33"/>
        <v>0</v>
      </c>
      <c r="U265" s="26"/>
      <c r="V265" s="26"/>
      <c r="W265" s="26"/>
      <c r="X265" s="26"/>
      <c r="Y265" s="26"/>
      <c r="Z265" s="26"/>
      <c r="AA265" s="26"/>
      <c r="AB265" s="26"/>
      <c r="AC265" s="26"/>
      <c r="AD265" s="26"/>
      <c r="AE265" s="26"/>
      <c r="AR265" s="156" t="s">
        <v>223</v>
      </c>
      <c r="AT265" s="156" t="s">
        <v>168</v>
      </c>
      <c r="AU265" s="156" t="s">
        <v>83</v>
      </c>
      <c r="AY265" s="14" t="s">
        <v>133</v>
      </c>
      <c r="BE265" s="157">
        <f t="shared" si="34"/>
        <v>0</v>
      </c>
      <c r="BF265" s="157">
        <f t="shared" si="35"/>
        <v>0</v>
      </c>
      <c r="BG265" s="157">
        <f t="shared" si="36"/>
        <v>0</v>
      </c>
      <c r="BH265" s="157">
        <f t="shared" si="37"/>
        <v>0</v>
      </c>
      <c r="BI265" s="157">
        <f t="shared" si="38"/>
        <v>0</v>
      </c>
      <c r="BJ265" s="14" t="s">
        <v>83</v>
      </c>
      <c r="BK265" s="158">
        <f t="shared" si="39"/>
        <v>0</v>
      </c>
      <c r="BL265" s="14" t="s">
        <v>223</v>
      </c>
      <c r="BM265" s="156" t="s">
        <v>564</v>
      </c>
    </row>
    <row r="266" spans="1:65" s="2" customFormat="1" ht="16.5" customHeight="1">
      <c r="A266" s="26"/>
      <c r="B266" s="145"/>
      <c r="C266" s="146" t="s">
        <v>565</v>
      </c>
      <c r="D266" s="146" t="s">
        <v>136</v>
      </c>
      <c r="E266" s="147" t="s">
        <v>566</v>
      </c>
      <c r="F266" s="148" t="s">
        <v>567</v>
      </c>
      <c r="G266" s="149" t="s">
        <v>157</v>
      </c>
      <c r="H266" s="150">
        <v>13</v>
      </c>
      <c r="I266" s="150"/>
      <c r="J266" s="150">
        <f t="shared" ref="J266:J297" si="40">ROUND(I266*H266,3)</f>
        <v>0</v>
      </c>
      <c r="K266" s="151"/>
      <c r="L266" s="27"/>
      <c r="M266" s="152" t="s">
        <v>1</v>
      </c>
      <c r="N266" s="153" t="s">
        <v>36</v>
      </c>
      <c r="O266" s="154">
        <v>1.7</v>
      </c>
      <c r="P266" s="154">
        <f t="shared" ref="P266:P297" si="41">O266*H266</f>
        <v>22.099999999999998</v>
      </c>
      <c r="Q266" s="154">
        <v>0</v>
      </c>
      <c r="R266" s="154">
        <f t="shared" ref="R266:R297" si="42">Q266*H266</f>
        <v>0</v>
      </c>
      <c r="S266" s="154">
        <v>0</v>
      </c>
      <c r="T266" s="155">
        <f t="shared" ref="T266:T297" si="43">S266*H266</f>
        <v>0</v>
      </c>
      <c r="U266" s="26"/>
      <c r="V266" s="26"/>
      <c r="W266" s="26"/>
      <c r="X266" s="26"/>
      <c r="Y266" s="26"/>
      <c r="Z266" s="26"/>
      <c r="AA266" s="26"/>
      <c r="AB266" s="26"/>
      <c r="AC266" s="26"/>
      <c r="AD266" s="26"/>
      <c r="AE266" s="26"/>
      <c r="AR266" s="156" t="s">
        <v>218</v>
      </c>
      <c r="AT266" s="156" t="s">
        <v>136</v>
      </c>
      <c r="AU266" s="156" t="s">
        <v>83</v>
      </c>
      <c r="AY266" s="14" t="s">
        <v>133</v>
      </c>
      <c r="BE266" s="157">
        <f t="shared" ref="BE266:BE297" si="44">IF(N266="základná",J266,0)</f>
        <v>0</v>
      </c>
      <c r="BF266" s="157">
        <f t="shared" ref="BF266:BF297" si="45">IF(N266="znížená",J266,0)</f>
        <v>0</v>
      </c>
      <c r="BG266" s="157">
        <f t="shared" ref="BG266:BG297" si="46">IF(N266="zákl. prenesená",J266,0)</f>
        <v>0</v>
      </c>
      <c r="BH266" s="157">
        <f t="shared" ref="BH266:BH297" si="47">IF(N266="zníž. prenesená",J266,0)</f>
        <v>0</v>
      </c>
      <c r="BI266" s="157">
        <f t="shared" ref="BI266:BI297" si="48">IF(N266="nulová",J266,0)</f>
        <v>0</v>
      </c>
      <c r="BJ266" s="14" t="s">
        <v>83</v>
      </c>
      <c r="BK266" s="158">
        <f t="shared" ref="BK266:BK297" si="49">ROUND(I266*H266,3)</f>
        <v>0</v>
      </c>
      <c r="BL266" s="14" t="s">
        <v>218</v>
      </c>
      <c r="BM266" s="156" t="s">
        <v>568</v>
      </c>
    </row>
    <row r="267" spans="1:65" s="2" customFormat="1" ht="21.75" customHeight="1">
      <c r="A267" s="26"/>
      <c r="B267" s="145"/>
      <c r="C267" s="146" t="s">
        <v>569</v>
      </c>
      <c r="D267" s="146" t="s">
        <v>136</v>
      </c>
      <c r="E267" s="147" t="s">
        <v>570</v>
      </c>
      <c r="F267" s="148" t="s">
        <v>571</v>
      </c>
      <c r="G267" s="149" t="s">
        <v>157</v>
      </c>
      <c r="H267" s="150">
        <v>1</v>
      </c>
      <c r="I267" s="150"/>
      <c r="J267" s="150">
        <f t="shared" si="40"/>
        <v>0</v>
      </c>
      <c r="K267" s="151"/>
      <c r="L267" s="27"/>
      <c r="M267" s="152" t="s">
        <v>1</v>
      </c>
      <c r="N267" s="153" t="s">
        <v>36</v>
      </c>
      <c r="O267" s="154">
        <v>3.25</v>
      </c>
      <c r="P267" s="154">
        <f t="shared" si="41"/>
        <v>3.25</v>
      </c>
      <c r="Q267" s="154">
        <v>0</v>
      </c>
      <c r="R267" s="154">
        <f t="shared" si="42"/>
        <v>0</v>
      </c>
      <c r="S267" s="154">
        <v>0</v>
      </c>
      <c r="T267" s="155">
        <f t="shared" si="43"/>
        <v>0</v>
      </c>
      <c r="U267" s="26"/>
      <c r="V267" s="26"/>
      <c r="W267" s="26"/>
      <c r="X267" s="26"/>
      <c r="Y267" s="26"/>
      <c r="Z267" s="26"/>
      <c r="AA267" s="26"/>
      <c r="AB267" s="26"/>
      <c r="AC267" s="26"/>
      <c r="AD267" s="26"/>
      <c r="AE267" s="26"/>
      <c r="AR267" s="156" t="s">
        <v>218</v>
      </c>
      <c r="AT267" s="156" t="s">
        <v>136</v>
      </c>
      <c r="AU267" s="156" t="s">
        <v>83</v>
      </c>
      <c r="AY267" s="14" t="s">
        <v>133</v>
      </c>
      <c r="BE267" s="157">
        <f t="shared" si="44"/>
        <v>0</v>
      </c>
      <c r="BF267" s="157">
        <f t="shared" si="45"/>
        <v>0</v>
      </c>
      <c r="BG267" s="157">
        <f t="shared" si="46"/>
        <v>0</v>
      </c>
      <c r="BH267" s="157">
        <f t="shared" si="47"/>
        <v>0</v>
      </c>
      <c r="BI267" s="157">
        <f t="shared" si="48"/>
        <v>0</v>
      </c>
      <c r="BJ267" s="14" t="s">
        <v>83</v>
      </c>
      <c r="BK267" s="158">
        <f t="shared" si="49"/>
        <v>0</v>
      </c>
      <c r="BL267" s="14" t="s">
        <v>218</v>
      </c>
      <c r="BM267" s="156" t="s">
        <v>572</v>
      </c>
    </row>
    <row r="268" spans="1:65" s="2" customFormat="1" ht="24.15" customHeight="1">
      <c r="A268" s="26"/>
      <c r="B268" s="145"/>
      <c r="C268" s="146" t="s">
        <v>573</v>
      </c>
      <c r="D268" s="146" t="s">
        <v>136</v>
      </c>
      <c r="E268" s="147" t="s">
        <v>574</v>
      </c>
      <c r="F268" s="148" t="s">
        <v>575</v>
      </c>
      <c r="G268" s="149" t="s">
        <v>157</v>
      </c>
      <c r="H268" s="150">
        <v>2</v>
      </c>
      <c r="I268" s="150"/>
      <c r="J268" s="150">
        <f t="shared" si="40"/>
        <v>0</v>
      </c>
      <c r="K268" s="151"/>
      <c r="L268" s="27"/>
      <c r="M268" s="152" t="s">
        <v>1</v>
      </c>
      <c r="N268" s="153" t="s">
        <v>36</v>
      </c>
      <c r="O268" s="154">
        <v>6.0640000000000001</v>
      </c>
      <c r="P268" s="154">
        <f t="shared" si="41"/>
        <v>12.128</v>
      </c>
      <c r="Q268" s="154">
        <v>0</v>
      </c>
      <c r="R268" s="154">
        <f t="shared" si="42"/>
        <v>0</v>
      </c>
      <c r="S268" s="154">
        <v>0</v>
      </c>
      <c r="T268" s="155">
        <f t="shared" si="43"/>
        <v>0</v>
      </c>
      <c r="U268" s="26"/>
      <c r="V268" s="26"/>
      <c r="W268" s="26"/>
      <c r="X268" s="26"/>
      <c r="Y268" s="26"/>
      <c r="Z268" s="26"/>
      <c r="AA268" s="26"/>
      <c r="AB268" s="26"/>
      <c r="AC268" s="26"/>
      <c r="AD268" s="26"/>
      <c r="AE268" s="26"/>
      <c r="AR268" s="156" t="s">
        <v>218</v>
      </c>
      <c r="AT268" s="156" t="s">
        <v>136</v>
      </c>
      <c r="AU268" s="156" t="s">
        <v>83</v>
      </c>
      <c r="AY268" s="14" t="s">
        <v>133</v>
      </c>
      <c r="BE268" s="157">
        <f t="shared" si="44"/>
        <v>0</v>
      </c>
      <c r="BF268" s="157">
        <f t="shared" si="45"/>
        <v>0</v>
      </c>
      <c r="BG268" s="157">
        <f t="shared" si="46"/>
        <v>0</v>
      </c>
      <c r="BH268" s="157">
        <f t="shared" si="47"/>
        <v>0</v>
      </c>
      <c r="BI268" s="157">
        <f t="shared" si="48"/>
        <v>0</v>
      </c>
      <c r="BJ268" s="14" t="s">
        <v>83</v>
      </c>
      <c r="BK268" s="158">
        <f t="shared" si="49"/>
        <v>0</v>
      </c>
      <c r="BL268" s="14" t="s">
        <v>218</v>
      </c>
      <c r="BM268" s="156" t="s">
        <v>576</v>
      </c>
    </row>
    <row r="269" spans="1:65" s="2" customFormat="1" ht="21.75" customHeight="1">
      <c r="A269" s="26"/>
      <c r="B269" s="145"/>
      <c r="C269" s="146" t="s">
        <v>577</v>
      </c>
      <c r="D269" s="146" t="s">
        <v>136</v>
      </c>
      <c r="E269" s="147" t="s">
        <v>578</v>
      </c>
      <c r="F269" s="148" t="s">
        <v>579</v>
      </c>
      <c r="G269" s="149" t="s">
        <v>157</v>
      </c>
      <c r="H269" s="150">
        <v>129</v>
      </c>
      <c r="I269" s="150"/>
      <c r="J269" s="150">
        <f t="shared" si="40"/>
        <v>0</v>
      </c>
      <c r="K269" s="151"/>
      <c r="L269" s="27"/>
      <c r="M269" s="152" t="s">
        <v>1</v>
      </c>
      <c r="N269" s="153" t="s">
        <v>36</v>
      </c>
      <c r="O269" s="154">
        <v>0.28000000000000003</v>
      </c>
      <c r="P269" s="154">
        <f t="shared" si="41"/>
        <v>36.120000000000005</v>
      </c>
      <c r="Q269" s="154">
        <v>0</v>
      </c>
      <c r="R269" s="154">
        <f t="shared" si="42"/>
        <v>0</v>
      </c>
      <c r="S269" s="154">
        <v>0</v>
      </c>
      <c r="T269" s="155">
        <f t="shared" si="43"/>
        <v>0</v>
      </c>
      <c r="U269" s="26"/>
      <c r="V269" s="26"/>
      <c r="W269" s="26"/>
      <c r="X269" s="26"/>
      <c r="Y269" s="26"/>
      <c r="Z269" s="26"/>
      <c r="AA269" s="26"/>
      <c r="AB269" s="26"/>
      <c r="AC269" s="26"/>
      <c r="AD269" s="26"/>
      <c r="AE269" s="26"/>
      <c r="AR269" s="156" t="s">
        <v>218</v>
      </c>
      <c r="AT269" s="156" t="s">
        <v>136</v>
      </c>
      <c r="AU269" s="156" t="s">
        <v>83</v>
      </c>
      <c r="AY269" s="14" t="s">
        <v>133</v>
      </c>
      <c r="BE269" s="157">
        <f t="shared" si="44"/>
        <v>0</v>
      </c>
      <c r="BF269" s="157">
        <f t="shared" si="45"/>
        <v>0</v>
      </c>
      <c r="BG269" s="157">
        <f t="shared" si="46"/>
        <v>0</v>
      </c>
      <c r="BH269" s="157">
        <f t="shared" si="47"/>
        <v>0</v>
      </c>
      <c r="BI269" s="157">
        <f t="shared" si="48"/>
        <v>0</v>
      </c>
      <c r="BJ269" s="14" t="s">
        <v>83</v>
      </c>
      <c r="BK269" s="158">
        <f t="shared" si="49"/>
        <v>0</v>
      </c>
      <c r="BL269" s="14" t="s">
        <v>218</v>
      </c>
      <c r="BM269" s="156" t="s">
        <v>580</v>
      </c>
    </row>
    <row r="270" spans="1:65" s="2" customFormat="1" ht="50.4" customHeight="1">
      <c r="A270" s="26"/>
      <c r="B270" s="145"/>
      <c r="C270" s="159" t="s">
        <v>581</v>
      </c>
      <c r="D270" s="159" t="s">
        <v>168</v>
      </c>
      <c r="E270" s="160" t="s">
        <v>582</v>
      </c>
      <c r="F270" s="161" t="s">
        <v>1616</v>
      </c>
      <c r="G270" s="162" t="s">
        <v>157</v>
      </c>
      <c r="H270" s="163">
        <v>0</v>
      </c>
      <c r="I270" s="163"/>
      <c r="J270" s="163">
        <f t="shared" si="40"/>
        <v>0</v>
      </c>
      <c r="K270" s="164"/>
      <c r="L270" s="165"/>
      <c r="M270" s="166" t="s">
        <v>1</v>
      </c>
      <c r="N270" s="167" t="s">
        <v>36</v>
      </c>
      <c r="O270" s="154">
        <v>0</v>
      </c>
      <c r="P270" s="154">
        <f t="shared" si="41"/>
        <v>0</v>
      </c>
      <c r="Q270" s="154">
        <v>6.9999999999999999E-4</v>
      </c>
      <c r="R270" s="154">
        <f t="shared" si="42"/>
        <v>0</v>
      </c>
      <c r="S270" s="154">
        <v>0</v>
      </c>
      <c r="T270" s="155">
        <f t="shared" si="43"/>
        <v>0</v>
      </c>
      <c r="U270" s="26"/>
      <c r="V270" s="26"/>
      <c r="W270" s="26"/>
      <c r="X270" s="26"/>
      <c r="Y270" s="26"/>
      <c r="Z270" s="26"/>
      <c r="AA270" s="26"/>
      <c r="AB270" s="26"/>
      <c r="AC270" s="26"/>
      <c r="AD270" s="26"/>
      <c r="AE270" s="26"/>
      <c r="AR270" s="156" t="s">
        <v>223</v>
      </c>
      <c r="AT270" s="156" t="s">
        <v>168</v>
      </c>
      <c r="AU270" s="156" t="s">
        <v>83</v>
      </c>
      <c r="AY270" s="14" t="s">
        <v>133</v>
      </c>
      <c r="BE270" s="157">
        <f t="shared" si="44"/>
        <v>0</v>
      </c>
      <c r="BF270" s="157">
        <f t="shared" si="45"/>
        <v>0</v>
      </c>
      <c r="BG270" s="157">
        <f t="shared" si="46"/>
        <v>0</v>
      </c>
      <c r="BH270" s="157">
        <f t="shared" si="47"/>
        <v>0</v>
      </c>
      <c r="BI270" s="157">
        <f t="shared" si="48"/>
        <v>0</v>
      </c>
      <c r="BJ270" s="14" t="s">
        <v>83</v>
      </c>
      <c r="BK270" s="158">
        <f t="shared" si="49"/>
        <v>0</v>
      </c>
      <c r="BL270" s="14" t="s">
        <v>223</v>
      </c>
      <c r="BM270" s="156" t="s">
        <v>583</v>
      </c>
    </row>
    <row r="271" spans="1:65" s="2" customFormat="1" ht="44.4" customHeight="1">
      <c r="A271" s="26"/>
      <c r="B271" s="145"/>
      <c r="C271" s="159" t="s">
        <v>584</v>
      </c>
      <c r="D271" s="159" t="s">
        <v>168</v>
      </c>
      <c r="E271" s="160" t="s">
        <v>585</v>
      </c>
      <c r="F271" s="161" t="s">
        <v>1617</v>
      </c>
      <c r="G271" s="162" t="s">
        <v>157</v>
      </c>
      <c r="H271" s="163">
        <v>58</v>
      </c>
      <c r="I271" s="163"/>
      <c r="J271" s="163">
        <f t="shared" si="40"/>
        <v>0</v>
      </c>
      <c r="K271" s="164"/>
      <c r="L271" s="165"/>
      <c r="M271" s="166" t="s">
        <v>1</v>
      </c>
      <c r="N271" s="167" t="s">
        <v>36</v>
      </c>
      <c r="O271" s="154">
        <v>0</v>
      </c>
      <c r="P271" s="154">
        <f t="shared" si="41"/>
        <v>0</v>
      </c>
      <c r="Q271" s="154">
        <v>6.9999999999999999E-4</v>
      </c>
      <c r="R271" s="154">
        <f t="shared" si="42"/>
        <v>4.0599999999999997E-2</v>
      </c>
      <c r="S271" s="154">
        <v>0</v>
      </c>
      <c r="T271" s="155">
        <f t="shared" si="43"/>
        <v>0</v>
      </c>
      <c r="U271" s="26"/>
      <c r="V271" s="26"/>
      <c r="W271" s="26"/>
      <c r="X271" s="26"/>
      <c r="Y271" s="26"/>
      <c r="Z271" s="26"/>
      <c r="AA271" s="26"/>
      <c r="AB271" s="26"/>
      <c r="AC271" s="26"/>
      <c r="AD271" s="26"/>
      <c r="AE271" s="26"/>
      <c r="AR271" s="156" t="s">
        <v>223</v>
      </c>
      <c r="AT271" s="156" t="s">
        <v>168</v>
      </c>
      <c r="AU271" s="156" t="s">
        <v>83</v>
      </c>
      <c r="AY271" s="14" t="s">
        <v>133</v>
      </c>
      <c r="BE271" s="157">
        <f t="shared" si="44"/>
        <v>0</v>
      </c>
      <c r="BF271" s="157">
        <f t="shared" si="45"/>
        <v>0</v>
      </c>
      <c r="BG271" s="157">
        <f t="shared" si="46"/>
        <v>0</v>
      </c>
      <c r="BH271" s="157">
        <f t="shared" si="47"/>
        <v>0</v>
      </c>
      <c r="BI271" s="157">
        <f t="shared" si="48"/>
        <v>0</v>
      </c>
      <c r="BJ271" s="14" t="s">
        <v>83</v>
      </c>
      <c r="BK271" s="158">
        <f t="shared" si="49"/>
        <v>0</v>
      </c>
      <c r="BL271" s="14" t="s">
        <v>223</v>
      </c>
      <c r="BM271" s="156" t="s">
        <v>586</v>
      </c>
    </row>
    <row r="272" spans="1:65" s="2" customFormat="1" ht="43.8" customHeight="1">
      <c r="A272" s="26"/>
      <c r="B272" s="145"/>
      <c r="C272" s="159" t="s">
        <v>587</v>
      </c>
      <c r="D272" s="159" t="s">
        <v>168</v>
      </c>
      <c r="E272" s="160" t="s">
        <v>588</v>
      </c>
      <c r="F272" s="161" t="s">
        <v>1618</v>
      </c>
      <c r="G272" s="162" t="s">
        <v>157</v>
      </c>
      <c r="H272" s="163">
        <v>63</v>
      </c>
      <c r="I272" s="163"/>
      <c r="J272" s="163">
        <f t="shared" si="40"/>
        <v>0</v>
      </c>
      <c r="K272" s="164"/>
      <c r="L272" s="165"/>
      <c r="M272" s="166" t="s">
        <v>1</v>
      </c>
      <c r="N272" s="167" t="s">
        <v>36</v>
      </c>
      <c r="O272" s="154">
        <v>0</v>
      </c>
      <c r="P272" s="154">
        <f t="shared" si="41"/>
        <v>0</v>
      </c>
      <c r="Q272" s="154">
        <v>6.9999999999999999E-4</v>
      </c>
      <c r="R272" s="154">
        <f t="shared" si="42"/>
        <v>4.41E-2</v>
      </c>
      <c r="S272" s="154">
        <v>0</v>
      </c>
      <c r="T272" s="155">
        <f t="shared" si="43"/>
        <v>0</v>
      </c>
      <c r="U272" s="26"/>
      <c r="V272" s="26"/>
      <c r="W272" s="26"/>
      <c r="X272" s="26"/>
      <c r="Y272" s="26"/>
      <c r="Z272" s="26"/>
      <c r="AA272" s="26"/>
      <c r="AB272" s="26"/>
      <c r="AC272" s="26"/>
      <c r="AD272" s="26"/>
      <c r="AE272" s="26"/>
      <c r="AR272" s="156" t="s">
        <v>223</v>
      </c>
      <c r="AT272" s="156" t="s">
        <v>168</v>
      </c>
      <c r="AU272" s="156" t="s">
        <v>83</v>
      </c>
      <c r="AY272" s="14" t="s">
        <v>133</v>
      </c>
      <c r="BE272" s="157">
        <f t="shared" si="44"/>
        <v>0</v>
      </c>
      <c r="BF272" s="157">
        <f t="shared" si="45"/>
        <v>0</v>
      </c>
      <c r="BG272" s="157">
        <f t="shared" si="46"/>
        <v>0</v>
      </c>
      <c r="BH272" s="157">
        <f t="shared" si="47"/>
        <v>0</v>
      </c>
      <c r="BI272" s="157">
        <f t="shared" si="48"/>
        <v>0</v>
      </c>
      <c r="BJ272" s="14" t="s">
        <v>83</v>
      </c>
      <c r="BK272" s="158">
        <f t="shared" si="49"/>
        <v>0</v>
      </c>
      <c r="BL272" s="14" t="s">
        <v>223</v>
      </c>
      <c r="BM272" s="156" t="s">
        <v>589</v>
      </c>
    </row>
    <row r="273" spans="1:65" s="2" customFormat="1" ht="58.8" customHeight="1">
      <c r="A273" s="26"/>
      <c r="B273" s="145"/>
      <c r="C273" s="159" t="s">
        <v>590</v>
      </c>
      <c r="D273" s="159" t="s">
        <v>168</v>
      </c>
      <c r="E273" s="160" t="s">
        <v>591</v>
      </c>
      <c r="F273" s="161" t="s">
        <v>1619</v>
      </c>
      <c r="G273" s="162" t="s">
        <v>157</v>
      </c>
      <c r="H273" s="163">
        <v>8</v>
      </c>
      <c r="I273" s="163"/>
      <c r="J273" s="163">
        <f t="shared" si="40"/>
        <v>0</v>
      </c>
      <c r="K273" s="164"/>
      <c r="L273" s="165"/>
      <c r="M273" s="166" t="s">
        <v>1</v>
      </c>
      <c r="N273" s="167" t="s">
        <v>36</v>
      </c>
      <c r="O273" s="154">
        <v>0</v>
      </c>
      <c r="P273" s="154">
        <f t="shared" si="41"/>
        <v>0</v>
      </c>
      <c r="Q273" s="154">
        <v>6.9999999999999999E-4</v>
      </c>
      <c r="R273" s="154">
        <f t="shared" si="42"/>
        <v>5.5999999999999999E-3</v>
      </c>
      <c r="S273" s="154">
        <v>0</v>
      </c>
      <c r="T273" s="155">
        <f t="shared" si="43"/>
        <v>0</v>
      </c>
      <c r="U273" s="26"/>
      <c r="V273" s="26"/>
      <c r="W273" s="26"/>
      <c r="X273" s="26"/>
      <c r="Y273" s="26"/>
      <c r="Z273" s="26"/>
      <c r="AA273" s="26"/>
      <c r="AB273" s="26"/>
      <c r="AC273" s="26"/>
      <c r="AD273" s="26"/>
      <c r="AE273" s="26"/>
      <c r="AR273" s="156" t="s">
        <v>223</v>
      </c>
      <c r="AT273" s="156" t="s">
        <v>168</v>
      </c>
      <c r="AU273" s="156" t="s">
        <v>83</v>
      </c>
      <c r="AY273" s="14" t="s">
        <v>133</v>
      </c>
      <c r="BE273" s="157">
        <f t="shared" si="44"/>
        <v>0</v>
      </c>
      <c r="BF273" s="157">
        <f t="shared" si="45"/>
        <v>0</v>
      </c>
      <c r="BG273" s="157">
        <f t="shared" si="46"/>
        <v>0</v>
      </c>
      <c r="BH273" s="157">
        <f t="shared" si="47"/>
        <v>0</v>
      </c>
      <c r="BI273" s="157">
        <f t="shared" si="48"/>
        <v>0</v>
      </c>
      <c r="BJ273" s="14" t="s">
        <v>83</v>
      </c>
      <c r="BK273" s="158">
        <f t="shared" si="49"/>
        <v>0</v>
      </c>
      <c r="BL273" s="14" t="s">
        <v>223</v>
      </c>
      <c r="BM273" s="156" t="s">
        <v>592</v>
      </c>
    </row>
    <row r="274" spans="1:65" s="2" customFormat="1" ht="51.6" customHeight="1">
      <c r="A274" s="26"/>
      <c r="B274" s="145"/>
      <c r="C274" s="159" t="s">
        <v>593</v>
      </c>
      <c r="D274" s="159" t="s">
        <v>168</v>
      </c>
      <c r="E274" s="160" t="s">
        <v>594</v>
      </c>
      <c r="F274" s="161" t="s">
        <v>1620</v>
      </c>
      <c r="G274" s="162" t="s">
        <v>157</v>
      </c>
      <c r="H274" s="163">
        <v>0</v>
      </c>
      <c r="I274" s="163"/>
      <c r="J274" s="163">
        <f t="shared" si="40"/>
        <v>0</v>
      </c>
      <c r="K274" s="164"/>
      <c r="L274" s="165"/>
      <c r="M274" s="166" t="s">
        <v>1</v>
      </c>
      <c r="N274" s="167" t="s">
        <v>36</v>
      </c>
      <c r="O274" s="154">
        <v>0</v>
      </c>
      <c r="P274" s="154">
        <f t="shared" si="41"/>
        <v>0</v>
      </c>
      <c r="Q274" s="154">
        <v>6.9999999999999999E-4</v>
      </c>
      <c r="R274" s="154">
        <f t="shared" si="42"/>
        <v>0</v>
      </c>
      <c r="S274" s="154">
        <v>0</v>
      </c>
      <c r="T274" s="155">
        <f t="shared" si="43"/>
        <v>0</v>
      </c>
      <c r="U274" s="26"/>
      <c r="V274" s="26"/>
      <c r="W274" s="26"/>
      <c r="X274" s="26"/>
      <c r="Y274" s="26"/>
      <c r="Z274" s="26"/>
      <c r="AA274" s="26"/>
      <c r="AB274" s="26"/>
      <c r="AC274" s="26"/>
      <c r="AD274" s="26"/>
      <c r="AE274" s="26"/>
      <c r="AR274" s="156" t="s">
        <v>223</v>
      </c>
      <c r="AT274" s="156" t="s">
        <v>168</v>
      </c>
      <c r="AU274" s="156" t="s">
        <v>83</v>
      </c>
      <c r="AY274" s="14" t="s">
        <v>133</v>
      </c>
      <c r="BE274" s="157">
        <f t="shared" si="44"/>
        <v>0</v>
      </c>
      <c r="BF274" s="157">
        <f t="shared" si="45"/>
        <v>0</v>
      </c>
      <c r="BG274" s="157">
        <f t="shared" si="46"/>
        <v>0</v>
      </c>
      <c r="BH274" s="157">
        <f t="shared" si="47"/>
        <v>0</v>
      </c>
      <c r="BI274" s="157">
        <f t="shared" si="48"/>
        <v>0</v>
      </c>
      <c r="BJ274" s="14" t="s">
        <v>83</v>
      </c>
      <c r="BK274" s="158">
        <f t="shared" si="49"/>
        <v>0</v>
      </c>
      <c r="BL274" s="14" t="s">
        <v>223</v>
      </c>
      <c r="BM274" s="156" t="s">
        <v>595</v>
      </c>
    </row>
    <row r="275" spans="1:65" s="2" customFormat="1" ht="21.75" customHeight="1">
      <c r="A275" s="26"/>
      <c r="B275" s="145"/>
      <c r="C275" s="146" t="s">
        <v>596</v>
      </c>
      <c r="D275" s="146" t="s">
        <v>136</v>
      </c>
      <c r="E275" s="147" t="s">
        <v>597</v>
      </c>
      <c r="F275" s="148" t="s">
        <v>598</v>
      </c>
      <c r="G275" s="149" t="s">
        <v>157</v>
      </c>
      <c r="H275" s="150">
        <v>23</v>
      </c>
      <c r="I275" s="150"/>
      <c r="J275" s="150">
        <f t="shared" si="40"/>
        <v>0</v>
      </c>
      <c r="K275" s="151"/>
      <c r="L275" s="27"/>
      <c r="M275" s="152" t="s">
        <v>1</v>
      </c>
      <c r="N275" s="153" t="s">
        <v>36</v>
      </c>
      <c r="O275" s="154">
        <v>0.35</v>
      </c>
      <c r="P275" s="154">
        <f t="shared" si="41"/>
        <v>8.0499999999999989</v>
      </c>
      <c r="Q275" s="154">
        <v>0</v>
      </c>
      <c r="R275" s="154">
        <f t="shared" si="42"/>
        <v>0</v>
      </c>
      <c r="S275" s="154">
        <v>0</v>
      </c>
      <c r="T275" s="155">
        <f t="shared" si="43"/>
        <v>0</v>
      </c>
      <c r="U275" s="26"/>
      <c r="V275" s="26"/>
      <c r="W275" s="26"/>
      <c r="X275" s="26"/>
      <c r="Y275" s="26"/>
      <c r="Z275" s="26"/>
      <c r="AA275" s="26"/>
      <c r="AB275" s="26"/>
      <c r="AC275" s="26"/>
      <c r="AD275" s="26"/>
      <c r="AE275" s="26"/>
      <c r="AR275" s="156" t="s">
        <v>218</v>
      </c>
      <c r="AT275" s="156" t="s">
        <v>136</v>
      </c>
      <c r="AU275" s="156" t="s">
        <v>83</v>
      </c>
      <c r="AY275" s="14" t="s">
        <v>133</v>
      </c>
      <c r="BE275" s="157">
        <f t="shared" si="44"/>
        <v>0</v>
      </c>
      <c r="BF275" s="157">
        <f t="shared" si="45"/>
        <v>0</v>
      </c>
      <c r="BG275" s="157">
        <f t="shared" si="46"/>
        <v>0</v>
      </c>
      <c r="BH275" s="157">
        <f t="shared" si="47"/>
        <v>0</v>
      </c>
      <c r="BI275" s="157">
        <f t="shared" si="48"/>
        <v>0</v>
      </c>
      <c r="BJ275" s="14" t="s">
        <v>83</v>
      </c>
      <c r="BK275" s="158">
        <f t="shared" si="49"/>
        <v>0</v>
      </c>
      <c r="BL275" s="14" t="s">
        <v>218</v>
      </c>
      <c r="BM275" s="156" t="s">
        <v>599</v>
      </c>
    </row>
    <row r="276" spans="1:65" s="2" customFormat="1" ht="54.6" customHeight="1">
      <c r="A276" s="26"/>
      <c r="B276" s="145"/>
      <c r="C276" s="159" t="s">
        <v>600</v>
      </c>
      <c r="D276" s="159" t="s">
        <v>168</v>
      </c>
      <c r="E276" s="160" t="s">
        <v>601</v>
      </c>
      <c r="F276" s="161" t="s">
        <v>1621</v>
      </c>
      <c r="G276" s="162" t="s">
        <v>157</v>
      </c>
      <c r="H276" s="163">
        <v>15</v>
      </c>
      <c r="I276" s="163"/>
      <c r="J276" s="163">
        <f t="shared" si="40"/>
        <v>0</v>
      </c>
      <c r="K276" s="164"/>
      <c r="L276" s="165"/>
      <c r="M276" s="166" t="s">
        <v>1</v>
      </c>
      <c r="N276" s="167" t="s">
        <v>36</v>
      </c>
      <c r="O276" s="154">
        <v>0</v>
      </c>
      <c r="P276" s="154">
        <f t="shared" si="41"/>
        <v>0</v>
      </c>
      <c r="Q276" s="154">
        <v>6.9999999999999999E-4</v>
      </c>
      <c r="R276" s="154">
        <f t="shared" si="42"/>
        <v>1.0500000000000001E-2</v>
      </c>
      <c r="S276" s="154">
        <v>0</v>
      </c>
      <c r="T276" s="155">
        <f t="shared" si="43"/>
        <v>0</v>
      </c>
      <c r="U276" s="26"/>
      <c r="V276" s="26"/>
      <c r="W276" s="26"/>
      <c r="X276" s="26"/>
      <c r="Y276" s="26"/>
      <c r="Z276" s="26"/>
      <c r="AA276" s="26"/>
      <c r="AB276" s="26"/>
      <c r="AC276" s="26"/>
      <c r="AD276" s="26"/>
      <c r="AE276" s="26"/>
      <c r="AR276" s="156" t="s">
        <v>223</v>
      </c>
      <c r="AT276" s="156" t="s">
        <v>168</v>
      </c>
      <c r="AU276" s="156" t="s">
        <v>83</v>
      </c>
      <c r="AY276" s="14" t="s">
        <v>133</v>
      </c>
      <c r="BE276" s="157">
        <f t="shared" si="44"/>
        <v>0</v>
      </c>
      <c r="BF276" s="157">
        <f t="shared" si="45"/>
        <v>0</v>
      </c>
      <c r="BG276" s="157">
        <f t="shared" si="46"/>
        <v>0</v>
      </c>
      <c r="BH276" s="157">
        <f t="shared" si="47"/>
        <v>0</v>
      </c>
      <c r="BI276" s="157">
        <f t="shared" si="48"/>
        <v>0</v>
      </c>
      <c r="BJ276" s="14" t="s">
        <v>83</v>
      </c>
      <c r="BK276" s="158">
        <f t="shared" si="49"/>
        <v>0</v>
      </c>
      <c r="BL276" s="14" t="s">
        <v>223</v>
      </c>
      <c r="BM276" s="156" t="s">
        <v>602</v>
      </c>
    </row>
    <row r="277" spans="1:65" s="2" customFormat="1" ht="51" customHeight="1">
      <c r="A277" s="26"/>
      <c r="B277" s="145"/>
      <c r="C277" s="159" t="s">
        <v>603</v>
      </c>
      <c r="D277" s="159" t="s">
        <v>168</v>
      </c>
      <c r="E277" s="160" t="s">
        <v>604</v>
      </c>
      <c r="F277" s="161" t="s">
        <v>1622</v>
      </c>
      <c r="G277" s="162" t="s">
        <v>157</v>
      </c>
      <c r="H277" s="163">
        <v>8</v>
      </c>
      <c r="I277" s="163"/>
      <c r="J277" s="163">
        <f t="shared" si="40"/>
        <v>0</v>
      </c>
      <c r="K277" s="164"/>
      <c r="L277" s="165"/>
      <c r="M277" s="166" t="s">
        <v>1</v>
      </c>
      <c r="N277" s="167" t="s">
        <v>36</v>
      </c>
      <c r="O277" s="154">
        <v>0</v>
      </c>
      <c r="P277" s="154">
        <f t="shared" si="41"/>
        <v>0</v>
      </c>
      <c r="Q277" s="154">
        <v>6.9999999999999999E-4</v>
      </c>
      <c r="R277" s="154">
        <f t="shared" si="42"/>
        <v>5.5999999999999999E-3</v>
      </c>
      <c r="S277" s="154">
        <v>0</v>
      </c>
      <c r="T277" s="155">
        <f t="shared" si="43"/>
        <v>0</v>
      </c>
      <c r="U277" s="26"/>
      <c r="V277" s="26"/>
      <c r="W277" s="26"/>
      <c r="X277" s="26"/>
      <c r="Y277" s="26"/>
      <c r="Z277" s="26"/>
      <c r="AA277" s="26"/>
      <c r="AB277" s="26"/>
      <c r="AC277" s="26"/>
      <c r="AD277" s="26"/>
      <c r="AE277" s="26"/>
      <c r="AR277" s="156" t="s">
        <v>223</v>
      </c>
      <c r="AT277" s="156" t="s">
        <v>168</v>
      </c>
      <c r="AU277" s="156" t="s">
        <v>83</v>
      </c>
      <c r="AY277" s="14" t="s">
        <v>133</v>
      </c>
      <c r="BE277" s="157">
        <f t="shared" si="44"/>
        <v>0</v>
      </c>
      <c r="BF277" s="157">
        <f t="shared" si="45"/>
        <v>0</v>
      </c>
      <c r="BG277" s="157">
        <f t="shared" si="46"/>
        <v>0</v>
      </c>
      <c r="BH277" s="157">
        <f t="shared" si="47"/>
        <v>0</v>
      </c>
      <c r="BI277" s="157">
        <f t="shared" si="48"/>
        <v>0</v>
      </c>
      <c r="BJ277" s="14" t="s">
        <v>83</v>
      </c>
      <c r="BK277" s="158">
        <f t="shared" si="49"/>
        <v>0</v>
      </c>
      <c r="BL277" s="14" t="s">
        <v>223</v>
      </c>
      <c r="BM277" s="156" t="s">
        <v>605</v>
      </c>
    </row>
    <row r="278" spans="1:65" s="2" customFormat="1" ht="24.15" customHeight="1">
      <c r="A278" s="26"/>
      <c r="B278" s="145"/>
      <c r="C278" s="146" t="s">
        <v>606</v>
      </c>
      <c r="D278" s="146" t="s">
        <v>136</v>
      </c>
      <c r="E278" s="147" t="s">
        <v>607</v>
      </c>
      <c r="F278" s="148" t="s">
        <v>608</v>
      </c>
      <c r="G278" s="149" t="s">
        <v>157</v>
      </c>
      <c r="H278" s="150">
        <v>68</v>
      </c>
      <c r="I278" s="150"/>
      <c r="J278" s="150">
        <f t="shared" si="40"/>
        <v>0</v>
      </c>
      <c r="K278" s="151"/>
      <c r="L278" s="27"/>
      <c r="M278" s="152" t="s">
        <v>1</v>
      </c>
      <c r="N278" s="153" t="s">
        <v>36</v>
      </c>
      <c r="O278" s="154">
        <v>0.3</v>
      </c>
      <c r="P278" s="154">
        <f t="shared" si="41"/>
        <v>20.399999999999999</v>
      </c>
      <c r="Q278" s="154">
        <v>0</v>
      </c>
      <c r="R278" s="154">
        <f t="shared" si="42"/>
        <v>0</v>
      </c>
      <c r="S278" s="154">
        <v>0</v>
      </c>
      <c r="T278" s="155">
        <f t="shared" si="43"/>
        <v>0</v>
      </c>
      <c r="U278" s="26"/>
      <c r="V278" s="26"/>
      <c r="W278" s="26"/>
      <c r="X278" s="26"/>
      <c r="Y278" s="26"/>
      <c r="Z278" s="26"/>
      <c r="AA278" s="26"/>
      <c r="AB278" s="26"/>
      <c r="AC278" s="26"/>
      <c r="AD278" s="26"/>
      <c r="AE278" s="26"/>
      <c r="AR278" s="156" t="s">
        <v>218</v>
      </c>
      <c r="AT278" s="156" t="s">
        <v>136</v>
      </c>
      <c r="AU278" s="156" t="s">
        <v>83</v>
      </c>
      <c r="AY278" s="14" t="s">
        <v>133</v>
      </c>
      <c r="BE278" s="157">
        <f t="shared" si="44"/>
        <v>0</v>
      </c>
      <c r="BF278" s="157">
        <f t="shared" si="45"/>
        <v>0</v>
      </c>
      <c r="BG278" s="157">
        <f t="shared" si="46"/>
        <v>0</v>
      </c>
      <c r="BH278" s="157">
        <f t="shared" si="47"/>
        <v>0</v>
      </c>
      <c r="BI278" s="157">
        <f t="shared" si="48"/>
        <v>0</v>
      </c>
      <c r="BJ278" s="14" t="s">
        <v>83</v>
      </c>
      <c r="BK278" s="158">
        <f t="shared" si="49"/>
        <v>0</v>
      </c>
      <c r="BL278" s="14" t="s">
        <v>218</v>
      </c>
      <c r="BM278" s="156" t="s">
        <v>609</v>
      </c>
    </row>
    <row r="279" spans="1:65" s="2" customFormat="1" ht="51.6" customHeight="1">
      <c r="A279" s="26"/>
      <c r="B279" s="145"/>
      <c r="C279" s="159" t="s">
        <v>610</v>
      </c>
      <c r="D279" s="159" t="s">
        <v>168</v>
      </c>
      <c r="E279" s="160" t="s">
        <v>611</v>
      </c>
      <c r="F279" s="161" t="s">
        <v>1623</v>
      </c>
      <c r="G279" s="162" t="s">
        <v>157</v>
      </c>
      <c r="H279" s="163">
        <v>68</v>
      </c>
      <c r="I279" s="163"/>
      <c r="J279" s="163">
        <f t="shared" si="40"/>
        <v>0</v>
      </c>
      <c r="K279" s="164"/>
      <c r="L279" s="165"/>
      <c r="M279" s="166" t="s">
        <v>1</v>
      </c>
      <c r="N279" s="167" t="s">
        <v>36</v>
      </c>
      <c r="O279" s="154">
        <v>0</v>
      </c>
      <c r="P279" s="154">
        <f t="shared" si="41"/>
        <v>0</v>
      </c>
      <c r="Q279" s="154">
        <v>6.9999999999999999E-4</v>
      </c>
      <c r="R279" s="154">
        <f t="shared" si="42"/>
        <v>4.7599999999999996E-2</v>
      </c>
      <c r="S279" s="154">
        <v>0</v>
      </c>
      <c r="T279" s="155">
        <f t="shared" si="43"/>
        <v>0</v>
      </c>
      <c r="U279" s="26"/>
      <c r="V279" s="26"/>
      <c r="W279" s="26"/>
      <c r="X279" s="26"/>
      <c r="Y279" s="26"/>
      <c r="Z279" s="26"/>
      <c r="AA279" s="26"/>
      <c r="AB279" s="26"/>
      <c r="AC279" s="26"/>
      <c r="AD279" s="26"/>
      <c r="AE279" s="26"/>
      <c r="AR279" s="156" t="s">
        <v>223</v>
      </c>
      <c r="AT279" s="156" t="s">
        <v>168</v>
      </c>
      <c r="AU279" s="156" t="s">
        <v>83</v>
      </c>
      <c r="AY279" s="14" t="s">
        <v>133</v>
      </c>
      <c r="BE279" s="157">
        <f t="shared" si="44"/>
        <v>0</v>
      </c>
      <c r="BF279" s="157">
        <f t="shared" si="45"/>
        <v>0</v>
      </c>
      <c r="BG279" s="157">
        <f t="shared" si="46"/>
        <v>0</v>
      </c>
      <c r="BH279" s="157">
        <f t="shared" si="47"/>
        <v>0</v>
      </c>
      <c r="BI279" s="157">
        <f t="shared" si="48"/>
        <v>0</v>
      </c>
      <c r="BJ279" s="14" t="s">
        <v>83</v>
      </c>
      <c r="BK279" s="158">
        <f t="shared" si="49"/>
        <v>0</v>
      </c>
      <c r="BL279" s="14" t="s">
        <v>223</v>
      </c>
      <c r="BM279" s="156" t="s">
        <v>612</v>
      </c>
    </row>
    <row r="280" spans="1:65" s="2" customFormat="1" ht="24.15" customHeight="1">
      <c r="A280" s="26"/>
      <c r="B280" s="145"/>
      <c r="C280" s="159" t="s">
        <v>223</v>
      </c>
      <c r="D280" s="159" t="s">
        <v>168</v>
      </c>
      <c r="E280" s="160" t="s">
        <v>613</v>
      </c>
      <c r="F280" s="161" t="s">
        <v>614</v>
      </c>
      <c r="G280" s="162" t="s">
        <v>157</v>
      </c>
      <c r="H280" s="163">
        <v>68</v>
      </c>
      <c r="I280" s="163"/>
      <c r="J280" s="163">
        <f t="shared" si="40"/>
        <v>0</v>
      </c>
      <c r="K280" s="164"/>
      <c r="L280" s="165"/>
      <c r="M280" s="166" t="s">
        <v>1</v>
      </c>
      <c r="N280" s="167" t="s">
        <v>36</v>
      </c>
      <c r="O280" s="154">
        <v>0</v>
      </c>
      <c r="P280" s="154">
        <f t="shared" si="41"/>
        <v>0</v>
      </c>
      <c r="Q280" s="154">
        <v>6.9999999999999999E-4</v>
      </c>
      <c r="R280" s="154">
        <f t="shared" si="42"/>
        <v>4.7599999999999996E-2</v>
      </c>
      <c r="S280" s="154">
        <v>0</v>
      </c>
      <c r="T280" s="155">
        <f t="shared" si="43"/>
        <v>0</v>
      </c>
      <c r="U280" s="26"/>
      <c r="V280" s="26"/>
      <c r="W280" s="26"/>
      <c r="X280" s="26"/>
      <c r="Y280" s="26"/>
      <c r="Z280" s="26"/>
      <c r="AA280" s="26"/>
      <c r="AB280" s="26"/>
      <c r="AC280" s="26"/>
      <c r="AD280" s="26"/>
      <c r="AE280" s="26"/>
      <c r="AR280" s="156" t="s">
        <v>223</v>
      </c>
      <c r="AT280" s="156" t="s">
        <v>168</v>
      </c>
      <c r="AU280" s="156" t="s">
        <v>83</v>
      </c>
      <c r="AY280" s="14" t="s">
        <v>133</v>
      </c>
      <c r="BE280" s="157">
        <f t="shared" si="44"/>
        <v>0</v>
      </c>
      <c r="BF280" s="157">
        <f t="shared" si="45"/>
        <v>0</v>
      </c>
      <c r="BG280" s="157">
        <f t="shared" si="46"/>
        <v>0</v>
      </c>
      <c r="BH280" s="157">
        <f t="shared" si="47"/>
        <v>0</v>
      </c>
      <c r="BI280" s="157">
        <f t="shared" si="48"/>
        <v>0</v>
      </c>
      <c r="BJ280" s="14" t="s">
        <v>83</v>
      </c>
      <c r="BK280" s="158">
        <f t="shared" si="49"/>
        <v>0</v>
      </c>
      <c r="BL280" s="14" t="s">
        <v>223</v>
      </c>
      <c r="BM280" s="156" t="s">
        <v>615</v>
      </c>
    </row>
    <row r="281" spans="1:65" s="2" customFormat="1" ht="21.75" customHeight="1">
      <c r="A281" s="26"/>
      <c r="B281" s="145"/>
      <c r="C281" s="146" t="s">
        <v>616</v>
      </c>
      <c r="D281" s="146" t="s">
        <v>136</v>
      </c>
      <c r="E281" s="147" t="s">
        <v>617</v>
      </c>
      <c r="F281" s="148" t="s">
        <v>618</v>
      </c>
      <c r="G281" s="149" t="s">
        <v>157</v>
      </c>
      <c r="H281" s="150">
        <v>2</v>
      </c>
      <c r="I281" s="150"/>
      <c r="J281" s="150">
        <f t="shared" si="40"/>
        <v>0</v>
      </c>
      <c r="K281" s="151"/>
      <c r="L281" s="27"/>
      <c r="M281" s="152" t="s">
        <v>1</v>
      </c>
      <c r="N281" s="153" t="s">
        <v>36</v>
      </c>
      <c r="O281" s="154">
        <v>1.18</v>
      </c>
      <c r="P281" s="154">
        <f t="shared" si="41"/>
        <v>2.36</v>
      </c>
      <c r="Q281" s="154">
        <v>0</v>
      </c>
      <c r="R281" s="154">
        <f t="shared" si="42"/>
        <v>0</v>
      </c>
      <c r="S281" s="154">
        <v>0</v>
      </c>
      <c r="T281" s="155">
        <f t="shared" si="43"/>
        <v>0</v>
      </c>
      <c r="U281" s="26"/>
      <c r="V281" s="26"/>
      <c r="W281" s="26"/>
      <c r="X281" s="26"/>
      <c r="Y281" s="26"/>
      <c r="Z281" s="26"/>
      <c r="AA281" s="26"/>
      <c r="AB281" s="26"/>
      <c r="AC281" s="26"/>
      <c r="AD281" s="26"/>
      <c r="AE281" s="26"/>
      <c r="AR281" s="156" t="s">
        <v>218</v>
      </c>
      <c r="AT281" s="156" t="s">
        <v>136</v>
      </c>
      <c r="AU281" s="156" t="s">
        <v>83</v>
      </c>
      <c r="AY281" s="14" t="s">
        <v>133</v>
      </c>
      <c r="BE281" s="157">
        <f t="shared" si="44"/>
        <v>0</v>
      </c>
      <c r="BF281" s="157">
        <f t="shared" si="45"/>
        <v>0</v>
      </c>
      <c r="BG281" s="157">
        <f t="shared" si="46"/>
        <v>0</v>
      </c>
      <c r="BH281" s="157">
        <f t="shared" si="47"/>
        <v>0</v>
      </c>
      <c r="BI281" s="157">
        <f t="shared" si="48"/>
        <v>0</v>
      </c>
      <c r="BJ281" s="14" t="s">
        <v>83</v>
      </c>
      <c r="BK281" s="158">
        <f t="shared" si="49"/>
        <v>0</v>
      </c>
      <c r="BL281" s="14" t="s">
        <v>218</v>
      </c>
      <c r="BM281" s="156" t="s">
        <v>619</v>
      </c>
    </row>
    <row r="282" spans="1:65" s="2" customFormat="1" ht="24.15" customHeight="1">
      <c r="A282" s="26"/>
      <c r="B282" s="145"/>
      <c r="C282" s="159" t="s">
        <v>620</v>
      </c>
      <c r="D282" s="159" t="s">
        <v>168</v>
      </c>
      <c r="E282" s="160" t="s">
        <v>621</v>
      </c>
      <c r="F282" s="161" t="s">
        <v>622</v>
      </c>
      <c r="G282" s="162" t="s">
        <v>157</v>
      </c>
      <c r="H282" s="163">
        <v>2</v>
      </c>
      <c r="I282" s="163"/>
      <c r="J282" s="163">
        <f t="shared" si="40"/>
        <v>0</v>
      </c>
      <c r="K282" s="164"/>
      <c r="L282" s="165"/>
      <c r="M282" s="166" t="s">
        <v>1</v>
      </c>
      <c r="N282" s="167" t="s">
        <v>36</v>
      </c>
      <c r="O282" s="154">
        <v>0</v>
      </c>
      <c r="P282" s="154">
        <f t="shared" si="41"/>
        <v>0</v>
      </c>
      <c r="Q282" s="154">
        <v>2.7999999999999998E-4</v>
      </c>
      <c r="R282" s="154">
        <f t="shared" si="42"/>
        <v>5.5999999999999995E-4</v>
      </c>
      <c r="S282" s="154">
        <v>0</v>
      </c>
      <c r="T282" s="155">
        <f t="shared" si="43"/>
        <v>0</v>
      </c>
      <c r="U282" s="26"/>
      <c r="V282" s="26"/>
      <c r="W282" s="26"/>
      <c r="X282" s="26"/>
      <c r="Y282" s="26"/>
      <c r="Z282" s="26"/>
      <c r="AA282" s="26"/>
      <c r="AB282" s="26"/>
      <c r="AC282" s="26"/>
      <c r="AD282" s="26"/>
      <c r="AE282" s="26"/>
      <c r="AR282" s="156" t="s">
        <v>223</v>
      </c>
      <c r="AT282" s="156" t="s">
        <v>168</v>
      </c>
      <c r="AU282" s="156" t="s">
        <v>83</v>
      </c>
      <c r="AY282" s="14" t="s">
        <v>133</v>
      </c>
      <c r="BE282" s="157">
        <f t="shared" si="44"/>
        <v>0</v>
      </c>
      <c r="BF282" s="157">
        <f t="shared" si="45"/>
        <v>0</v>
      </c>
      <c r="BG282" s="157">
        <f t="shared" si="46"/>
        <v>0</v>
      </c>
      <c r="BH282" s="157">
        <f t="shared" si="47"/>
        <v>0</v>
      </c>
      <c r="BI282" s="157">
        <f t="shared" si="48"/>
        <v>0</v>
      </c>
      <c r="BJ282" s="14" t="s">
        <v>83</v>
      </c>
      <c r="BK282" s="158">
        <f t="shared" si="49"/>
        <v>0</v>
      </c>
      <c r="BL282" s="14" t="s">
        <v>223</v>
      </c>
      <c r="BM282" s="156" t="s">
        <v>623</v>
      </c>
    </row>
    <row r="283" spans="1:65" s="2" customFormat="1" ht="22.8">
      <c r="A283" s="26"/>
      <c r="B283" s="145"/>
      <c r="C283" s="159" t="s">
        <v>624</v>
      </c>
      <c r="D283" s="159" t="s">
        <v>168</v>
      </c>
      <c r="E283" s="160" t="s">
        <v>625</v>
      </c>
      <c r="F283" s="161" t="s">
        <v>626</v>
      </c>
      <c r="G283" s="162" t="s">
        <v>157</v>
      </c>
      <c r="H283" s="163">
        <v>2</v>
      </c>
      <c r="I283" s="163"/>
      <c r="J283" s="163">
        <f t="shared" si="40"/>
        <v>0</v>
      </c>
      <c r="K283" s="164"/>
      <c r="L283" s="165"/>
      <c r="M283" s="166" t="s">
        <v>1</v>
      </c>
      <c r="N283" s="167" t="s">
        <v>36</v>
      </c>
      <c r="O283" s="154">
        <v>0</v>
      </c>
      <c r="P283" s="154">
        <f t="shared" si="41"/>
        <v>0</v>
      </c>
      <c r="Q283" s="154">
        <v>2.4000000000000001E-4</v>
      </c>
      <c r="R283" s="154">
        <f t="shared" si="42"/>
        <v>4.8000000000000001E-4</v>
      </c>
      <c r="S283" s="154">
        <v>0</v>
      </c>
      <c r="T283" s="155">
        <f t="shared" si="43"/>
        <v>0</v>
      </c>
      <c r="U283" s="26"/>
      <c r="V283" s="26"/>
      <c r="W283" s="26"/>
      <c r="X283" s="26"/>
      <c r="Y283" s="26"/>
      <c r="Z283" s="26"/>
      <c r="AA283" s="26"/>
      <c r="AB283" s="26"/>
      <c r="AC283" s="26"/>
      <c r="AD283" s="26"/>
      <c r="AE283" s="26"/>
      <c r="AR283" s="156" t="s">
        <v>223</v>
      </c>
      <c r="AT283" s="156" t="s">
        <v>168</v>
      </c>
      <c r="AU283" s="156" t="s">
        <v>83</v>
      </c>
      <c r="AY283" s="14" t="s">
        <v>133</v>
      </c>
      <c r="BE283" s="157">
        <f t="shared" si="44"/>
        <v>0</v>
      </c>
      <c r="BF283" s="157">
        <f t="shared" si="45"/>
        <v>0</v>
      </c>
      <c r="BG283" s="157">
        <f t="shared" si="46"/>
        <v>0</v>
      </c>
      <c r="BH283" s="157">
        <f t="shared" si="47"/>
        <v>0</v>
      </c>
      <c r="BI283" s="157">
        <f t="shared" si="48"/>
        <v>0</v>
      </c>
      <c r="BJ283" s="14" t="s">
        <v>83</v>
      </c>
      <c r="BK283" s="158">
        <f t="shared" si="49"/>
        <v>0</v>
      </c>
      <c r="BL283" s="14" t="s">
        <v>223</v>
      </c>
      <c r="BM283" s="156" t="s">
        <v>627</v>
      </c>
    </row>
    <row r="284" spans="1:65" s="2" customFormat="1" ht="16.5" customHeight="1">
      <c r="A284" s="26"/>
      <c r="B284" s="145"/>
      <c r="C284" s="146" t="s">
        <v>628</v>
      </c>
      <c r="D284" s="146" t="s">
        <v>136</v>
      </c>
      <c r="E284" s="147" t="s">
        <v>629</v>
      </c>
      <c r="F284" s="148" t="s">
        <v>630</v>
      </c>
      <c r="G284" s="149" t="s">
        <v>157</v>
      </c>
      <c r="H284" s="150">
        <v>25</v>
      </c>
      <c r="I284" s="150"/>
      <c r="J284" s="150">
        <f t="shared" si="40"/>
        <v>0</v>
      </c>
      <c r="K284" s="151"/>
      <c r="L284" s="27"/>
      <c r="M284" s="152" t="s">
        <v>1</v>
      </c>
      <c r="N284" s="153" t="s">
        <v>36</v>
      </c>
      <c r="O284" s="154">
        <v>0.28699999999999998</v>
      </c>
      <c r="P284" s="154">
        <f t="shared" si="41"/>
        <v>7.1749999999999998</v>
      </c>
      <c r="Q284" s="154">
        <v>0</v>
      </c>
      <c r="R284" s="154">
        <f t="shared" si="42"/>
        <v>0</v>
      </c>
      <c r="S284" s="154">
        <v>0</v>
      </c>
      <c r="T284" s="155">
        <f t="shared" si="43"/>
        <v>0</v>
      </c>
      <c r="U284" s="26"/>
      <c r="V284" s="26"/>
      <c r="W284" s="26"/>
      <c r="X284" s="26"/>
      <c r="Y284" s="26"/>
      <c r="Z284" s="26"/>
      <c r="AA284" s="26"/>
      <c r="AB284" s="26"/>
      <c r="AC284" s="26"/>
      <c r="AD284" s="26"/>
      <c r="AE284" s="26"/>
      <c r="AR284" s="156" t="s">
        <v>218</v>
      </c>
      <c r="AT284" s="156" t="s">
        <v>136</v>
      </c>
      <c r="AU284" s="156" t="s">
        <v>83</v>
      </c>
      <c r="AY284" s="14" t="s">
        <v>133</v>
      </c>
      <c r="BE284" s="157">
        <f t="shared" si="44"/>
        <v>0</v>
      </c>
      <c r="BF284" s="157">
        <f t="shared" si="45"/>
        <v>0</v>
      </c>
      <c r="BG284" s="157">
        <f t="shared" si="46"/>
        <v>0</v>
      </c>
      <c r="BH284" s="157">
        <f t="shared" si="47"/>
        <v>0</v>
      </c>
      <c r="BI284" s="157">
        <f t="shared" si="48"/>
        <v>0</v>
      </c>
      <c r="BJ284" s="14" t="s">
        <v>83</v>
      </c>
      <c r="BK284" s="158">
        <f t="shared" si="49"/>
        <v>0</v>
      </c>
      <c r="BL284" s="14" t="s">
        <v>218</v>
      </c>
      <c r="BM284" s="156" t="s">
        <v>631</v>
      </c>
    </row>
    <row r="285" spans="1:65" s="2" customFormat="1" ht="22.8">
      <c r="A285" s="26"/>
      <c r="B285" s="145"/>
      <c r="C285" s="159" t="s">
        <v>632</v>
      </c>
      <c r="D285" s="159" t="s">
        <v>168</v>
      </c>
      <c r="E285" s="160" t="s">
        <v>633</v>
      </c>
      <c r="F285" s="161" t="s">
        <v>634</v>
      </c>
      <c r="G285" s="162" t="s">
        <v>157</v>
      </c>
      <c r="H285" s="163">
        <v>25</v>
      </c>
      <c r="I285" s="163"/>
      <c r="J285" s="163">
        <f t="shared" si="40"/>
        <v>0</v>
      </c>
      <c r="K285" s="164"/>
      <c r="L285" s="165"/>
      <c r="M285" s="166" t="s">
        <v>1</v>
      </c>
      <c r="N285" s="167" t="s">
        <v>36</v>
      </c>
      <c r="O285" s="154">
        <v>0</v>
      </c>
      <c r="P285" s="154">
        <f t="shared" si="41"/>
        <v>0</v>
      </c>
      <c r="Q285" s="154">
        <v>1E-4</v>
      </c>
      <c r="R285" s="154">
        <f t="shared" si="42"/>
        <v>2.5000000000000001E-3</v>
      </c>
      <c r="S285" s="154">
        <v>0</v>
      </c>
      <c r="T285" s="155">
        <f t="shared" si="43"/>
        <v>0</v>
      </c>
      <c r="U285" s="26"/>
      <c r="V285" s="26"/>
      <c r="W285" s="26"/>
      <c r="X285" s="26"/>
      <c r="Y285" s="26"/>
      <c r="Z285" s="26"/>
      <c r="AA285" s="26"/>
      <c r="AB285" s="26"/>
      <c r="AC285" s="26"/>
      <c r="AD285" s="26"/>
      <c r="AE285" s="26"/>
      <c r="AR285" s="156" t="s">
        <v>223</v>
      </c>
      <c r="AT285" s="156" t="s">
        <v>168</v>
      </c>
      <c r="AU285" s="156" t="s">
        <v>83</v>
      </c>
      <c r="AY285" s="14" t="s">
        <v>133</v>
      </c>
      <c r="BE285" s="157">
        <f t="shared" si="44"/>
        <v>0</v>
      </c>
      <c r="BF285" s="157">
        <f t="shared" si="45"/>
        <v>0</v>
      </c>
      <c r="BG285" s="157">
        <f t="shared" si="46"/>
        <v>0</v>
      </c>
      <c r="BH285" s="157">
        <f t="shared" si="47"/>
        <v>0</v>
      </c>
      <c r="BI285" s="157">
        <f t="shared" si="48"/>
        <v>0</v>
      </c>
      <c r="BJ285" s="14" t="s">
        <v>83</v>
      </c>
      <c r="BK285" s="158">
        <f t="shared" si="49"/>
        <v>0</v>
      </c>
      <c r="BL285" s="14" t="s">
        <v>223</v>
      </c>
      <c r="BM285" s="156" t="s">
        <v>635</v>
      </c>
    </row>
    <row r="286" spans="1:65" s="2" customFormat="1" ht="24.15" customHeight="1">
      <c r="A286" s="26"/>
      <c r="B286" s="145"/>
      <c r="C286" s="159" t="s">
        <v>636</v>
      </c>
      <c r="D286" s="159" t="s">
        <v>168</v>
      </c>
      <c r="E286" s="160" t="s">
        <v>637</v>
      </c>
      <c r="F286" s="161" t="s">
        <v>638</v>
      </c>
      <c r="G286" s="162" t="s">
        <v>157</v>
      </c>
      <c r="H286" s="163">
        <v>25</v>
      </c>
      <c r="I286" s="163"/>
      <c r="J286" s="163">
        <f t="shared" si="40"/>
        <v>0</v>
      </c>
      <c r="K286" s="164"/>
      <c r="L286" s="165"/>
      <c r="M286" s="166" t="s">
        <v>1</v>
      </c>
      <c r="N286" s="167" t="s">
        <v>36</v>
      </c>
      <c r="O286" s="154">
        <v>0</v>
      </c>
      <c r="P286" s="154">
        <f t="shared" si="41"/>
        <v>0</v>
      </c>
      <c r="Q286" s="154">
        <v>3.0000000000000001E-5</v>
      </c>
      <c r="R286" s="154">
        <f t="shared" si="42"/>
        <v>7.5000000000000002E-4</v>
      </c>
      <c r="S286" s="154">
        <v>0</v>
      </c>
      <c r="T286" s="155">
        <f t="shared" si="43"/>
        <v>0</v>
      </c>
      <c r="U286" s="26"/>
      <c r="V286" s="26"/>
      <c r="W286" s="26"/>
      <c r="X286" s="26"/>
      <c r="Y286" s="26"/>
      <c r="Z286" s="26"/>
      <c r="AA286" s="26"/>
      <c r="AB286" s="26"/>
      <c r="AC286" s="26"/>
      <c r="AD286" s="26"/>
      <c r="AE286" s="26"/>
      <c r="AR286" s="156" t="s">
        <v>223</v>
      </c>
      <c r="AT286" s="156" t="s">
        <v>168</v>
      </c>
      <c r="AU286" s="156" t="s">
        <v>83</v>
      </c>
      <c r="AY286" s="14" t="s">
        <v>133</v>
      </c>
      <c r="BE286" s="157">
        <f t="shared" si="44"/>
        <v>0</v>
      </c>
      <c r="BF286" s="157">
        <f t="shared" si="45"/>
        <v>0</v>
      </c>
      <c r="BG286" s="157">
        <f t="shared" si="46"/>
        <v>0</v>
      </c>
      <c r="BH286" s="157">
        <f t="shared" si="47"/>
        <v>0</v>
      </c>
      <c r="BI286" s="157">
        <f t="shared" si="48"/>
        <v>0</v>
      </c>
      <c r="BJ286" s="14" t="s">
        <v>83</v>
      </c>
      <c r="BK286" s="158">
        <f t="shared" si="49"/>
        <v>0</v>
      </c>
      <c r="BL286" s="14" t="s">
        <v>223</v>
      </c>
      <c r="BM286" s="156" t="s">
        <v>639</v>
      </c>
    </row>
    <row r="287" spans="1:65" s="2" customFormat="1" ht="24.15" customHeight="1">
      <c r="A287" s="26"/>
      <c r="B287" s="145"/>
      <c r="C287" s="146" t="s">
        <v>640</v>
      </c>
      <c r="D287" s="146" t="s">
        <v>136</v>
      </c>
      <c r="E287" s="147" t="s">
        <v>641</v>
      </c>
      <c r="F287" s="148" t="s">
        <v>642</v>
      </c>
      <c r="G287" s="149" t="s">
        <v>161</v>
      </c>
      <c r="H287" s="150">
        <v>440</v>
      </c>
      <c r="I287" s="150"/>
      <c r="J287" s="150">
        <f t="shared" si="40"/>
        <v>0</v>
      </c>
      <c r="K287" s="151"/>
      <c r="L287" s="27"/>
      <c r="M287" s="152" t="s">
        <v>1</v>
      </c>
      <c r="N287" s="153" t="s">
        <v>36</v>
      </c>
      <c r="O287" s="154">
        <v>0.12</v>
      </c>
      <c r="P287" s="154">
        <f t="shared" si="41"/>
        <v>52.8</v>
      </c>
      <c r="Q287" s="154">
        <v>0</v>
      </c>
      <c r="R287" s="154">
        <f t="shared" si="42"/>
        <v>0</v>
      </c>
      <c r="S287" s="154">
        <v>0</v>
      </c>
      <c r="T287" s="155">
        <f t="shared" si="43"/>
        <v>0</v>
      </c>
      <c r="U287" s="26"/>
      <c r="V287" s="26"/>
      <c r="W287" s="26"/>
      <c r="X287" s="26"/>
      <c r="Y287" s="26"/>
      <c r="Z287" s="26"/>
      <c r="AA287" s="26"/>
      <c r="AB287" s="26"/>
      <c r="AC287" s="26"/>
      <c r="AD287" s="26"/>
      <c r="AE287" s="26"/>
      <c r="AR287" s="156" t="s">
        <v>218</v>
      </c>
      <c r="AT287" s="156" t="s">
        <v>136</v>
      </c>
      <c r="AU287" s="156" t="s">
        <v>83</v>
      </c>
      <c r="AY287" s="14" t="s">
        <v>133</v>
      </c>
      <c r="BE287" s="157">
        <f t="shared" si="44"/>
        <v>0</v>
      </c>
      <c r="BF287" s="157">
        <f t="shared" si="45"/>
        <v>0</v>
      </c>
      <c r="BG287" s="157">
        <f t="shared" si="46"/>
        <v>0</v>
      </c>
      <c r="BH287" s="157">
        <f t="shared" si="47"/>
        <v>0</v>
      </c>
      <c r="BI287" s="157">
        <f t="shared" si="48"/>
        <v>0</v>
      </c>
      <c r="BJ287" s="14" t="s">
        <v>83</v>
      </c>
      <c r="BK287" s="158">
        <f t="shared" si="49"/>
        <v>0</v>
      </c>
      <c r="BL287" s="14" t="s">
        <v>218</v>
      </c>
      <c r="BM287" s="156" t="s">
        <v>643</v>
      </c>
    </row>
    <row r="288" spans="1:65" s="2" customFormat="1" ht="22.8">
      <c r="A288" s="26"/>
      <c r="B288" s="145"/>
      <c r="C288" s="159" t="s">
        <v>644</v>
      </c>
      <c r="D288" s="159" t="s">
        <v>168</v>
      </c>
      <c r="E288" s="160" t="s">
        <v>645</v>
      </c>
      <c r="F288" s="161" t="s">
        <v>646</v>
      </c>
      <c r="G288" s="162" t="s">
        <v>161</v>
      </c>
      <c r="H288" s="163">
        <v>440</v>
      </c>
      <c r="I288" s="163"/>
      <c r="J288" s="163">
        <f t="shared" si="40"/>
        <v>0</v>
      </c>
      <c r="K288" s="164"/>
      <c r="L288" s="165"/>
      <c r="M288" s="166" t="s">
        <v>1</v>
      </c>
      <c r="N288" s="167" t="s">
        <v>36</v>
      </c>
      <c r="O288" s="154">
        <v>0</v>
      </c>
      <c r="P288" s="154">
        <f t="shared" si="41"/>
        <v>0</v>
      </c>
      <c r="Q288" s="154">
        <v>8.0000000000000007E-5</v>
      </c>
      <c r="R288" s="154">
        <f t="shared" si="42"/>
        <v>3.5200000000000002E-2</v>
      </c>
      <c r="S288" s="154">
        <v>0</v>
      </c>
      <c r="T288" s="155">
        <f t="shared" si="43"/>
        <v>0</v>
      </c>
      <c r="U288" s="26"/>
      <c r="V288" s="26"/>
      <c r="W288" s="26"/>
      <c r="X288" s="26"/>
      <c r="Y288" s="26"/>
      <c r="Z288" s="26"/>
      <c r="AA288" s="26"/>
      <c r="AB288" s="26"/>
      <c r="AC288" s="26"/>
      <c r="AD288" s="26"/>
      <c r="AE288" s="26"/>
      <c r="AR288" s="156" t="s">
        <v>223</v>
      </c>
      <c r="AT288" s="156" t="s">
        <v>168</v>
      </c>
      <c r="AU288" s="156" t="s">
        <v>83</v>
      </c>
      <c r="AY288" s="14" t="s">
        <v>133</v>
      </c>
      <c r="BE288" s="157">
        <f t="shared" si="44"/>
        <v>0</v>
      </c>
      <c r="BF288" s="157">
        <f t="shared" si="45"/>
        <v>0</v>
      </c>
      <c r="BG288" s="157">
        <f t="shared" si="46"/>
        <v>0</v>
      </c>
      <c r="BH288" s="157">
        <f t="shared" si="47"/>
        <v>0</v>
      </c>
      <c r="BI288" s="157">
        <f t="shared" si="48"/>
        <v>0</v>
      </c>
      <c r="BJ288" s="14" t="s">
        <v>83</v>
      </c>
      <c r="BK288" s="158">
        <f t="shared" si="49"/>
        <v>0</v>
      </c>
      <c r="BL288" s="14" t="s">
        <v>223</v>
      </c>
      <c r="BM288" s="156" t="s">
        <v>647</v>
      </c>
    </row>
    <row r="289" spans="1:65" s="2" customFormat="1" ht="21.75" customHeight="1">
      <c r="A289" s="26"/>
      <c r="B289" s="145"/>
      <c r="C289" s="146" t="s">
        <v>648</v>
      </c>
      <c r="D289" s="146" t="s">
        <v>136</v>
      </c>
      <c r="E289" s="147" t="s">
        <v>649</v>
      </c>
      <c r="F289" s="148" t="s">
        <v>650</v>
      </c>
      <c r="G289" s="149" t="s">
        <v>161</v>
      </c>
      <c r="H289" s="150">
        <v>11220</v>
      </c>
      <c r="I289" s="150"/>
      <c r="J289" s="150">
        <f t="shared" si="40"/>
        <v>0</v>
      </c>
      <c r="K289" s="151"/>
      <c r="L289" s="27"/>
      <c r="M289" s="152" t="s">
        <v>1</v>
      </c>
      <c r="N289" s="153" t="s">
        <v>36</v>
      </c>
      <c r="O289" s="154">
        <v>4.8000000000000001E-2</v>
      </c>
      <c r="P289" s="154">
        <f t="shared" si="41"/>
        <v>538.56000000000006</v>
      </c>
      <c r="Q289" s="154">
        <v>0</v>
      </c>
      <c r="R289" s="154">
        <f t="shared" si="42"/>
        <v>0</v>
      </c>
      <c r="S289" s="154">
        <v>0</v>
      </c>
      <c r="T289" s="155">
        <f t="shared" si="43"/>
        <v>0</v>
      </c>
      <c r="U289" s="26"/>
      <c r="V289" s="26"/>
      <c r="W289" s="26"/>
      <c r="X289" s="26"/>
      <c r="Y289" s="26"/>
      <c r="Z289" s="26"/>
      <c r="AA289" s="26"/>
      <c r="AB289" s="26"/>
      <c r="AC289" s="26"/>
      <c r="AD289" s="26"/>
      <c r="AE289" s="26"/>
      <c r="AR289" s="156" t="s">
        <v>218</v>
      </c>
      <c r="AT289" s="156" t="s">
        <v>136</v>
      </c>
      <c r="AU289" s="156" t="s">
        <v>83</v>
      </c>
      <c r="AY289" s="14" t="s">
        <v>133</v>
      </c>
      <c r="BE289" s="157">
        <f t="shared" si="44"/>
        <v>0</v>
      </c>
      <c r="BF289" s="157">
        <f t="shared" si="45"/>
        <v>0</v>
      </c>
      <c r="BG289" s="157">
        <f t="shared" si="46"/>
        <v>0</v>
      </c>
      <c r="BH289" s="157">
        <f t="shared" si="47"/>
        <v>0</v>
      </c>
      <c r="BI289" s="157">
        <f t="shared" si="48"/>
        <v>0</v>
      </c>
      <c r="BJ289" s="14" t="s">
        <v>83</v>
      </c>
      <c r="BK289" s="158">
        <f t="shared" si="49"/>
        <v>0</v>
      </c>
      <c r="BL289" s="14" t="s">
        <v>218</v>
      </c>
      <c r="BM289" s="156" t="s">
        <v>651</v>
      </c>
    </row>
    <row r="290" spans="1:65" s="2" customFormat="1" ht="22.8">
      <c r="A290" s="26"/>
      <c r="B290" s="145"/>
      <c r="C290" s="159" t="s">
        <v>652</v>
      </c>
      <c r="D290" s="159" t="s">
        <v>168</v>
      </c>
      <c r="E290" s="160" t="s">
        <v>653</v>
      </c>
      <c r="F290" s="161" t="s">
        <v>654</v>
      </c>
      <c r="G290" s="162" t="s">
        <v>161</v>
      </c>
      <c r="H290" s="163">
        <v>8395</v>
      </c>
      <c r="I290" s="163"/>
      <c r="J290" s="163">
        <f t="shared" si="40"/>
        <v>0</v>
      </c>
      <c r="K290" s="164"/>
      <c r="L290" s="165"/>
      <c r="M290" s="166" t="s">
        <v>1</v>
      </c>
      <c r="N290" s="167" t="s">
        <v>36</v>
      </c>
      <c r="O290" s="154">
        <v>0</v>
      </c>
      <c r="P290" s="154">
        <f t="shared" si="41"/>
        <v>0</v>
      </c>
      <c r="Q290" s="154">
        <v>1.3999999999999999E-4</v>
      </c>
      <c r="R290" s="154">
        <f t="shared" si="42"/>
        <v>1.1752999999999998</v>
      </c>
      <c r="S290" s="154">
        <v>0</v>
      </c>
      <c r="T290" s="155">
        <f t="shared" si="43"/>
        <v>0</v>
      </c>
      <c r="U290" s="26"/>
      <c r="V290" s="26"/>
      <c r="W290" s="26"/>
      <c r="X290" s="26"/>
      <c r="Y290" s="26"/>
      <c r="Z290" s="26"/>
      <c r="AA290" s="26"/>
      <c r="AB290" s="26"/>
      <c r="AC290" s="26"/>
      <c r="AD290" s="26"/>
      <c r="AE290" s="26"/>
      <c r="AR290" s="156" t="s">
        <v>223</v>
      </c>
      <c r="AT290" s="156" t="s">
        <v>168</v>
      </c>
      <c r="AU290" s="156" t="s">
        <v>83</v>
      </c>
      <c r="AY290" s="14" t="s">
        <v>133</v>
      </c>
      <c r="BE290" s="157">
        <f t="shared" si="44"/>
        <v>0</v>
      </c>
      <c r="BF290" s="157">
        <f t="shared" si="45"/>
        <v>0</v>
      </c>
      <c r="BG290" s="157">
        <f t="shared" si="46"/>
        <v>0</v>
      </c>
      <c r="BH290" s="157">
        <f t="shared" si="47"/>
        <v>0</v>
      </c>
      <c r="BI290" s="157">
        <f t="shared" si="48"/>
        <v>0</v>
      </c>
      <c r="BJ290" s="14" t="s">
        <v>83</v>
      </c>
      <c r="BK290" s="158">
        <f t="shared" si="49"/>
        <v>0</v>
      </c>
      <c r="BL290" s="14" t="s">
        <v>223</v>
      </c>
      <c r="BM290" s="156" t="s">
        <v>655</v>
      </c>
    </row>
    <row r="291" spans="1:65" s="2" customFormat="1" ht="24.15" customHeight="1">
      <c r="A291" s="26"/>
      <c r="B291" s="145"/>
      <c r="C291" s="159" t="s">
        <v>656</v>
      </c>
      <c r="D291" s="159" t="s">
        <v>168</v>
      </c>
      <c r="E291" s="160" t="s">
        <v>657</v>
      </c>
      <c r="F291" s="161" t="s">
        <v>658</v>
      </c>
      <c r="G291" s="162" t="s">
        <v>161</v>
      </c>
      <c r="H291" s="163">
        <v>2825</v>
      </c>
      <c r="I291" s="163"/>
      <c r="J291" s="163">
        <f t="shared" si="40"/>
        <v>0</v>
      </c>
      <c r="K291" s="164"/>
      <c r="L291" s="165"/>
      <c r="M291" s="166" t="s">
        <v>1</v>
      </c>
      <c r="N291" s="167" t="s">
        <v>36</v>
      </c>
      <c r="O291" s="154">
        <v>0</v>
      </c>
      <c r="P291" s="154">
        <f t="shared" si="41"/>
        <v>0</v>
      </c>
      <c r="Q291" s="154">
        <v>1.3999999999999999E-4</v>
      </c>
      <c r="R291" s="154">
        <f t="shared" si="42"/>
        <v>0.39549999999999996</v>
      </c>
      <c r="S291" s="154">
        <v>0</v>
      </c>
      <c r="T291" s="155">
        <f t="shared" si="43"/>
        <v>0</v>
      </c>
      <c r="U291" s="26"/>
      <c r="V291" s="26"/>
      <c r="W291" s="26"/>
      <c r="X291" s="26"/>
      <c r="Y291" s="26"/>
      <c r="Z291" s="26"/>
      <c r="AA291" s="26"/>
      <c r="AB291" s="26"/>
      <c r="AC291" s="26"/>
      <c r="AD291" s="26"/>
      <c r="AE291" s="26"/>
      <c r="AR291" s="156" t="s">
        <v>223</v>
      </c>
      <c r="AT291" s="156" t="s">
        <v>168</v>
      </c>
      <c r="AU291" s="156" t="s">
        <v>83</v>
      </c>
      <c r="AY291" s="14" t="s">
        <v>133</v>
      </c>
      <c r="BE291" s="157">
        <f t="shared" si="44"/>
        <v>0</v>
      </c>
      <c r="BF291" s="157">
        <f t="shared" si="45"/>
        <v>0</v>
      </c>
      <c r="BG291" s="157">
        <f t="shared" si="46"/>
        <v>0</v>
      </c>
      <c r="BH291" s="157">
        <f t="shared" si="47"/>
        <v>0</v>
      </c>
      <c r="BI291" s="157">
        <f t="shared" si="48"/>
        <v>0</v>
      </c>
      <c r="BJ291" s="14" t="s">
        <v>83</v>
      </c>
      <c r="BK291" s="158">
        <f t="shared" si="49"/>
        <v>0</v>
      </c>
      <c r="BL291" s="14" t="s">
        <v>223</v>
      </c>
      <c r="BM291" s="156" t="s">
        <v>659</v>
      </c>
    </row>
    <row r="292" spans="1:65" s="2" customFormat="1" ht="21.75" customHeight="1">
      <c r="A292" s="26"/>
      <c r="B292" s="145"/>
      <c r="C292" s="146" t="s">
        <v>660</v>
      </c>
      <c r="D292" s="146" t="s">
        <v>136</v>
      </c>
      <c r="E292" s="147" t="s">
        <v>661</v>
      </c>
      <c r="F292" s="148" t="s">
        <v>662</v>
      </c>
      <c r="G292" s="149" t="s">
        <v>161</v>
      </c>
      <c r="H292" s="150">
        <v>7345</v>
      </c>
      <c r="I292" s="150"/>
      <c r="J292" s="150">
        <f t="shared" si="40"/>
        <v>0</v>
      </c>
      <c r="K292" s="151"/>
      <c r="L292" s="27"/>
      <c r="M292" s="152" t="s">
        <v>1</v>
      </c>
      <c r="N292" s="153" t="s">
        <v>36</v>
      </c>
      <c r="O292" s="154">
        <v>5.3999999999999999E-2</v>
      </c>
      <c r="P292" s="154">
        <f t="shared" si="41"/>
        <v>396.63</v>
      </c>
      <c r="Q292" s="154">
        <v>0</v>
      </c>
      <c r="R292" s="154">
        <f t="shared" si="42"/>
        <v>0</v>
      </c>
      <c r="S292" s="154">
        <v>0</v>
      </c>
      <c r="T292" s="155">
        <f t="shared" si="43"/>
        <v>0</v>
      </c>
      <c r="U292" s="26"/>
      <c r="V292" s="26"/>
      <c r="W292" s="26"/>
      <c r="X292" s="26"/>
      <c r="Y292" s="26"/>
      <c r="Z292" s="26"/>
      <c r="AA292" s="26"/>
      <c r="AB292" s="26"/>
      <c r="AC292" s="26"/>
      <c r="AD292" s="26"/>
      <c r="AE292" s="26"/>
      <c r="AR292" s="156" t="s">
        <v>218</v>
      </c>
      <c r="AT292" s="156" t="s">
        <v>136</v>
      </c>
      <c r="AU292" s="156" t="s">
        <v>83</v>
      </c>
      <c r="AY292" s="14" t="s">
        <v>133</v>
      </c>
      <c r="BE292" s="157">
        <f t="shared" si="44"/>
        <v>0</v>
      </c>
      <c r="BF292" s="157">
        <f t="shared" si="45"/>
        <v>0</v>
      </c>
      <c r="BG292" s="157">
        <f t="shared" si="46"/>
        <v>0</v>
      </c>
      <c r="BH292" s="157">
        <f t="shared" si="47"/>
        <v>0</v>
      </c>
      <c r="BI292" s="157">
        <f t="shared" si="48"/>
        <v>0</v>
      </c>
      <c r="BJ292" s="14" t="s">
        <v>83</v>
      </c>
      <c r="BK292" s="158">
        <f t="shared" si="49"/>
        <v>0</v>
      </c>
      <c r="BL292" s="14" t="s">
        <v>218</v>
      </c>
      <c r="BM292" s="156" t="s">
        <v>663</v>
      </c>
    </row>
    <row r="293" spans="1:65" s="2" customFormat="1" ht="22.8">
      <c r="A293" s="26"/>
      <c r="B293" s="145"/>
      <c r="C293" s="159" t="s">
        <v>664</v>
      </c>
      <c r="D293" s="159" t="s">
        <v>168</v>
      </c>
      <c r="E293" s="160" t="s">
        <v>665</v>
      </c>
      <c r="F293" s="161" t="s">
        <v>666</v>
      </c>
      <c r="G293" s="162" t="s">
        <v>161</v>
      </c>
      <c r="H293" s="163">
        <v>7345</v>
      </c>
      <c r="I293" s="163"/>
      <c r="J293" s="163">
        <f t="shared" si="40"/>
        <v>0</v>
      </c>
      <c r="K293" s="164"/>
      <c r="L293" s="165"/>
      <c r="M293" s="166" t="s">
        <v>1</v>
      </c>
      <c r="N293" s="167" t="s">
        <v>36</v>
      </c>
      <c r="O293" s="154">
        <v>0</v>
      </c>
      <c r="P293" s="154">
        <f t="shared" si="41"/>
        <v>0</v>
      </c>
      <c r="Q293" s="154">
        <v>1.9000000000000001E-4</v>
      </c>
      <c r="R293" s="154">
        <f t="shared" si="42"/>
        <v>1.3955500000000001</v>
      </c>
      <c r="S293" s="154">
        <v>0</v>
      </c>
      <c r="T293" s="155">
        <f t="shared" si="43"/>
        <v>0</v>
      </c>
      <c r="U293" s="26"/>
      <c r="V293" s="26"/>
      <c r="W293" s="26"/>
      <c r="X293" s="26"/>
      <c r="Y293" s="26"/>
      <c r="Z293" s="26"/>
      <c r="AA293" s="26"/>
      <c r="AB293" s="26"/>
      <c r="AC293" s="26"/>
      <c r="AD293" s="26"/>
      <c r="AE293" s="26"/>
      <c r="AR293" s="156" t="s">
        <v>223</v>
      </c>
      <c r="AT293" s="156" t="s">
        <v>168</v>
      </c>
      <c r="AU293" s="156" t="s">
        <v>83</v>
      </c>
      <c r="AY293" s="14" t="s">
        <v>133</v>
      </c>
      <c r="BE293" s="157">
        <f t="shared" si="44"/>
        <v>0</v>
      </c>
      <c r="BF293" s="157">
        <f t="shared" si="45"/>
        <v>0</v>
      </c>
      <c r="BG293" s="157">
        <f t="shared" si="46"/>
        <v>0</v>
      </c>
      <c r="BH293" s="157">
        <f t="shared" si="47"/>
        <v>0</v>
      </c>
      <c r="BI293" s="157">
        <f t="shared" si="48"/>
        <v>0</v>
      </c>
      <c r="BJ293" s="14" t="s">
        <v>83</v>
      </c>
      <c r="BK293" s="158">
        <f t="shared" si="49"/>
        <v>0</v>
      </c>
      <c r="BL293" s="14" t="s">
        <v>223</v>
      </c>
      <c r="BM293" s="156" t="s">
        <v>667</v>
      </c>
    </row>
    <row r="294" spans="1:65" s="2" customFormat="1" ht="21.75" customHeight="1">
      <c r="A294" s="26"/>
      <c r="B294" s="145"/>
      <c r="C294" s="146" t="s">
        <v>668</v>
      </c>
      <c r="D294" s="146" t="s">
        <v>136</v>
      </c>
      <c r="E294" s="147" t="s">
        <v>669</v>
      </c>
      <c r="F294" s="148" t="s">
        <v>670</v>
      </c>
      <c r="G294" s="149" t="s">
        <v>161</v>
      </c>
      <c r="H294" s="150">
        <v>315</v>
      </c>
      <c r="I294" s="150"/>
      <c r="J294" s="150">
        <f t="shared" si="40"/>
        <v>0</v>
      </c>
      <c r="K294" s="151"/>
      <c r="L294" s="27"/>
      <c r="M294" s="152" t="s">
        <v>1</v>
      </c>
      <c r="N294" s="153" t="s">
        <v>36</v>
      </c>
      <c r="O294" s="154">
        <v>5.0999999999999997E-2</v>
      </c>
      <c r="P294" s="154">
        <f t="shared" si="41"/>
        <v>16.064999999999998</v>
      </c>
      <c r="Q294" s="154">
        <v>0</v>
      </c>
      <c r="R294" s="154">
        <f t="shared" si="42"/>
        <v>0</v>
      </c>
      <c r="S294" s="154">
        <v>0</v>
      </c>
      <c r="T294" s="155">
        <f t="shared" si="43"/>
        <v>0</v>
      </c>
      <c r="U294" s="26"/>
      <c r="V294" s="26"/>
      <c r="W294" s="26"/>
      <c r="X294" s="26"/>
      <c r="Y294" s="26"/>
      <c r="Z294" s="26"/>
      <c r="AA294" s="26"/>
      <c r="AB294" s="26"/>
      <c r="AC294" s="26"/>
      <c r="AD294" s="26"/>
      <c r="AE294" s="26"/>
      <c r="AR294" s="156" t="s">
        <v>218</v>
      </c>
      <c r="AT294" s="156" t="s">
        <v>136</v>
      </c>
      <c r="AU294" s="156" t="s">
        <v>83</v>
      </c>
      <c r="AY294" s="14" t="s">
        <v>133</v>
      </c>
      <c r="BE294" s="157">
        <f t="shared" si="44"/>
        <v>0</v>
      </c>
      <c r="BF294" s="157">
        <f t="shared" si="45"/>
        <v>0</v>
      </c>
      <c r="BG294" s="157">
        <f t="shared" si="46"/>
        <v>0</v>
      </c>
      <c r="BH294" s="157">
        <f t="shared" si="47"/>
        <v>0</v>
      </c>
      <c r="BI294" s="157">
        <f t="shared" si="48"/>
        <v>0</v>
      </c>
      <c r="BJ294" s="14" t="s">
        <v>83</v>
      </c>
      <c r="BK294" s="158">
        <f t="shared" si="49"/>
        <v>0</v>
      </c>
      <c r="BL294" s="14" t="s">
        <v>218</v>
      </c>
      <c r="BM294" s="156" t="s">
        <v>671</v>
      </c>
    </row>
    <row r="295" spans="1:65" s="2" customFormat="1" ht="22.8">
      <c r="A295" s="26"/>
      <c r="B295" s="145"/>
      <c r="C295" s="159" t="s">
        <v>672</v>
      </c>
      <c r="D295" s="159" t="s">
        <v>168</v>
      </c>
      <c r="E295" s="160" t="s">
        <v>673</v>
      </c>
      <c r="F295" s="161" t="s">
        <v>674</v>
      </c>
      <c r="G295" s="162" t="s">
        <v>161</v>
      </c>
      <c r="H295" s="163">
        <v>315</v>
      </c>
      <c r="I295" s="163"/>
      <c r="J295" s="163">
        <f t="shared" si="40"/>
        <v>0</v>
      </c>
      <c r="K295" s="164"/>
      <c r="L295" s="165"/>
      <c r="M295" s="166" t="s">
        <v>1</v>
      </c>
      <c r="N295" s="167" t="s">
        <v>36</v>
      </c>
      <c r="O295" s="154">
        <v>0</v>
      </c>
      <c r="P295" s="154">
        <f t="shared" si="41"/>
        <v>0</v>
      </c>
      <c r="Q295" s="154">
        <v>1.6000000000000001E-4</v>
      </c>
      <c r="R295" s="154">
        <f t="shared" si="42"/>
        <v>5.0400000000000007E-2</v>
      </c>
      <c r="S295" s="154">
        <v>0</v>
      </c>
      <c r="T295" s="155">
        <f t="shared" si="43"/>
        <v>0</v>
      </c>
      <c r="U295" s="26"/>
      <c r="V295" s="26"/>
      <c r="W295" s="26"/>
      <c r="X295" s="26"/>
      <c r="Y295" s="26"/>
      <c r="Z295" s="26"/>
      <c r="AA295" s="26"/>
      <c r="AB295" s="26"/>
      <c r="AC295" s="26"/>
      <c r="AD295" s="26"/>
      <c r="AE295" s="26"/>
      <c r="AR295" s="156" t="s">
        <v>223</v>
      </c>
      <c r="AT295" s="156" t="s">
        <v>168</v>
      </c>
      <c r="AU295" s="156" t="s">
        <v>83</v>
      </c>
      <c r="AY295" s="14" t="s">
        <v>133</v>
      </c>
      <c r="BE295" s="157">
        <f t="shared" si="44"/>
        <v>0</v>
      </c>
      <c r="BF295" s="157">
        <f t="shared" si="45"/>
        <v>0</v>
      </c>
      <c r="BG295" s="157">
        <f t="shared" si="46"/>
        <v>0</v>
      </c>
      <c r="BH295" s="157">
        <f t="shared" si="47"/>
        <v>0</v>
      </c>
      <c r="BI295" s="157">
        <f t="shared" si="48"/>
        <v>0</v>
      </c>
      <c r="BJ295" s="14" t="s">
        <v>83</v>
      </c>
      <c r="BK295" s="158">
        <f t="shared" si="49"/>
        <v>0</v>
      </c>
      <c r="BL295" s="14" t="s">
        <v>223</v>
      </c>
      <c r="BM295" s="156" t="s">
        <v>675</v>
      </c>
    </row>
    <row r="296" spans="1:65" s="2" customFormat="1" ht="21.75" customHeight="1">
      <c r="A296" s="26"/>
      <c r="B296" s="145"/>
      <c r="C296" s="146" t="s">
        <v>676</v>
      </c>
      <c r="D296" s="146" t="s">
        <v>136</v>
      </c>
      <c r="E296" s="147" t="s">
        <v>677</v>
      </c>
      <c r="F296" s="148" t="s">
        <v>678</v>
      </c>
      <c r="G296" s="149" t="s">
        <v>161</v>
      </c>
      <c r="H296" s="150">
        <v>85</v>
      </c>
      <c r="I296" s="150"/>
      <c r="J296" s="150">
        <f t="shared" si="40"/>
        <v>0</v>
      </c>
      <c r="K296" s="151"/>
      <c r="L296" s="27"/>
      <c r="M296" s="152" t="s">
        <v>1</v>
      </c>
      <c r="N296" s="153" t="s">
        <v>36</v>
      </c>
      <c r="O296" s="154">
        <v>6.2E-2</v>
      </c>
      <c r="P296" s="154">
        <f t="shared" si="41"/>
        <v>5.27</v>
      </c>
      <c r="Q296" s="154">
        <v>0</v>
      </c>
      <c r="R296" s="154">
        <f t="shared" si="42"/>
        <v>0</v>
      </c>
      <c r="S296" s="154">
        <v>0</v>
      </c>
      <c r="T296" s="155">
        <f t="shared" si="43"/>
        <v>0</v>
      </c>
      <c r="U296" s="26"/>
      <c r="V296" s="26"/>
      <c r="W296" s="26"/>
      <c r="X296" s="26"/>
      <c r="Y296" s="26"/>
      <c r="Z296" s="26"/>
      <c r="AA296" s="26"/>
      <c r="AB296" s="26"/>
      <c r="AC296" s="26"/>
      <c r="AD296" s="26"/>
      <c r="AE296" s="26"/>
      <c r="AR296" s="156" t="s">
        <v>218</v>
      </c>
      <c r="AT296" s="156" t="s">
        <v>136</v>
      </c>
      <c r="AU296" s="156" t="s">
        <v>83</v>
      </c>
      <c r="AY296" s="14" t="s">
        <v>133</v>
      </c>
      <c r="BE296" s="157">
        <f t="shared" si="44"/>
        <v>0</v>
      </c>
      <c r="BF296" s="157">
        <f t="shared" si="45"/>
        <v>0</v>
      </c>
      <c r="BG296" s="157">
        <f t="shared" si="46"/>
        <v>0</v>
      </c>
      <c r="BH296" s="157">
        <f t="shared" si="47"/>
        <v>0</v>
      </c>
      <c r="BI296" s="157">
        <f t="shared" si="48"/>
        <v>0</v>
      </c>
      <c r="BJ296" s="14" t="s">
        <v>83</v>
      </c>
      <c r="BK296" s="158">
        <f t="shared" si="49"/>
        <v>0</v>
      </c>
      <c r="BL296" s="14" t="s">
        <v>218</v>
      </c>
      <c r="BM296" s="156" t="s">
        <v>679</v>
      </c>
    </row>
    <row r="297" spans="1:65" s="2" customFormat="1" ht="22.8">
      <c r="A297" s="26"/>
      <c r="B297" s="145"/>
      <c r="C297" s="159" t="s">
        <v>680</v>
      </c>
      <c r="D297" s="159" t="s">
        <v>168</v>
      </c>
      <c r="E297" s="160" t="s">
        <v>681</v>
      </c>
      <c r="F297" s="161" t="s">
        <v>682</v>
      </c>
      <c r="G297" s="162" t="s">
        <v>161</v>
      </c>
      <c r="H297" s="163">
        <v>85</v>
      </c>
      <c r="I297" s="163"/>
      <c r="J297" s="163">
        <f t="shared" si="40"/>
        <v>0</v>
      </c>
      <c r="K297" s="164"/>
      <c r="L297" s="165"/>
      <c r="M297" s="166" t="s">
        <v>1</v>
      </c>
      <c r="N297" s="167" t="s">
        <v>36</v>
      </c>
      <c r="O297" s="154">
        <v>0</v>
      </c>
      <c r="P297" s="154">
        <f t="shared" si="41"/>
        <v>0</v>
      </c>
      <c r="Q297" s="154">
        <v>2.7999999999999998E-4</v>
      </c>
      <c r="R297" s="154">
        <f t="shared" si="42"/>
        <v>2.3799999999999998E-2</v>
      </c>
      <c r="S297" s="154">
        <v>0</v>
      </c>
      <c r="T297" s="155">
        <f t="shared" si="43"/>
        <v>0</v>
      </c>
      <c r="U297" s="26"/>
      <c r="V297" s="26"/>
      <c r="W297" s="26"/>
      <c r="X297" s="26"/>
      <c r="Y297" s="26"/>
      <c r="Z297" s="26"/>
      <c r="AA297" s="26"/>
      <c r="AB297" s="26"/>
      <c r="AC297" s="26"/>
      <c r="AD297" s="26"/>
      <c r="AE297" s="26"/>
      <c r="AR297" s="156" t="s">
        <v>223</v>
      </c>
      <c r="AT297" s="156" t="s">
        <v>168</v>
      </c>
      <c r="AU297" s="156" t="s">
        <v>83</v>
      </c>
      <c r="AY297" s="14" t="s">
        <v>133</v>
      </c>
      <c r="BE297" s="157">
        <f t="shared" si="44"/>
        <v>0</v>
      </c>
      <c r="BF297" s="157">
        <f t="shared" si="45"/>
        <v>0</v>
      </c>
      <c r="BG297" s="157">
        <f t="shared" si="46"/>
        <v>0</v>
      </c>
      <c r="BH297" s="157">
        <f t="shared" si="47"/>
        <v>0</v>
      </c>
      <c r="BI297" s="157">
        <f t="shared" si="48"/>
        <v>0</v>
      </c>
      <c r="BJ297" s="14" t="s">
        <v>83</v>
      </c>
      <c r="BK297" s="158">
        <f t="shared" si="49"/>
        <v>0</v>
      </c>
      <c r="BL297" s="14" t="s">
        <v>223</v>
      </c>
      <c r="BM297" s="156" t="s">
        <v>683</v>
      </c>
    </row>
    <row r="298" spans="1:65" s="2" customFormat="1" ht="21.75" customHeight="1">
      <c r="A298" s="26"/>
      <c r="B298" s="145"/>
      <c r="C298" s="146" t="s">
        <v>684</v>
      </c>
      <c r="D298" s="146" t="s">
        <v>136</v>
      </c>
      <c r="E298" s="147" t="s">
        <v>685</v>
      </c>
      <c r="F298" s="148" t="s">
        <v>686</v>
      </c>
      <c r="G298" s="149" t="s">
        <v>161</v>
      </c>
      <c r="H298" s="150">
        <v>245</v>
      </c>
      <c r="I298" s="150"/>
      <c r="J298" s="150">
        <f t="shared" ref="J298:J329" si="50">ROUND(I298*H298,3)</f>
        <v>0</v>
      </c>
      <c r="K298" s="151"/>
      <c r="L298" s="27"/>
      <c r="M298" s="152" t="s">
        <v>1</v>
      </c>
      <c r="N298" s="153" t="s">
        <v>36</v>
      </c>
      <c r="O298" s="154">
        <v>7.4999999999999997E-2</v>
      </c>
      <c r="P298" s="154">
        <f t="shared" ref="P298:P329" si="51">O298*H298</f>
        <v>18.375</v>
      </c>
      <c r="Q298" s="154">
        <v>0</v>
      </c>
      <c r="R298" s="154">
        <f t="shared" ref="R298:R329" si="52">Q298*H298</f>
        <v>0</v>
      </c>
      <c r="S298" s="154">
        <v>0</v>
      </c>
      <c r="T298" s="155">
        <f t="shared" ref="T298:T329" si="53">S298*H298</f>
        <v>0</v>
      </c>
      <c r="U298" s="26"/>
      <c r="V298" s="26"/>
      <c r="W298" s="26"/>
      <c r="X298" s="26"/>
      <c r="Y298" s="26"/>
      <c r="Z298" s="26"/>
      <c r="AA298" s="26"/>
      <c r="AB298" s="26"/>
      <c r="AC298" s="26"/>
      <c r="AD298" s="26"/>
      <c r="AE298" s="26"/>
      <c r="AR298" s="156" t="s">
        <v>218</v>
      </c>
      <c r="AT298" s="156" t="s">
        <v>136</v>
      </c>
      <c r="AU298" s="156" t="s">
        <v>83</v>
      </c>
      <c r="AY298" s="14" t="s">
        <v>133</v>
      </c>
      <c r="BE298" s="157">
        <f t="shared" ref="BE298:BE307" si="54">IF(N298="základná",J298,0)</f>
        <v>0</v>
      </c>
      <c r="BF298" s="157">
        <f t="shared" ref="BF298:BF307" si="55">IF(N298="znížená",J298,0)</f>
        <v>0</v>
      </c>
      <c r="BG298" s="157">
        <f t="shared" ref="BG298:BG307" si="56">IF(N298="zákl. prenesená",J298,0)</f>
        <v>0</v>
      </c>
      <c r="BH298" s="157">
        <f t="shared" ref="BH298:BH307" si="57">IF(N298="zníž. prenesená",J298,0)</f>
        <v>0</v>
      </c>
      <c r="BI298" s="157">
        <f t="shared" ref="BI298:BI307" si="58">IF(N298="nulová",J298,0)</f>
        <v>0</v>
      </c>
      <c r="BJ298" s="14" t="s">
        <v>83</v>
      </c>
      <c r="BK298" s="158">
        <f t="shared" ref="BK298:BK307" si="59">ROUND(I298*H298,3)</f>
        <v>0</v>
      </c>
      <c r="BL298" s="14" t="s">
        <v>218</v>
      </c>
      <c r="BM298" s="156" t="s">
        <v>687</v>
      </c>
    </row>
    <row r="299" spans="1:65" s="2" customFormat="1" ht="22.8">
      <c r="A299" s="26"/>
      <c r="B299" s="145"/>
      <c r="C299" s="159" t="s">
        <v>688</v>
      </c>
      <c r="D299" s="159" t="s">
        <v>168</v>
      </c>
      <c r="E299" s="160" t="s">
        <v>689</v>
      </c>
      <c r="F299" s="161" t="s">
        <v>690</v>
      </c>
      <c r="G299" s="162" t="s">
        <v>161</v>
      </c>
      <c r="H299" s="163">
        <v>245</v>
      </c>
      <c r="I299" s="163"/>
      <c r="J299" s="163">
        <f t="shared" si="50"/>
        <v>0</v>
      </c>
      <c r="K299" s="164"/>
      <c r="L299" s="165"/>
      <c r="M299" s="166" t="s">
        <v>1</v>
      </c>
      <c r="N299" s="167" t="s">
        <v>36</v>
      </c>
      <c r="O299" s="154">
        <v>0</v>
      </c>
      <c r="P299" s="154">
        <f t="shared" si="51"/>
        <v>0</v>
      </c>
      <c r="Q299" s="154">
        <v>3.8000000000000002E-4</v>
      </c>
      <c r="R299" s="154">
        <f t="shared" si="52"/>
        <v>9.3100000000000002E-2</v>
      </c>
      <c r="S299" s="154">
        <v>0</v>
      </c>
      <c r="T299" s="155">
        <f t="shared" si="53"/>
        <v>0</v>
      </c>
      <c r="U299" s="26"/>
      <c r="V299" s="26"/>
      <c r="W299" s="26"/>
      <c r="X299" s="26"/>
      <c r="Y299" s="26"/>
      <c r="Z299" s="26"/>
      <c r="AA299" s="26"/>
      <c r="AB299" s="26"/>
      <c r="AC299" s="26"/>
      <c r="AD299" s="26"/>
      <c r="AE299" s="26"/>
      <c r="AR299" s="156" t="s">
        <v>223</v>
      </c>
      <c r="AT299" s="156" t="s">
        <v>168</v>
      </c>
      <c r="AU299" s="156" t="s">
        <v>83</v>
      </c>
      <c r="AY299" s="14" t="s">
        <v>133</v>
      </c>
      <c r="BE299" s="157">
        <f t="shared" si="54"/>
        <v>0</v>
      </c>
      <c r="BF299" s="157">
        <f t="shared" si="55"/>
        <v>0</v>
      </c>
      <c r="BG299" s="157">
        <f t="shared" si="56"/>
        <v>0</v>
      </c>
      <c r="BH299" s="157">
        <f t="shared" si="57"/>
        <v>0</v>
      </c>
      <c r="BI299" s="157">
        <f t="shared" si="58"/>
        <v>0</v>
      </c>
      <c r="BJ299" s="14" t="s">
        <v>83</v>
      </c>
      <c r="BK299" s="158">
        <f t="shared" si="59"/>
        <v>0</v>
      </c>
      <c r="BL299" s="14" t="s">
        <v>223</v>
      </c>
      <c r="BM299" s="156" t="s">
        <v>691</v>
      </c>
    </row>
    <row r="300" spans="1:65" s="2" customFormat="1" ht="21.75" customHeight="1">
      <c r="A300" s="26"/>
      <c r="B300" s="145"/>
      <c r="C300" s="146" t="s">
        <v>692</v>
      </c>
      <c r="D300" s="146" t="s">
        <v>136</v>
      </c>
      <c r="E300" s="147" t="s">
        <v>693</v>
      </c>
      <c r="F300" s="148" t="s">
        <v>694</v>
      </c>
      <c r="G300" s="149" t="s">
        <v>161</v>
      </c>
      <c r="H300" s="150">
        <v>870</v>
      </c>
      <c r="I300" s="150"/>
      <c r="J300" s="150">
        <f t="shared" si="50"/>
        <v>0</v>
      </c>
      <c r="K300" s="151"/>
      <c r="L300" s="27"/>
      <c r="M300" s="152" t="s">
        <v>1</v>
      </c>
      <c r="N300" s="153" t="s">
        <v>36</v>
      </c>
      <c r="O300" s="154">
        <v>0.11700000000000001</v>
      </c>
      <c r="P300" s="154">
        <f t="shared" si="51"/>
        <v>101.79</v>
      </c>
      <c r="Q300" s="154">
        <v>0</v>
      </c>
      <c r="R300" s="154">
        <f t="shared" si="52"/>
        <v>0</v>
      </c>
      <c r="S300" s="154">
        <v>0</v>
      </c>
      <c r="T300" s="155">
        <f t="shared" si="53"/>
        <v>0</v>
      </c>
      <c r="U300" s="26"/>
      <c r="V300" s="26"/>
      <c r="W300" s="26"/>
      <c r="X300" s="26"/>
      <c r="Y300" s="26"/>
      <c r="Z300" s="26"/>
      <c r="AA300" s="26"/>
      <c r="AB300" s="26"/>
      <c r="AC300" s="26"/>
      <c r="AD300" s="26"/>
      <c r="AE300" s="26"/>
      <c r="AR300" s="156" t="s">
        <v>218</v>
      </c>
      <c r="AT300" s="156" t="s">
        <v>136</v>
      </c>
      <c r="AU300" s="156" t="s">
        <v>83</v>
      </c>
      <c r="AY300" s="14" t="s">
        <v>133</v>
      </c>
      <c r="BE300" s="157">
        <f t="shared" si="54"/>
        <v>0</v>
      </c>
      <c r="BF300" s="157">
        <f t="shared" si="55"/>
        <v>0</v>
      </c>
      <c r="BG300" s="157">
        <f t="shared" si="56"/>
        <v>0</v>
      </c>
      <c r="BH300" s="157">
        <f t="shared" si="57"/>
        <v>0</v>
      </c>
      <c r="BI300" s="157">
        <f t="shared" si="58"/>
        <v>0</v>
      </c>
      <c r="BJ300" s="14" t="s">
        <v>83</v>
      </c>
      <c r="BK300" s="158">
        <f t="shared" si="59"/>
        <v>0</v>
      </c>
      <c r="BL300" s="14" t="s">
        <v>218</v>
      </c>
      <c r="BM300" s="156" t="s">
        <v>695</v>
      </c>
    </row>
    <row r="301" spans="1:65" s="2" customFormat="1" ht="22.8">
      <c r="A301" s="26"/>
      <c r="B301" s="145"/>
      <c r="C301" s="159" t="s">
        <v>696</v>
      </c>
      <c r="D301" s="159" t="s">
        <v>168</v>
      </c>
      <c r="E301" s="160" t="s">
        <v>697</v>
      </c>
      <c r="F301" s="161" t="s">
        <v>698</v>
      </c>
      <c r="G301" s="162" t="s">
        <v>161</v>
      </c>
      <c r="H301" s="163">
        <v>870</v>
      </c>
      <c r="I301" s="163"/>
      <c r="J301" s="163">
        <f t="shared" si="50"/>
        <v>0</v>
      </c>
      <c r="K301" s="164"/>
      <c r="L301" s="165"/>
      <c r="M301" s="166" t="s">
        <v>1</v>
      </c>
      <c r="N301" s="167" t="s">
        <v>36</v>
      </c>
      <c r="O301" s="154">
        <v>0</v>
      </c>
      <c r="P301" s="154">
        <f t="shared" si="51"/>
        <v>0</v>
      </c>
      <c r="Q301" s="154">
        <v>7.3999999999999999E-4</v>
      </c>
      <c r="R301" s="154">
        <f t="shared" si="52"/>
        <v>0.64380000000000004</v>
      </c>
      <c r="S301" s="154">
        <v>0</v>
      </c>
      <c r="T301" s="155">
        <f t="shared" si="53"/>
        <v>0</v>
      </c>
      <c r="U301" s="26"/>
      <c r="V301" s="26"/>
      <c r="W301" s="26"/>
      <c r="X301" s="26"/>
      <c r="Y301" s="26"/>
      <c r="Z301" s="26"/>
      <c r="AA301" s="26"/>
      <c r="AB301" s="26"/>
      <c r="AC301" s="26"/>
      <c r="AD301" s="26"/>
      <c r="AE301" s="26"/>
      <c r="AR301" s="156" t="s">
        <v>223</v>
      </c>
      <c r="AT301" s="156" t="s">
        <v>168</v>
      </c>
      <c r="AU301" s="156" t="s">
        <v>83</v>
      </c>
      <c r="AY301" s="14" t="s">
        <v>133</v>
      </c>
      <c r="BE301" s="157">
        <f t="shared" si="54"/>
        <v>0</v>
      </c>
      <c r="BF301" s="157">
        <f t="shared" si="55"/>
        <v>0</v>
      </c>
      <c r="BG301" s="157">
        <f t="shared" si="56"/>
        <v>0</v>
      </c>
      <c r="BH301" s="157">
        <f t="shared" si="57"/>
        <v>0</v>
      </c>
      <c r="BI301" s="157">
        <f t="shared" si="58"/>
        <v>0</v>
      </c>
      <c r="BJ301" s="14" t="s">
        <v>83</v>
      </c>
      <c r="BK301" s="158">
        <f t="shared" si="59"/>
        <v>0</v>
      </c>
      <c r="BL301" s="14" t="s">
        <v>223</v>
      </c>
      <c r="BM301" s="156" t="s">
        <v>699</v>
      </c>
    </row>
    <row r="302" spans="1:65" s="2" customFormat="1" ht="21.75" customHeight="1">
      <c r="A302" s="26"/>
      <c r="B302" s="145"/>
      <c r="C302" s="146" t="s">
        <v>700</v>
      </c>
      <c r="D302" s="146" t="s">
        <v>136</v>
      </c>
      <c r="E302" s="147" t="s">
        <v>701</v>
      </c>
      <c r="F302" s="148" t="s">
        <v>702</v>
      </c>
      <c r="G302" s="149" t="s">
        <v>161</v>
      </c>
      <c r="H302" s="150">
        <v>110</v>
      </c>
      <c r="I302" s="150"/>
      <c r="J302" s="150">
        <f t="shared" si="50"/>
        <v>0</v>
      </c>
      <c r="K302" s="151"/>
      <c r="L302" s="27"/>
      <c r="M302" s="152" t="s">
        <v>1</v>
      </c>
      <c r="N302" s="153" t="s">
        <v>36</v>
      </c>
      <c r="O302" s="154">
        <v>0.13</v>
      </c>
      <c r="P302" s="154">
        <f t="shared" si="51"/>
        <v>14.3</v>
      </c>
      <c r="Q302" s="154">
        <v>0</v>
      </c>
      <c r="R302" s="154">
        <f t="shared" si="52"/>
        <v>0</v>
      </c>
      <c r="S302" s="154">
        <v>0</v>
      </c>
      <c r="T302" s="155">
        <f t="shared" si="53"/>
        <v>0</v>
      </c>
      <c r="U302" s="26"/>
      <c r="V302" s="26"/>
      <c r="W302" s="26"/>
      <c r="X302" s="26"/>
      <c r="Y302" s="26"/>
      <c r="Z302" s="26"/>
      <c r="AA302" s="26"/>
      <c r="AB302" s="26"/>
      <c r="AC302" s="26"/>
      <c r="AD302" s="26"/>
      <c r="AE302" s="26"/>
      <c r="AR302" s="156" t="s">
        <v>218</v>
      </c>
      <c r="AT302" s="156" t="s">
        <v>136</v>
      </c>
      <c r="AU302" s="156" t="s">
        <v>83</v>
      </c>
      <c r="AY302" s="14" t="s">
        <v>133</v>
      </c>
      <c r="BE302" s="157">
        <f t="shared" si="54"/>
        <v>0</v>
      </c>
      <c r="BF302" s="157">
        <f t="shared" si="55"/>
        <v>0</v>
      </c>
      <c r="BG302" s="157">
        <f t="shared" si="56"/>
        <v>0</v>
      </c>
      <c r="BH302" s="157">
        <f t="shared" si="57"/>
        <v>0</v>
      </c>
      <c r="BI302" s="157">
        <f t="shared" si="58"/>
        <v>0</v>
      </c>
      <c r="BJ302" s="14" t="s">
        <v>83</v>
      </c>
      <c r="BK302" s="158">
        <f t="shared" si="59"/>
        <v>0</v>
      </c>
      <c r="BL302" s="14" t="s">
        <v>218</v>
      </c>
      <c r="BM302" s="156" t="s">
        <v>703</v>
      </c>
    </row>
    <row r="303" spans="1:65" s="2" customFormat="1" ht="22.8">
      <c r="A303" s="26"/>
      <c r="B303" s="145"/>
      <c r="C303" s="159" t="s">
        <v>704</v>
      </c>
      <c r="D303" s="159" t="s">
        <v>168</v>
      </c>
      <c r="E303" s="160" t="s">
        <v>705</v>
      </c>
      <c r="F303" s="161" t="s">
        <v>706</v>
      </c>
      <c r="G303" s="162" t="s">
        <v>161</v>
      </c>
      <c r="H303" s="163">
        <v>110</v>
      </c>
      <c r="I303" s="163"/>
      <c r="J303" s="163">
        <f t="shared" si="50"/>
        <v>0</v>
      </c>
      <c r="K303" s="164"/>
      <c r="L303" s="165"/>
      <c r="M303" s="166" t="s">
        <v>1</v>
      </c>
      <c r="N303" s="167" t="s">
        <v>36</v>
      </c>
      <c r="O303" s="154">
        <v>0</v>
      </c>
      <c r="P303" s="154">
        <f t="shared" si="51"/>
        <v>0</v>
      </c>
      <c r="Q303" s="154">
        <v>1.97E-3</v>
      </c>
      <c r="R303" s="154">
        <f t="shared" si="52"/>
        <v>0.2167</v>
      </c>
      <c r="S303" s="154">
        <v>0</v>
      </c>
      <c r="T303" s="155">
        <f t="shared" si="53"/>
        <v>0</v>
      </c>
      <c r="U303" s="26"/>
      <c r="V303" s="26"/>
      <c r="W303" s="26"/>
      <c r="X303" s="26"/>
      <c r="Y303" s="26"/>
      <c r="Z303" s="26"/>
      <c r="AA303" s="26"/>
      <c r="AB303" s="26"/>
      <c r="AC303" s="26"/>
      <c r="AD303" s="26"/>
      <c r="AE303" s="26"/>
      <c r="AR303" s="156" t="s">
        <v>223</v>
      </c>
      <c r="AT303" s="156" t="s">
        <v>168</v>
      </c>
      <c r="AU303" s="156" t="s">
        <v>83</v>
      </c>
      <c r="AY303" s="14" t="s">
        <v>133</v>
      </c>
      <c r="BE303" s="157">
        <f t="shared" si="54"/>
        <v>0</v>
      </c>
      <c r="BF303" s="157">
        <f t="shared" si="55"/>
        <v>0</v>
      </c>
      <c r="BG303" s="157">
        <f t="shared" si="56"/>
        <v>0</v>
      </c>
      <c r="BH303" s="157">
        <f t="shared" si="57"/>
        <v>0</v>
      </c>
      <c r="BI303" s="157">
        <f t="shared" si="58"/>
        <v>0</v>
      </c>
      <c r="BJ303" s="14" t="s">
        <v>83</v>
      </c>
      <c r="BK303" s="158">
        <f t="shared" si="59"/>
        <v>0</v>
      </c>
      <c r="BL303" s="14" t="s">
        <v>223</v>
      </c>
      <c r="BM303" s="156" t="s">
        <v>707</v>
      </c>
    </row>
    <row r="304" spans="1:65" s="2" customFormat="1" ht="24.15" customHeight="1">
      <c r="A304" s="26"/>
      <c r="B304" s="145"/>
      <c r="C304" s="146" t="s">
        <v>708</v>
      </c>
      <c r="D304" s="146" t="s">
        <v>136</v>
      </c>
      <c r="E304" s="147" t="s">
        <v>709</v>
      </c>
      <c r="F304" s="148" t="s">
        <v>710</v>
      </c>
      <c r="G304" s="149" t="s">
        <v>161</v>
      </c>
      <c r="H304" s="150">
        <v>895</v>
      </c>
      <c r="I304" s="150"/>
      <c r="J304" s="150">
        <f t="shared" si="50"/>
        <v>0</v>
      </c>
      <c r="K304" s="151"/>
      <c r="L304" s="27"/>
      <c r="M304" s="152" t="s">
        <v>1</v>
      </c>
      <c r="N304" s="153" t="s">
        <v>36</v>
      </c>
      <c r="O304" s="154">
        <v>5.8999999999999997E-2</v>
      </c>
      <c r="P304" s="154">
        <f t="shared" si="51"/>
        <v>52.805</v>
      </c>
      <c r="Q304" s="154">
        <v>0</v>
      </c>
      <c r="R304" s="154">
        <f t="shared" si="52"/>
        <v>0</v>
      </c>
      <c r="S304" s="154">
        <v>0</v>
      </c>
      <c r="T304" s="155">
        <f t="shared" si="53"/>
        <v>0</v>
      </c>
      <c r="U304" s="26"/>
      <c r="V304" s="26"/>
      <c r="W304" s="26"/>
      <c r="X304" s="26"/>
      <c r="Y304" s="26"/>
      <c r="Z304" s="26"/>
      <c r="AA304" s="26"/>
      <c r="AB304" s="26"/>
      <c r="AC304" s="26"/>
      <c r="AD304" s="26"/>
      <c r="AE304" s="26"/>
      <c r="AR304" s="156" t="s">
        <v>218</v>
      </c>
      <c r="AT304" s="156" t="s">
        <v>136</v>
      </c>
      <c r="AU304" s="156" t="s">
        <v>83</v>
      </c>
      <c r="AY304" s="14" t="s">
        <v>133</v>
      </c>
      <c r="BE304" s="157">
        <f t="shared" si="54"/>
        <v>0</v>
      </c>
      <c r="BF304" s="157">
        <f t="shared" si="55"/>
        <v>0</v>
      </c>
      <c r="BG304" s="157">
        <f t="shared" si="56"/>
        <v>0</v>
      </c>
      <c r="BH304" s="157">
        <f t="shared" si="57"/>
        <v>0</v>
      </c>
      <c r="BI304" s="157">
        <f t="shared" si="58"/>
        <v>0</v>
      </c>
      <c r="BJ304" s="14" t="s">
        <v>83</v>
      </c>
      <c r="BK304" s="158">
        <f t="shared" si="59"/>
        <v>0</v>
      </c>
      <c r="BL304" s="14" t="s">
        <v>218</v>
      </c>
      <c r="BM304" s="156" t="s">
        <v>711</v>
      </c>
    </row>
    <row r="305" spans="1:65" s="2" customFormat="1" ht="22.8">
      <c r="A305" s="26"/>
      <c r="B305" s="145"/>
      <c r="C305" s="159" t="s">
        <v>712</v>
      </c>
      <c r="D305" s="159" t="s">
        <v>168</v>
      </c>
      <c r="E305" s="160" t="s">
        <v>713</v>
      </c>
      <c r="F305" s="161" t="s">
        <v>714</v>
      </c>
      <c r="G305" s="162" t="s">
        <v>161</v>
      </c>
      <c r="H305" s="163">
        <v>895</v>
      </c>
      <c r="I305" s="163"/>
      <c r="J305" s="163">
        <f t="shared" si="50"/>
        <v>0</v>
      </c>
      <c r="K305" s="164"/>
      <c r="L305" s="165"/>
      <c r="M305" s="166" t="s">
        <v>1</v>
      </c>
      <c r="N305" s="167" t="s">
        <v>36</v>
      </c>
      <c r="O305" s="154">
        <v>0</v>
      </c>
      <c r="P305" s="154">
        <f t="shared" si="51"/>
        <v>0</v>
      </c>
      <c r="Q305" s="154">
        <v>2.4000000000000001E-4</v>
      </c>
      <c r="R305" s="154">
        <f t="shared" si="52"/>
        <v>0.21480000000000002</v>
      </c>
      <c r="S305" s="154">
        <v>0</v>
      </c>
      <c r="T305" s="155">
        <f t="shared" si="53"/>
        <v>0</v>
      </c>
      <c r="U305" s="26"/>
      <c r="V305" s="26"/>
      <c r="W305" s="26"/>
      <c r="X305" s="26"/>
      <c r="Y305" s="26"/>
      <c r="Z305" s="26"/>
      <c r="AA305" s="26"/>
      <c r="AB305" s="26"/>
      <c r="AC305" s="26"/>
      <c r="AD305" s="26"/>
      <c r="AE305" s="26"/>
      <c r="AR305" s="156" t="s">
        <v>223</v>
      </c>
      <c r="AT305" s="156" t="s">
        <v>168</v>
      </c>
      <c r="AU305" s="156" t="s">
        <v>83</v>
      </c>
      <c r="AY305" s="14" t="s">
        <v>133</v>
      </c>
      <c r="BE305" s="157">
        <f t="shared" si="54"/>
        <v>0</v>
      </c>
      <c r="BF305" s="157">
        <f t="shared" si="55"/>
        <v>0</v>
      </c>
      <c r="BG305" s="157">
        <f t="shared" si="56"/>
        <v>0</v>
      </c>
      <c r="BH305" s="157">
        <f t="shared" si="57"/>
        <v>0</v>
      </c>
      <c r="BI305" s="157">
        <f t="shared" si="58"/>
        <v>0</v>
      </c>
      <c r="BJ305" s="14" t="s">
        <v>83</v>
      </c>
      <c r="BK305" s="158">
        <f t="shared" si="59"/>
        <v>0</v>
      </c>
      <c r="BL305" s="14" t="s">
        <v>223</v>
      </c>
      <c r="BM305" s="156" t="s">
        <v>715</v>
      </c>
    </row>
    <row r="306" spans="1:65" s="2" customFormat="1" ht="24.15" customHeight="1">
      <c r="A306" s="26"/>
      <c r="B306" s="145"/>
      <c r="C306" s="146" t="s">
        <v>716</v>
      </c>
      <c r="D306" s="146" t="s">
        <v>136</v>
      </c>
      <c r="E306" s="147" t="s">
        <v>717</v>
      </c>
      <c r="F306" s="148" t="s">
        <v>718</v>
      </c>
      <c r="G306" s="149" t="s">
        <v>161</v>
      </c>
      <c r="H306" s="150">
        <v>15</v>
      </c>
      <c r="I306" s="150"/>
      <c r="J306" s="150">
        <f t="shared" si="50"/>
        <v>0</v>
      </c>
      <c r="K306" s="151"/>
      <c r="L306" s="27"/>
      <c r="M306" s="152" t="s">
        <v>1</v>
      </c>
      <c r="N306" s="153" t="s">
        <v>36</v>
      </c>
      <c r="O306" s="154">
        <v>6.7000000000000004E-2</v>
      </c>
      <c r="P306" s="154">
        <f t="shared" si="51"/>
        <v>1.0050000000000001</v>
      </c>
      <c r="Q306" s="154">
        <v>0</v>
      </c>
      <c r="R306" s="154">
        <f t="shared" si="52"/>
        <v>0</v>
      </c>
      <c r="S306" s="154">
        <v>0</v>
      </c>
      <c r="T306" s="155">
        <f t="shared" si="53"/>
        <v>0</v>
      </c>
      <c r="U306" s="26"/>
      <c r="V306" s="26"/>
      <c r="W306" s="26"/>
      <c r="X306" s="26"/>
      <c r="Y306" s="26"/>
      <c r="Z306" s="26"/>
      <c r="AA306" s="26"/>
      <c r="AB306" s="26"/>
      <c r="AC306" s="26"/>
      <c r="AD306" s="26"/>
      <c r="AE306" s="26"/>
      <c r="AR306" s="156" t="s">
        <v>218</v>
      </c>
      <c r="AT306" s="156" t="s">
        <v>136</v>
      </c>
      <c r="AU306" s="156" t="s">
        <v>83</v>
      </c>
      <c r="AY306" s="14" t="s">
        <v>133</v>
      </c>
      <c r="BE306" s="157">
        <f t="shared" si="54"/>
        <v>0</v>
      </c>
      <c r="BF306" s="157">
        <f t="shared" si="55"/>
        <v>0</v>
      </c>
      <c r="BG306" s="157">
        <f t="shared" si="56"/>
        <v>0</v>
      </c>
      <c r="BH306" s="157">
        <f t="shared" si="57"/>
        <v>0</v>
      </c>
      <c r="BI306" s="157">
        <f t="shared" si="58"/>
        <v>0</v>
      </c>
      <c r="BJ306" s="14" t="s">
        <v>83</v>
      </c>
      <c r="BK306" s="158">
        <f t="shared" si="59"/>
        <v>0</v>
      </c>
      <c r="BL306" s="14" t="s">
        <v>218</v>
      </c>
      <c r="BM306" s="156" t="s">
        <v>719</v>
      </c>
    </row>
    <row r="307" spans="1:65" s="2" customFormat="1" ht="22.8">
      <c r="A307" s="26"/>
      <c r="B307" s="145"/>
      <c r="C307" s="159" t="s">
        <v>720</v>
      </c>
      <c r="D307" s="159" t="s">
        <v>168</v>
      </c>
      <c r="E307" s="160" t="s">
        <v>721</v>
      </c>
      <c r="F307" s="161" t="s">
        <v>722</v>
      </c>
      <c r="G307" s="162" t="s">
        <v>161</v>
      </c>
      <c r="H307" s="163">
        <v>15</v>
      </c>
      <c r="I307" s="163"/>
      <c r="J307" s="163">
        <f t="shared" si="50"/>
        <v>0</v>
      </c>
      <c r="K307" s="164"/>
      <c r="L307" s="165"/>
      <c r="M307" s="166" t="s">
        <v>1</v>
      </c>
      <c r="N307" s="167" t="s">
        <v>36</v>
      </c>
      <c r="O307" s="154">
        <v>0</v>
      </c>
      <c r="P307" s="154">
        <f t="shared" si="51"/>
        <v>0</v>
      </c>
      <c r="Q307" s="154">
        <v>2.4000000000000001E-4</v>
      </c>
      <c r="R307" s="154">
        <f t="shared" si="52"/>
        <v>3.5999999999999999E-3</v>
      </c>
      <c r="S307" s="154">
        <v>0</v>
      </c>
      <c r="T307" s="155">
        <f t="shared" si="53"/>
        <v>0</v>
      </c>
      <c r="U307" s="26"/>
      <c r="V307" s="26"/>
      <c r="W307" s="26"/>
      <c r="X307" s="26"/>
      <c r="Y307" s="26"/>
      <c r="Z307" s="26"/>
      <c r="AA307" s="26"/>
      <c r="AB307" s="26"/>
      <c r="AC307" s="26"/>
      <c r="AD307" s="26"/>
      <c r="AE307" s="26"/>
      <c r="AR307" s="156" t="s">
        <v>223</v>
      </c>
      <c r="AT307" s="156" t="s">
        <v>168</v>
      </c>
      <c r="AU307" s="156" t="s">
        <v>83</v>
      </c>
      <c r="AY307" s="14" t="s">
        <v>133</v>
      </c>
      <c r="BE307" s="157">
        <f t="shared" si="54"/>
        <v>0</v>
      </c>
      <c r="BF307" s="157">
        <f t="shared" si="55"/>
        <v>0</v>
      </c>
      <c r="BG307" s="157">
        <f t="shared" si="56"/>
        <v>0</v>
      </c>
      <c r="BH307" s="157">
        <f t="shared" si="57"/>
        <v>0</v>
      </c>
      <c r="BI307" s="157">
        <f t="shared" si="58"/>
        <v>0</v>
      </c>
      <c r="BJ307" s="14" t="s">
        <v>83</v>
      </c>
      <c r="BK307" s="158">
        <f t="shared" si="59"/>
        <v>0</v>
      </c>
      <c r="BL307" s="14" t="s">
        <v>223</v>
      </c>
      <c r="BM307" s="156" t="s">
        <v>723</v>
      </c>
    </row>
    <row r="308" spans="1:65" s="12" customFormat="1" ht="20.85" customHeight="1">
      <c r="B308" s="133"/>
      <c r="D308" s="134" t="s">
        <v>69</v>
      </c>
      <c r="E308" s="143" t="s">
        <v>724</v>
      </c>
      <c r="F308" s="143" t="s">
        <v>725</v>
      </c>
      <c r="J308" s="144">
        <f>BK308</f>
        <v>0</v>
      </c>
      <c r="L308" s="133"/>
      <c r="M308" s="137"/>
      <c r="N308" s="138"/>
      <c r="O308" s="138"/>
      <c r="P308" s="139">
        <f>SUM(P309:P332)</f>
        <v>14.385999999999999</v>
      </c>
      <c r="Q308" s="138"/>
      <c r="R308" s="139">
        <f>SUM(R309:R332)</f>
        <v>9.4299999999999991E-3</v>
      </c>
      <c r="S308" s="138"/>
      <c r="T308" s="140">
        <f>SUM(T309:T332)</f>
        <v>0</v>
      </c>
      <c r="AR308" s="134" t="s">
        <v>145</v>
      </c>
      <c r="AT308" s="141" t="s">
        <v>69</v>
      </c>
      <c r="AU308" s="141" t="s">
        <v>83</v>
      </c>
      <c r="AY308" s="134" t="s">
        <v>133</v>
      </c>
      <c r="BK308" s="142">
        <f>SUM(BK309:BK332)</f>
        <v>0</v>
      </c>
    </row>
    <row r="309" spans="1:65" s="2" customFormat="1" ht="24.15" customHeight="1">
      <c r="A309" s="26"/>
      <c r="B309" s="145"/>
      <c r="C309" s="159" t="s">
        <v>726</v>
      </c>
      <c r="D309" s="159" t="s">
        <v>168</v>
      </c>
      <c r="E309" s="160" t="s">
        <v>727</v>
      </c>
      <c r="F309" s="161" t="s">
        <v>728</v>
      </c>
      <c r="G309" s="162" t="s">
        <v>157</v>
      </c>
      <c r="H309" s="163">
        <v>1</v>
      </c>
      <c r="I309" s="163"/>
      <c r="J309" s="163">
        <f t="shared" ref="J309:J332" si="60">ROUND(I309*H309,3)</f>
        <v>0</v>
      </c>
      <c r="K309" s="164"/>
      <c r="L309" s="165"/>
      <c r="M309" s="166" t="s">
        <v>1</v>
      </c>
      <c r="N309" s="167" t="s">
        <v>36</v>
      </c>
      <c r="O309" s="154">
        <v>0</v>
      </c>
      <c r="P309" s="154">
        <f t="shared" ref="P309:P332" si="61">O309*H309</f>
        <v>0</v>
      </c>
      <c r="Q309" s="154">
        <v>0</v>
      </c>
      <c r="R309" s="154">
        <f t="shared" ref="R309:R332" si="62">Q309*H309</f>
        <v>0</v>
      </c>
      <c r="S309" s="154">
        <v>0</v>
      </c>
      <c r="T309" s="155">
        <f t="shared" ref="T309:T332" si="63">S309*H309</f>
        <v>0</v>
      </c>
      <c r="U309" s="26"/>
      <c r="V309" s="26"/>
      <c r="W309" s="26"/>
      <c r="X309" s="26"/>
      <c r="Y309" s="26"/>
      <c r="Z309" s="26"/>
      <c r="AA309" s="26"/>
      <c r="AB309" s="26"/>
      <c r="AC309" s="26"/>
      <c r="AD309" s="26"/>
      <c r="AE309" s="26"/>
      <c r="AR309" s="156" t="s">
        <v>246</v>
      </c>
      <c r="AT309" s="156" t="s">
        <v>168</v>
      </c>
      <c r="AU309" s="156" t="s">
        <v>145</v>
      </c>
      <c r="AY309" s="14" t="s">
        <v>133</v>
      </c>
      <c r="BE309" s="157">
        <f t="shared" ref="BE309:BE332" si="64">IF(N309="základná",J309,0)</f>
        <v>0</v>
      </c>
      <c r="BF309" s="157">
        <f t="shared" ref="BF309:BF332" si="65">IF(N309="znížená",J309,0)</f>
        <v>0</v>
      </c>
      <c r="BG309" s="157">
        <f t="shared" ref="BG309:BG332" si="66">IF(N309="zákl. prenesená",J309,0)</f>
        <v>0</v>
      </c>
      <c r="BH309" s="157">
        <f t="shared" ref="BH309:BH332" si="67">IF(N309="zníž. prenesená",J309,0)</f>
        <v>0</v>
      </c>
      <c r="BI309" s="157">
        <f t="shared" ref="BI309:BI332" si="68">IF(N309="nulová",J309,0)</f>
        <v>0</v>
      </c>
      <c r="BJ309" s="14" t="s">
        <v>83</v>
      </c>
      <c r="BK309" s="158">
        <f t="shared" ref="BK309:BK332" si="69">ROUND(I309*H309,3)</f>
        <v>0</v>
      </c>
      <c r="BL309" s="14" t="s">
        <v>218</v>
      </c>
      <c r="BM309" s="156" t="s">
        <v>729</v>
      </c>
    </row>
    <row r="310" spans="1:65" s="2" customFormat="1" ht="16.5" customHeight="1">
      <c r="A310" s="26"/>
      <c r="B310" s="145"/>
      <c r="C310" s="146" t="s">
        <v>730</v>
      </c>
      <c r="D310" s="146" t="s">
        <v>136</v>
      </c>
      <c r="E310" s="147" t="s">
        <v>731</v>
      </c>
      <c r="F310" s="148" t="s">
        <v>732</v>
      </c>
      <c r="G310" s="149" t="s">
        <v>157</v>
      </c>
      <c r="H310" s="150">
        <v>1</v>
      </c>
      <c r="I310" s="150"/>
      <c r="J310" s="150">
        <f t="shared" si="60"/>
        <v>0</v>
      </c>
      <c r="K310" s="151"/>
      <c r="L310" s="27"/>
      <c r="M310" s="152" t="s">
        <v>1</v>
      </c>
      <c r="N310" s="153" t="s">
        <v>36</v>
      </c>
      <c r="O310" s="154">
        <v>0.35</v>
      </c>
      <c r="P310" s="154">
        <f t="shared" si="61"/>
        <v>0.35</v>
      </c>
      <c r="Q310" s="154">
        <v>0</v>
      </c>
      <c r="R310" s="154">
        <f t="shared" si="62"/>
        <v>0</v>
      </c>
      <c r="S310" s="154">
        <v>0</v>
      </c>
      <c r="T310" s="155">
        <f t="shared" si="63"/>
        <v>0</v>
      </c>
      <c r="U310" s="26"/>
      <c r="V310" s="26"/>
      <c r="W310" s="26"/>
      <c r="X310" s="26"/>
      <c r="Y310" s="26"/>
      <c r="Z310" s="26"/>
      <c r="AA310" s="26"/>
      <c r="AB310" s="26"/>
      <c r="AC310" s="26"/>
      <c r="AD310" s="26"/>
      <c r="AE310" s="26"/>
      <c r="AR310" s="156" t="s">
        <v>218</v>
      </c>
      <c r="AT310" s="156" t="s">
        <v>136</v>
      </c>
      <c r="AU310" s="156" t="s">
        <v>145</v>
      </c>
      <c r="AY310" s="14" t="s">
        <v>133</v>
      </c>
      <c r="BE310" s="157">
        <f t="shared" si="64"/>
        <v>0</v>
      </c>
      <c r="BF310" s="157">
        <f t="shared" si="65"/>
        <v>0</v>
      </c>
      <c r="BG310" s="157">
        <f t="shared" si="66"/>
        <v>0</v>
      </c>
      <c r="BH310" s="157">
        <f t="shared" si="67"/>
        <v>0</v>
      </c>
      <c r="BI310" s="157">
        <f t="shared" si="68"/>
        <v>0</v>
      </c>
      <c r="BJ310" s="14" t="s">
        <v>83</v>
      </c>
      <c r="BK310" s="158">
        <f t="shared" si="69"/>
        <v>0</v>
      </c>
      <c r="BL310" s="14" t="s">
        <v>218</v>
      </c>
      <c r="BM310" s="156" t="s">
        <v>733</v>
      </c>
    </row>
    <row r="311" spans="1:65" s="2" customFormat="1" ht="22.8">
      <c r="A311" s="26"/>
      <c r="B311" s="145"/>
      <c r="C311" s="159" t="s">
        <v>734</v>
      </c>
      <c r="D311" s="159" t="s">
        <v>168</v>
      </c>
      <c r="E311" s="160" t="s">
        <v>735</v>
      </c>
      <c r="F311" s="161" t="s">
        <v>736</v>
      </c>
      <c r="G311" s="162" t="s">
        <v>157</v>
      </c>
      <c r="H311" s="163">
        <v>1</v>
      </c>
      <c r="I311" s="163"/>
      <c r="J311" s="163">
        <f t="shared" si="60"/>
        <v>0</v>
      </c>
      <c r="K311" s="164"/>
      <c r="L311" s="165"/>
      <c r="M311" s="166" t="s">
        <v>1</v>
      </c>
      <c r="N311" s="167" t="s">
        <v>36</v>
      </c>
      <c r="O311" s="154">
        <v>0</v>
      </c>
      <c r="P311" s="154">
        <f t="shared" si="61"/>
        <v>0</v>
      </c>
      <c r="Q311" s="154">
        <v>4.2999999999999999E-4</v>
      </c>
      <c r="R311" s="154">
        <f t="shared" si="62"/>
        <v>4.2999999999999999E-4</v>
      </c>
      <c r="S311" s="154">
        <v>0</v>
      </c>
      <c r="T311" s="155">
        <f t="shared" si="63"/>
        <v>0</v>
      </c>
      <c r="U311" s="26"/>
      <c r="V311" s="26"/>
      <c r="W311" s="26"/>
      <c r="X311" s="26"/>
      <c r="Y311" s="26"/>
      <c r="Z311" s="26"/>
      <c r="AA311" s="26"/>
      <c r="AB311" s="26"/>
      <c r="AC311" s="26"/>
      <c r="AD311" s="26"/>
      <c r="AE311" s="26"/>
      <c r="AR311" s="156" t="s">
        <v>223</v>
      </c>
      <c r="AT311" s="156" t="s">
        <v>168</v>
      </c>
      <c r="AU311" s="156" t="s">
        <v>145</v>
      </c>
      <c r="AY311" s="14" t="s">
        <v>133</v>
      </c>
      <c r="BE311" s="157">
        <f t="shared" si="64"/>
        <v>0</v>
      </c>
      <c r="BF311" s="157">
        <f t="shared" si="65"/>
        <v>0</v>
      </c>
      <c r="BG311" s="157">
        <f t="shared" si="66"/>
        <v>0</v>
      </c>
      <c r="BH311" s="157">
        <f t="shared" si="67"/>
        <v>0</v>
      </c>
      <c r="BI311" s="157">
        <f t="shared" si="68"/>
        <v>0</v>
      </c>
      <c r="BJ311" s="14" t="s">
        <v>83</v>
      </c>
      <c r="BK311" s="158">
        <f t="shared" si="69"/>
        <v>0</v>
      </c>
      <c r="BL311" s="14" t="s">
        <v>223</v>
      </c>
      <c r="BM311" s="156" t="s">
        <v>737</v>
      </c>
    </row>
    <row r="312" spans="1:65" s="2" customFormat="1" ht="16.5" customHeight="1">
      <c r="A312" s="26"/>
      <c r="B312" s="145"/>
      <c r="C312" s="146" t="s">
        <v>738</v>
      </c>
      <c r="D312" s="146" t="s">
        <v>136</v>
      </c>
      <c r="E312" s="147" t="s">
        <v>739</v>
      </c>
      <c r="F312" s="148" t="s">
        <v>740</v>
      </c>
      <c r="G312" s="149" t="s">
        <v>157</v>
      </c>
      <c r="H312" s="150">
        <v>1</v>
      </c>
      <c r="I312" s="150"/>
      <c r="J312" s="150">
        <f t="shared" si="60"/>
        <v>0</v>
      </c>
      <c r="K312" s="151"/>
      <c r="L312" s="27"/>
      <c r="M312" s="152" t="s">
        <v>1</v>
      </c>
      <c r="N312" s="153" t="s">
        <v>36</v>
      </c>
      <c r="O312" s="154">
        <v>0.5</v>
      </c>
      <c r="P312" s="154">
        <f t="shared" si="61"/>
        <v>0.5</v>
      </c>
      <c r="Q312" s="154">
        <v>0</v>
      </c>
      <c r="R312" s="154">
        <f t="shared" si="62"/>
        <v>0</v>
      </c>
      <c r="S312" s="154">
        <v>0</v>
      </c>
      <c r="T312" s="155">
        <f t="shared" si="63"/>
        <v>0</v>
      </c>
      <c r="U312" s="26"/>
      <c r="V312" s="26"/>
      <c r="W312" s="26"/>
      <c r="X312" s="26"/>
      <c r="Y312" s="26"/>
      <c r="Z312" s="26"/>
      <c r="AA312" s="26"/>
      <c r="AB312" s="26"/>
      <c r="AC312" s="26"/>
      <c r="AD312" s="26"/>
      <c r="AE312" s="26"/>
      <c r="AR312" s="156" t="s">
        <v>218</v>
      </c>
      <c r="AT312" s="156" t="s">
        <v>136</v>
      </c>
      <c r="AU312" s="156" t="s">
        <v>145</v>
      </c>
      <c r="AY312" s="14" t="s">
        <v>133</v>
      </c>
      <c r="BE312" s="157">
        <f t="shared" si="64"/>
        <v>0</v>
      </c>
      <c r="BF312" s="157">
        <f t="shared" si="65"/>
        <v>0</v>
      </c>
      <c r="BG312" s="157">
        <f t="shared" si="66"/>
        <v>0</v>
      </c>
      <c r="BH312" s="157">
        <f t="shared" si="67"/>
        <v>0</v>
      </c>
      <c r="BI312" s="157">
        <f t="shared" si="68"/>
        <v>0</v>
      </c>
      <c r="BJ312" s="14" t="s">
        <v>83</v>
      </c>
      <c r="BK312" s="158">
        <f t="shared" si="69"/>
        <v>0</v>
      </c>
      <c r="BL312" s="14" t="s">
        <v>218</v>
      </c>
      <c r="BM312" s="156" t="s">
        <v>741</v>
      </c>
    </row>
    <row r="313" spans="1:65" s="2" customFormat="1" ht="22.8">
      <c r="A313" s="26"/>
      <c r="B313" s="145"/>
      <c r="C313" s="159" t="s">
        <v>742</v>
      </c>
      <c r="D313" s="159" t="s">
        <v>168</v>
      </c>
      <c r="E313" s="160" t="s">
        <v>743</v>
      </c>
      <c r="F313" s="161" t="s">
        <v>744</v>
      </c>
      <c r="G313" s="162" t="s">
        <v>157</v>
      </c>
      <c r="H313" s="163">
        <v>1</v>
      </c>
      <c r="I313" s="163"/>
      <c r="J313" s="163">
        <f t="shared" si="60"/>
        <v>0</v>
      </c>
      <c r="K313" s="164"/>
      <c r="L313" s="165"/>
      <c r="M313" s="166" t="s">
        <v>1</v>
      </c>
      <c r="N313" s="167" t="s">
        <v>36</v>
      </c>
      <c r="O313" s="154">
        <v>0</v>
      </c>
      <c r="P313" s="154">
        <f t="shared" si="61"/>
        <v>0</v>
      </c>
      <c r="Q313" s="154">
        <v>2.9999999999999997E-4</v>
      </c>
      <c r="R313" s="154">
        <f t="shared" si="62"/>
        <v>2.9999999999999997E-4</v>
      </c>
      <c r="S313" s="154">
        <v>0</v>
      </c>
      <c r="T313" s="155">
        <f t="shared" si="63"/>
        <v>0</v>
      </c>
      <c r="U313" s="26"/>
      <c r="V313" s="26"/>
      <c r="W313" s="26"/>
      <c r="X313" s="26"/>
      <c r="Y313" s="26"/>
      <c r="Z313" s="26"/>
      <c r="AA313" s="26"/>
      <c r="AB313" s="26"/>
      <c r="AC313" s="26"/>
      <c r="AD313" s="26"/>
      <c r="AE313" s="26"/>
      <c r="AR313" s="156" t="s">
        <v>223</v>
      </c>
      <c r="AT313" s="156" t="s">
        <v>168</v>
      </c>
      <c r="AU313" s="156" t="s">
        <v>145</v>
      </c>
      <c r="AY313" s="14" t="s">
        <v>133</v>
      </c>
      <c r="BE313" s="157">
        <f t="shared" si="64"/>
        <v>0</v>
      </c>
      <c r="BF313" s="157">
        <f t="shared" si="65"/>
        <v>0</v>
      </c>
      <c r="BG313" s="157">
        <f t="shared" si="66"/>
        <v>0</v>
      </c>
      <c r="BH313" s="157">
        <f t="shared" si="67"/>
        <v>0</v>
      </c>
      <c r="BI313" s="157">
        <f t="shared" si="68"/>
        <v>0</v>
      </c>
      <c r="BJ313" s="14" t="s">
        <v>83</v>
      </c>
      <c r="BK313" s="158">
        <f t="shared" si="69"/>
        <v>0</v>
      </c>
      <c r="BL313" s="14" t="s">
        <v>223</v>
      </c>
      <c r="BM313" s="156" t="s">
        <v>745</v>
      </c>
    </row>
    <row r="314" spans="1:65" s="2" customFormat="1" ht="16.5" customHeight="1">
      <c r="A314" s="26"/>
      <c r="B314" s="145"/>
      <c r="C314" s="146" t="s">
        <v>746</v>
      </c>
      <c r="D314" s="146" t="s">
        <v>136</v>
      </c>
      <c r="E314" s="147" t="s">
        <v>747</v>
      </c>
      <c r="F314" s="148" t="s">
        <v>748</v>
      </c>
      <c r="G314" s="149" t="s">
        <v>157</v>
      </c>
      <c r="H314" s="150">
        <v>1</v>
      </c>
      <c r="I314" s="150"/>
      <c r="J314" s="150">
        <f t="shared" si="60"/>
        <v>0</v>
      </c>
      <c r="K314" s="151"/>
      <c r="L314" s="27"/>
      <c r="M314" s="152" t="s">
        <v>1</v>
      </c>
      <c r="N314" s="153" t="s">
        <v>36</v>
      </c>
      <c r="O314" s="154">
        <v>0.26</v>
      </c>
      <c r="P314" s="154">
        <f t="shared" si="61"/>
        <v>0.26</v>
      </c>
      <c r="Q314" s="154">
        <v>0</v>
      </c>
      <c r="R314" s="154">
        <f t="shared" si="62"/>
        <v>0</v>
      </c>
      <c r="S314" s="154">
        <v>0</v>
      </c>
      <c r="T314" s="155">
        <f t="shared" si="63"/>
        <v>0</v>
      </c>
      <c r="U314" s="26"/>
      <c r="V314" s="26"/>
      <c r="W314" s="26"/>
      <c r="X314" s="26"/>
      <c r="Y314" s="26"/>
      <c r="Z314" s="26"/>
      <c r="AA314" s="26"/>
      <c r="AB314" s="26"/>
      <c r="AC314" s="26"/>
      <c r="AD314" s="26"/>
      <c r="AE314" s="26"/>
      <c r="AR314" s="156" t="s">
        <v>218</v>
      </c>
      <c r="AT314" s="156" t="s">
        <v>136</v>
      </c>
      <c r="AU314" s="156" t="s">
        <v>145</v>
      </c>
      <c r="AY314" s="14" t="s">
        <v>133</v>
      </c>
      <c r="BE314" s="157">
        <f t="shared" si="64"/>
        <v>0</v>
      </c>
      <c r="BF314" s="157">
        <f t="shared" si="65"/>
        <v>0</v>
      </c>
      <c r="BG314" s="157">
        <f t="shared" si="66"/>
        <v>0</v>
      </c>
      <c r="BH314" s="157">
        <f t="shared" si="67"/>
        <v>0</v>
      </c>
      <c r="BI314" s="157">
        <f t="shared" si="68"/>
        <v>0</v>
      </c>
      <c r="BJ314" s="14" t="s">
        <v>83</v>
      </c>
      <c r="BK314" s="158">
        <f t="shared" si="69"/>
        <v>0</v>
      </c>
      <c r="BL314" s="14" t="s">
        <v>218</v>
      </c>
      <c r="BM314" s="156" t="s">
        <v>749</v>
      </c>
    </row>
    <row r="315" spans="1:65" s="2" customFormat="1" ht="22.8">
      <c r="A315" s="26"/>
      <c r="B315" s="145"/>
      <c r="C315" s="159" t="s">
        <v>750</v>
      </c>
      <c r="D315" s="159" t="s">
        <v>168</v>
      </c>
      <c r="E315" s="160" t="s">
        <v>751</v>
      </c>
      <c r="F315" s="161" t="s">
        <v>752</v>
      </c>
      <c r="G315" s="162" t="s">
        <v>157</v>
      </c>
      <c r="H315" s="163">
        <v>1</v>
      </c>
      <c r="I315" s="163"/>
      <c r="J315" s="163">
        <f t="shared" si="60"/>
        <v>0</v>
      </c>
      <c r="K315" s="164"/>
      <c r="L315" s="165"/>
      <c r="M315" s="166" t="s">
        <v>1</v>
      </c>
      <c r="N315" s="167" t="s">
        <v>36</v>
      </c>
      <c r="O315" s="154">
        <v>0</v>
      </c>
      <c r="P315" s="154">
        <f t="shared" si="61"/>
        <v>0</v>
      </c>
      <c r="Q315" s="154">
        <v>1.6000000000000001E-4</v>
      </c>
      <c r="R315" s="154">
        <f t="shared" si="62"/>
        <v>1.6000000000000001E-4</v>
      </c>
      <c r="S315" s="154">
        <v>0</v>
      </c>
      <c r="T315" s="155">
        <f t="shared" si="63"/>
        <v>0</v>
      </c>
      <c r="U315" s="26"/>
      <c r="V315" s="26"/>
      <c r="W315" s="26"/>
      <c r="X315" s="26"/>
      <c r="Y315" s="26"/>
      <c r="Z315" s="26"/>
      <c r="AA315" s="26"/>
      <c r="AB315" s="26"/>
      <c r="AC315" s="26"/>
      <c r="AD315" s="26"/>
      <c r="AE315" s="26"/>
      <c r="AR315" s="156" t="s">
        <v>223</v>
      </c>
      <c r="AT315" s="156" t="s">
        <v>168</v>
      </c>
      <c r="AU315" s="156" t="s">
        <v>145</v>
      </c>
      <c r="AY315" s="14" t="s">
        <v>133</v>
      </c>
      <c r="BE315" s="157">
        <f t="shared" si="64"/>
        <v>0</v>
      </c>
      <c r="BF315" s="157">
        <f t="shared" si="65"/>
        <v>0</v>
      </c>
      <c r="BG315" s="157">
        <f t="shared" si="66"/>
        <v>0</v>
      </c>
      <c r="BH315" s="157">
        <f t="shared" si="67"/>
        <v>0</v>
      </c>
      <c r="BI315" s="157">
        <f t="shared" si="68"/>
        <v>0</v>
      </c>
      <c r="BJ315" s="14" t="s">
        <v>83</v>
      </c>
      <c r="BK315" s="158">
        <f t="shared" si="69"/>
        <v>0</v>
      </c>
      <c r="BL315" s="14" t="s">
        <v>223</v>
      </c>
      <c r="BM315" s="156" t="s">
        <v>753</v>
      </c>
    </row>
    <row r="316" spans="1:65" s="2" customFormat="1" ht="21.75" customHeight="1">
      <c r="A316" s="26"/>
      <c r="B316" s="145"/>
      <c r="C316" s="146" t="s">
        <v>754</v>
      </c>
      <c r="D316" s="146" t="s">
        <v>136</v>
      </c>
      <c r="E316" s="147" t="s">
        <v>755</v>
      </c>
      <c r="F316" s="148" t="s">
        <v>756</v>
      </c>
      <c r="G316" s="149" t="s">
        <v>157</v>
      </c>
      <c r="H316" s="150">
        <v>2</v>
      </c>
      <c r="I316" s="150"/>
      <c r="J316" s="150">
        <f t="shared" si="60"/>
        <v>0</v>
      </c>
      <c r="K316" s="151"/>
      <c r="L316" s="27"/>
      <c r="M316" s="152" t="s">
        <v>1</v>
      </c>
      <c r="N316" s="153" t="s">
        <v>36</v>
      </c>
      <c r="O316" s="154">
        <v>0.43</v>
      </c>
      <c r="P316" s="154">
        <f t="shared" si="61"/>
        <v>0.86</v>
      </c>
      <c r="Q316" s="154">
        <v>0</v>
      </c>
      <c r="R316" s="154">
        <f t="shared" si="62"/>
        <v>0</v>
      </c>
      <c r="S316" s="154">
        <v>0</v>
      </c>
      <c r="T316" s="155">
        <f t="shared" si="63"/>
        <v>0</v>
      </c>
      <c r="U316" s="26"/>
      <c r="V316" s="26"/>
      <c r="W316" s="26"/>
      <c r="X316" s="26"/>
      <c r="Y316" s="26"/>
      <c r="Z316" s="26"/>
      <c r="AA316" s="26"/>
      <c r="AB316" s="26"/>
      <c r="AC316" s="26"/>
      <c r="AD316" s="26"/>
      <c r="AE316" s="26"/>
      <c r="AR316" s="156" t="s">
        <v>218</v>
      </c>
      <c r="AT316" s="156" t="s">
        <v>136</v>
      </c>
      <c r="AU316" s="156" t="s">
        <v>145</v>
      </c>
      <c r="AY316" s="14" t="s">
        <v>133</v>
      </c>
      <c r="BE316" s="157">
        <f t="shared" si="64"/>
        <v>0</v>
      </c>
      <c r="BF316" s="157">
        <f t="shared" si="65"/>
        <v>0</v>
      </c>
      <c r="BG316" s="157">
        <f t="shared" si="66"/>
        <v>0</v>
      </c>
      <c r="BH316" s="157">
        <f t="shared" si="67"/>
        <v>0</v>
      </c>
      <c r="BI316" s="157">
        <f t="shared" si="68"/>
        <v>0</v>
      </c>
      <c r="BJ316" s="14" t="s">
        <v>83</v>
      </c>
      <c r="BK316" s="158">
        <f t="shared" si="69"/>
        <v>0</v>
      </c>
      <c r="BL316" s="14" t="s">
        <v>218</v>
      </c>
      <c r="BM316" s="156" t="s">
        <v>757</v>
      </c>
    </row>
    <row r="317" spans="1:65" s="2" customFormat="1" ht="22.8">
      <c r="A317" s="26"/>
      <c r="B317" s="145"/>
      <c r="C317" s="159" t="s">
        <v>758</v>
      </c>
      <c r="D317" s="159" t="s">
        <v>168</v>
      </c>
      <c r="E317" s="160" t="s">
        <v>759</v>
      </c>
      <c r="F317" s="161" t="s">
        <v>760</v>
      </c>
      <c r="G317" s="162" t="s">
        <v>157</v>
      </c>
      <c r="H317" s="163">
        <v>2</v>
      </c>
      <c r="I317" s="163"/>
      <c r="J317" s="163">
        <f t="shared" si="60"/>
        <v>0</v>
      </c>
      <c r="K317" s="164"/>
      <c r="L317" s="165"/>
      <c r="M317" s="166" t="s">
        <v>1</v>
      </c>
      <c r="N317" s="167" t="s">
        <v>36</v>
      </c>
      <c r="O317" s="154">
        <v>0</v>
      </c>
      <c r="P317" s="154">
        <f t="shared" si="61"/>
        <v>0</v>
      </c>
      <c r="Q317" s="154">
        <v>4.4000000000000002E-4</v>
      </c>
      <c r="R317" s="154">
        <f t="shared" si="62"/>
        <v>8.8000000000000003E-4</v>
      </c>
      <c r="S317" s="154">
        <v>0</v>
      </c>
      <c r="T317" s="155">
        <f t="shared" si="63"/>
        <v>0</v>
      </c>
      <c r="U317" s="26"/>
      <c r="V317" s="26"/>
      <c r="W317" s="26"/>
      <c r="X317" s="26"/>
      <c r="Y317" s="26"/>
      <c r="Z317" s="26"/>
      <c r="AA317" s="26"/>
      <c r="AB317" s="26"/>
      <c r="AC317" s="26"/>
      <c r="AD317" s="26"/>
      <c r="AE317" s="26"/>
      <c r="AR317" s="156" t="s">
        <v>223</v>
      </c>
      <c r="AT317" s="156" t="s">
        <v>168</v>
      </c>
      <c r="AU317" s="156" t="s">
        <v>145</v>
      </c>
      <c r="AY317" s="14" t="s">
        <v>133</v>
      </c>
      <c r="BE317" s="157">
        <f t="shared" si="64"/>
        <v>0</v>
      </c>
      <c r="BF317" s="157">
        <f t="shared" si="65"/>
        <v>0</v>
      </c>
      <c r="BG317" s="157">
        <f t="shared" si="66"/>
        <v>0</v>
      </c>
      <c r="BH317" s="157">
        <f t="shared" si="67"/>
        <v>0</v>
      </c>
      <c r="BI317" s="157">
        <f t="shared" si="68"/>
        <v>0</v>
      </c>
      <c r="BJ317" s="14" t="s">
        <v>83</v>
      </c>
      <c r="BK317" s="158">
        <f t="shared" si="69"/>
        <v>0</v>
      </c>
      <c r="BL317" s="14" t="s">
        <v>223</v>
      </c>
      <c r="BM317" s="156" t="s">
        <v>761</v>
      </c>
    </row>
    <row r="318" spans="1:65" s="2" customFormat="1" ht="21.75" customHeight="1">
      <c r="A318" s="26"/>
      <c r="B318" s="145"/>
      <c r="C318" s="146" t="s">
        <v>762</v>
      </c>
      <c r="D318" s="146" t="s">
        <v>136</v>
      </c>
      <c r="E318" s="147" t="s">
        <v>763</v>
      </c>
      <c r="F318" s="148" t="s">
        <v>764</v>
      </c>
      <c r="G318" s="149" t="s">
        <v>157</v>
      </c>
      <c r="H318" s="150">
        <v>18</v>
      </c>
      <c r="I318" s="150"/>
      <c r="J318" s="150">
        <f t="shared" si="60"/>
        <v>0</v>
      </c>
      <c r="K318" s="151"/>
      <c r="L318" s="27"/>
      <c r="M318" s="152" t="s">
        <v>1</v>
      </c>
      <c r="N318" s="153" t="s">
        <v>36</v>
      </c>
      <c r="O318" s="154">
        <v>0.37</v>
      </c>
      <c r="P318" s="154">
        <f t="shared" si="61"/>
        <v>6.66</v>
      </c>
      <c r="Q318" s="154">
        <v>0</v>
      </c>
      <c r="R318" s="154">
        <f t="shared" si="62"/>
        <v>0</v>
      </c>
      <c r="S318" s="154">
        <v>0</v>
      </c>
      <c r="T318" s="155">
        <f t="shared" si="63"/>
        <v>0</v>
      </c>
      <c r="U318" s="26"/>
      <c r="V318" s="26"/>
      <c r="W318" s="26"/>
      <c r="X318" s="26"/>
      <c r="Y318" s="26"/>
      <c r="Z318" s="26"/>
      <c r="AA318" s="26"/>
      <c r="AB318" s="26"/>
      <c r="AC318" s="26"/>
      <c r="AD318" s="26"/>
      <c r="AE318" s="26"/>
      <c r="AR318" s="156" t="s">
        <v>218</v>
      </c>
      <c r="AT318" s="156" t="s">
        <v>136</v>
      </c>
      <c r="AU318" s="156" t="s">
        <v>145</v>
      </c>
      <c r="AY318" s="14" t="s">
        <v>133</v>
      </c>
      <c r="BE318" s="157">
        <f t="shared" si="64"/>
        <v>0</v>
      </c>
      <c r="BF318" s="157">
        <f t="shared" si="65"/>
        <v>0</v>
      </c>
      <c r="BG318" s="157">
        <f t="shared" si="66"/>
        <v>0</v>
      </c>
      <c r="BH318" s="157">
        <f t="shared" si="67"/>
        <v>0</v>
      </c>
      <c r="BI318" s="157">
        <f t="shared" si="68"/>
        <v>0</v>
      </c>
      <c r="BJ318" s="14" t="s">
        <v>83</v>
      </c>
      <c r="BK318" s="158">
        <f t="shared" si="69"/>
        <v>0</v>
      </c>
      <c r="BL318" s="14" t="s">
        <v>218</v>
      </c>
      <c r="BM318" s="156" t="s">
        <v>765</v>
      </c>
    </row>
    <row r="319" spans="1:65" s="2" customFormat="1" ht="48.6" customHeight="1">
      <c r="A319" s="26"/>
      <c r="B319" s="145"/>
      <c r="C319" s="159" t="s">
        <v>766</v>
      </c>
      <c r="D319" s="159" t="s">
        <v>168</v>
      </c>
      <c r="E319" s="160" t="s">
        <v>767</v>
      </c>
      <c r="F319" s="161" t="s">
        <v>768</v>
      </c>
      <c r="G319" s="162" t="s">
        <v>157</v>
      </c>
      <c r="H319" s="163">
        <v>12</v>
      </c>
      <c r="I319" s="163"/>
      <c r="J319" s="163">
        <f t="shared" si="60"/>
        <v>0</v>
      </c>
      <c r="K319" s="164"/>
      <c r="L319" s="165"/>
      <c r="M319" s="166" t="s">
        <v>1</v>
      </c>
      <c r="N319" s="167" t="s">
        <v>36</v>
      </c>
      <c r="O319" s="154">
        <v>0</v>
      </c>
      <c r="P319" s="154">
        <f t="shared" si="61"/>
        <v>0</v>
      </c>
      <c r="Q319" s="154">
        <v>2.5000000000000001E-4</v>
      </c>
      <c r="R319" s="154">
        <f t="shared" si="62"/>
        <v>3.0000000000000001E-3</v>
      </c>
      <c r="S319" s="154">
        <v>0</v>
      </c>
      <c r="T319" s="155">
        <f t="shared" si="63"/>
        <v>0</v>
      </c>
      <c r="U319" s="26"/>
      <c r="V319" s="26"/>
      <c r="W319" s="26"/>
      <c r="X319" s="26"/>
      <c r="Y319" s="26"/>
      <c r="Z319" s="26"/>
      <c r="AA319" s="26"/>
      <c r="AB319" s="26"/>
      <c r="AC319" s="26"/>
      <c r="AD319" s="26"/>
      <c r="AE319" s="26"/>
      <c r="AR319" s="156" t="s">
        <v>223</v>
      </c>
      <c r="AT319" s="156" t="s">
        <v>168</v>
      </c>
      <c r="AU319" s="156" t="s">
        <v>145</v>
      </c>
      <c r="AY319" s="14" t="s">
        <v>133</v>
      </c>
      <c r="BE319" s="157">
        <f t="shared" si="64"/>
        <v>0</v>
      </c>
      <c r="BF319" s="157">
        <f t="shared" si="65"/>
        <v>0</v>
      </c>
      <c r="BG319" s="157">
        <f t="shared" si="66"/>
        <v>0</v>
      </c>
      <c r="BH319" s="157">
        <f t="shared" si="67"/>
        <v>0</v>
      </c>
      <c r="BI319" s="157">
        <f t="shared" si="68"/>
        <v>0</v>
      </c>
      <c r="BJ319" s="14" t="s">
        <v>83</v>
      </c>
      <c r="BK319" s="158">
        <f t="shared" si="69"/>
        <v>0</v>
      </c>
      <c r="BL319" s="14" t="s">
        <v>223</v>
      </c>
      <c r="BM319" s="156" t="s">
        <v>769</v>
      </c>
    </row>
    <row r="320" spans="1:65" s="2" customFormat="1" ht="33" customHeight="1">
      <c r="A320" s="26"/>
      <c r="B320" s="145"/>
      <c r="C320" s="159" t="s">
        <v>770</v>
      </c>
      <c r="D320" s="159" t="s">
        <v>168</v>
      </c>
      <c r="E320" s="160" t="s">
        <v>771</v>
      </c>
      <c r="F320" s="161" t="s">
        <v>772</v>
      </c>
      <c r="G320" s="162" t="s">
        <v>157</v>
      </c>
      <c r="H320" s="163">
        <v>6</v>
      </c>
      <c r="I320" s="163"/>
      <c r="J320" s="163">
        <f t="shared" si="60"/>
        <v>0</v>
      </c>
      <c r="K320" s="164"/>
      <c r="L320" s="165"/>
      <c r="M320" s="166" t="s">
        <v>1</v>
      </c>
      <c r="N320" s="167" t="s">
        <v>36</v>
      </c>
      <c r="O320" s="154">
        <v>0</v>
      </c>
      <c r="P320" s="154">
        <f t="shared" si="61"/>
        <v>0</v>
      </c>
      <c r="Q320" s="154">
        <v>2.5000000000000001E-4</v>
      </c>
      <c r="R320" s="154">
        <f t="shared" si="62"/>
        <v>1.5E-3</v>
      </c>
      <c r="S320" s="154">
        <v>0</v>
      </c>
      <c r="T320" s="155">
        <f t="shared" si="63"/>
        <v>0</v>
      </c>
      <c r="U320" s="26"/>
      <c r="V320" s="26"/>
      <c r="W320" s="26"/>
      <c r="X320" s="26"/>
      <c r="Y320" s="26"/>
      <c r="Z320" s="26"/>
      <c r="AA320" s="26"/>
      <c r="AB320" s="26"/>
      <c r="AC320" s="26"/>
      <c r="AD320" s="26"/>
      <c r="AE320" s="26"/>
      <c r="AR320" s="156" t="s">
        <v>223</v>
      </c>
      <c r="AT320" s="156" t="s">
        <v>168</v>
      </c>
      <c r="AU320" s="156" t="s">
        <v>145</v>
      </c>
      <c r="AY320" s="14" t="s">
        <v>133</v>
      </c>
      <c r="BE320" s="157">
        <f t="shared" si="64"/>
        <v>0</v>
      </c>
      <c r="BF320" s="157">
        <f t="shared" si="65"/>
        <v>0</v>
      </c>
      <c r="BG320" s="157">
        <f t="shared" si="66"/>
        <v>0</v>
      </c>
      <c r="BH320" s="157">
        <f t="shared" si="67"/>
        <v>0</v>
      </c>
      <c r="BI320" s="157">
        <f t="shared" si="68"/>
        <v>0</v>
      </c>
      <c r="BJ320" s="14" t="s">
        <v>83</v>
      </c>
      <c r="BK320" s="158">
        <f t="shared" si="69"/>
        <v>0</v>
      </c>
      <c r="BL320" s="14" t="s">
        <v>223</v>
      </c>
      <c r="BM320" s="156" t="s">
        <v>773</v>
      </c>
    </row>
    <row r="321" spans="1:65" s="2" customFormat="1" ht="16.5" customHeight="1">
      <c r="A321" s="26"/>
      <c r="B321" s="145"/>
      <c r="C321" s="146" t="s">
        <v>774</v>
      </c>
      <c r="D321" s="146" t="s">
        <v>136</v>
      </c>
      <c r="E321" s="147" t="s">
        <v>775</v>
      </c>
      <c r="F321" s="148" t="s">
        <v>776</v>
      </c>
      <c r="G321" s="149" t="s">
        <v>157</v>
      </c>
      <c r="H321" s="150">
        <v>3</v>
      </c>
      <c r="I321" s="150"/>
      <c r="J321" s="150">
        <f t="shared" si="60"/>
        <v>0</v>
      </c>
      <c r="K321" s="151"/>
      <c r="L321" s="27"/>
      <c r="M321" s="152" t="s">
        <v>1</v>
      </c>
      <c r="N321" s="153" t="s">
        <v>36</v>
      </c>
      <c r="O321" s="154">
        <v>0.39700000000000002</v>
      </c>
      <c r="P321" s="154">
        <f t="shared" si="61"/>
        <v>1.1910000000000001</v>
      </c>
      <c r="Q321" s="154">
        <v>0</v>
      </c>
      <c r="R321" s="154">
        <f t="shared" si="62"/>
        <v>0</v>
      </c>
      <c r="S321" s="154">
        <v>0</v>
      </c>
      <c r="T321" s="155">
        <f t="shared" si="63"/>
        <v>0</v>
      </c>
      <c r="U321" s="26"/>
      <c r="V321" s="26"/>
      <c r="W321" s="26"/>
      <c r="X321" s="26"/>
      <c r="Y321" s="26"/>
      <c r="Z321" s="26"/>
      <c r="AA321" s="26"/>
      <c r="AB321" s="26"/>
      <c r="AC321" s="26"/>
      <c r="AD321" s="26"/>
      <c r="AE321" s="26"/>
      <c r="AR321" s="156" t="s">
        <v>218</v>
      </c>
      <c r="AT321" s="156" t="s">
        <v>136</v>
      </c>
      <c r="AU321" s="156" t="s">
        <v>145</v>
      </c>
      <c r="AY321" s="14" t="s">
        <v>133</v>
      </c>
      <c r="BE321" s="157">
        <f t="shared" si="64"/>
        <v>0</v>
      </c>
      <c r="BF321" s="157">
        <f t="shared" si="65"/>
        <v>0</v>
      </c>
      <c r="BG321" s="157">
        <f t="shared" si="66"/>
        <v>0</v>
      </c>
      <c r="BH321" s="157">
        <f t="shared" si="67"/>
        <v>0</v>
      </c>
      <c r="BI321" s="157">
        <f t="shared" si="68"/>
        <v>0</v>
      </c>
      <c r="BJ321" s="14" t="s">
        <v>83</v>
      </c>
      <c r="BK321" s="158">
        <f t="shared" si="69"/>
        <v>0</v>
      </c>
      <c r="BL321" s="14" t="s">
        <v>218</v>
      </c>
      <c r="BM321" s="156" t="s">
        <v>777</v>
      </c>
    </row>
    <row r="322" spans="1:65" s="2" customFormat="1" ht="24.15" customHeight="1">
      <c r="A322" s="26"/>
      <c r="B322" s="145"/>
      <c r="C322" s="159" t="s">
        <v>778</v>
      </c>
      <c r="D322" s="159" t="s">
        <v>168</v>
      </c>
      <c r="E322" s="160" t="s">
        <v>779</v>
      </c>
      <c r="F322" s="161" t="s">
        <v>780</v>
      </c>
      <c r="G322" s="162" t="s">
        <v>157</v>
      </c>
      <c r="H322" s="163">
        <v>3</v>
      </c>
      <c r="I322" s="163"/>
      <c r="J322" s="163">
        <f t="shared" si="60"/>
        <v>0</v>
      </c>
      <c r="K322" s="164"/>
      <c r="L322" s="165"/>
      <c r="M322" s="166" t="s">
        <v>1</v>
      </c>
      <c r="N322" s="167" t="s">
        <v>36</v>
      </c>
      <c r="O322" s="154">
        <v>0</v>
      </c>
      <c r="P322" s="154">
        <f t="shared" si="61"/>
        <v>0</v>
      </c>
      <c r="Q322" s="154">
        <v>2.5000000000000001E-4</v>
      </c>
      <c r="R322" s="154">
        <f t="shared" si="62"/>
        <v>7.5000000000000002E-4</v>
      </c>
      <c r="S322" s="154">
        <v>0</v>
      </c>
      <c r="T322" s="155">
        <f t="shared" si="63"/>
        <v>0</v>
      </c>
      <c r="U322" s="26"/>
      <c r="V322" s="26"/>
      <c r="W322" s="26"/>
      <c r="X322" s="26"/>
      <c r="Y322" s="26"/>
      <c r="Z322" s="26"/>
      <c r="AA322" s="26"/>
      <c r="AB322" s="26"/>
      <c r="AC322" s="26"/>
      <c r="AD322" s="26"/>
      <c r="AE322" s="26"/>
      <c r="AR322" s="156" t="s">
        <v>223</v>
      </c>
      <c r="AT322" s="156" t="s">
        <v>168</v>
      </c>
      <c r="AU322" s="156" t="s">
        <v>145</v>
      </c>
      <c r="AY322" s="14" t="s">
        <v>133</v>
      </c>
      <c r="BE322" s="157">
        <f t="shared" si="64"/>
        <v>0</v>
      </c>
      <c r="BF322" s="157">
        <f t="shared" si="65"/>
        <v>0</v>
      </c>
      <c r="BG322" s="157">
        <f t="shared" si="66"/>
        <v>0</v>
      </c>
      <c r="BH322" s="157">
        <f t="shared" si="67"/>
        <v>0</v>
      </c>
      <c r="BI322" s="157">
        <f t="shared" si="68"/>
        <v>0</v>
      </c>
      <c r="BJ322" s="14" t="s">
        <v>83</v>
      </c>
      <c r="BK322" s="158">
        <f t="shared" si="69"/>
        <v>0</v>
      </c>
      <c r="BL322" s="14" t="s">
        <v>223</v>
      </c>
      <c r="BM322" s="156" t="s">
        <v>781</v>
      </c>
    </row>
    <row r="323" spans="1:65" s="2" customFormat="1" ht="33" customHeight="1">
      <c r="A323" s="26"/>
      <c r="B323" s="145"/>
      <c r="C323" s="146" t="s">
        <v>782</v>
      </c>
      <c r="D323" s="146" t="s">
        <v>136</v>
      </c>
      <c r="E323" s="147" t="s">
        <v>783</v>
      </c>
      <c r="F323" s="148" t="s">
        <v>784</v>
      </c>
      <c r="G323" s="149" t="s">
        <v>157</v>
      </c>
      <c r="H323" s="150">
        <v>5</v>
      </c>
      <c r="I323" s="150"/>
      <c r="J323" s="150">
        <f t="shared" si="60"/>
        <v>0</v>
      </c>
      <c r="K323" s="151"/>
      <c r="L323" s="27"/>
      <c r="M323" s="152" t="s">
        <v>1</v>
      </c>
      <c r="N323" s="153" t="s">
        <v>36</v>
      </c>
      <c r="O323" s="154">
        <v>0.109</v>
      </c>
      <c r="P323" s="154">
        <f t="shared" si="61"/>
        <v>0.54500000000000004</v>
      </c>
      <c r="Q323" s="154">
        <v>0</v>
      </c>
      <c r="R323" s="154">
        <f t="shared" si="62"/>
        <v>0</v>
      </c>
      <c r="S323" s="154">
        <v>0</v>
      </c>
      <c r="T323" s="155">
        <f t="shared" si="63"/>
        <v>0</v>
      </c>
      <c r="U323" s="26"/>
      <c r="V323" s="26"/>
      <c r="W323" s="26"/>
      <c r="X323" s="26"/>
      <c r="Y323" s="26"/>
      <c r="Z323" s="26"/>
      <c r="AA323" s="26"/>
      <c r="AB323" s="26"/>
      <c r="AC323" s="26"/>
      <c r="AD323" s="26"/>
      <c r="AE323" s="26"/>
      <c r="AR323" s="156" t="s">
        <v>218</v>
      </c>
      <c r="AT323" s="156" t="s">
        <v>136</v>
      </c>
      <c r="AU323" s="156" t="s">
        <v>145</v>
      </c>
      <c r="AY323" s="14" t="s">
        <v>133</v>
      </c>
      <c r="BE323" s="157">
        <f t="shared" si="64"/>
        <v>0</v>
      </c>
      <c r="BF323" s="157">
        <f t="shared" si="65"/>
        <v>0</v>
      </c>
      <c r="BG323" s="157">
        <f t="shared" si="66"/>
        <v>0</v>
      </c>
      <c r="BH323" s="157">
        <f t="shared" si="67"/>
        <v>0</v>
      </c>
      <c r="BI323" s="157">
        <f t="shared" si="68"/>
        <v>0</v>
      </c>
      <c r="BJ323" s="14" t="s">
        <v>83</v>
      </c>
      <c r="BK323" s="158">
        <f t="shared" si="69"/>
        <v>0</v>
      </c>
      <c r="BL323" s="14" t="s">
        <v>218</v>
      </c>
      <c r="BM323" s="156" t="s">
        <v>785</v>
      </c>
    </row>
    <row r="324" spans="1:65" s="2" customFormat="1" ht="30" customHeight="1">
      <c r="A324" s="26"/>
      <c r="B324" s="145"/>
      <c r="C324" s="159" t="s">
        <v>786</v>
      </c>
      <c r="D324" s="159" t="s">
        <v>168</v>
      </c>
      <c r="E324" s="160" t="s">
        <v>787</v>
      </c>
      <c r="F324" s="161" t="s">
        <v>788</v>
      </c>
      <c r="G324" s="162" t="s">
        <v>157</v>
      </c>
      <c r="H324" s="163">
        <v>5</v>
      </c>
      <c r="I324" s="163"/>
      <c r="J324" s="163">
        <f t="shared" si="60"/>
        <v>0</v>
      </c>
      <c r="K324" s="164"/>
      <c r="L324" s="165"/>
      <c r="M324" s="166" t="s">
        <v>1</v>
      </c>
      <c r="N324" s="167" t="s">
        <v>36</v>
      </c>
      <c r="O324" s="154">
        <v>0</v>
      </c>
      <c r="P324" s="154">
        <f t="shared" si="61"/>
        <v>0</v>
      </c>
      <c r="Q324" s="154">
        <v>8.0000000000000007E-5</v>
      </c>
      <c r="R324" s="154">
        <f t="shared" si="62"/>
        <v>4.0000000000000002E-4</v>
      </c>
      <c r="S324" s="154">
        <v>0</v>
      </c>
      <c r="T324" s="155">
        <f t="shared" si="63"/>
        <v>0</v>
      </c>
      <c r="U324" s="26"/>
      <c r="V324" s="26"/>
      <c r="W324" s="26"/>
      <c r="X324" s="26"/>
      <c r="Y324" s="26"/>
      <c r="Z324" s="26"/>
      <c r="AA324" s="26"/>
      <c r="AB324" s="26"/>
      <c r="AC324" s="26"/>
      <c r="AD324" s="26"/>
      <c r="AE324" s="26"/>
      <c r="AR324" s="156" t="s">
        <v>223</v>
      </c>
      <c r="AT324" s="156" t="s">
        <v>168</v>
      </c>
      <c r="AU324" s="156" t="s">
        <v>145</v>
      </c>
      <c r="AY324" s="14" t="s">
        <v>133</v>
      </c>
      <c r="BE324" s="157">
        <f t="shared" si="64"/>
        <v>0</v>
      </c>
      <c r="BF324" s="157">
        <f t="shared" si="65"/>
        <v>0</v>
      </c>
      <c r="BG324" s="157">
        <f t="shared" si="66"/>
        <v>0</v>
      </c>
      <c r="BH324" s="157">
        <f t="shared" si="67"/>
        <v>0</v>
      </c>
      <c r="BI324" s="157">
        <f t="shared" si="68"/>
        <v>0</v>
      </c>
      <c r="BJ324" s="14" t="s">
        <v>83</v>
      </c>
      <c r="BK324" s="158">
        <f t="shared" si="69"/>
        <v>0</v>
      </c>
      <c r="BL324" s="14" t="s">
        <v>223</v>
      </c>
      <c r="BM324" s="156" t="s">
        <v>789</v>
      </c>
    </row>
    <row r="325" spans="1:65" s="2" customFormat="1" ht="25.8" customHeight="1">
      <c r="A325" s="26"/>
      <c r="B325" s="145"/>
      <c r="C325" s="159" t="s">
        <v>790</v>
      </c>
      <c r="D325" s="159" t="s">
        <v>168</v>
      </c>
      <c r="E325" s="160" t="s">
        <v>791</v>
      </c>
      <c r="F325" s="161" t="s">
        <v>792</v>
      </c>
      <c r="G325" s="162" t="s">
        <v>157</v>
      </c>
      <c r="H325" s="163">
        <v>5</v>
      </c>
      <c r="I325" s="163"/>
      <c r="J325" s="163">
        <f t="shared" si="60"/>
        <v>0</v>
      </c>
      <c r="K325" s="164"/>
      <c r="L325" s="165"/>
      <c r="M325" s="166" t="s">
        <v>1</v>
      </c>
      <c r="N325" s="167" t="s">
        <v>36</v>
      </c>
      <c r="O325" s="154">
        <v>0</v>
      </c>
      <c r="P325" s="154">
        <f t="shared" si="61"/>
        <v>0</v>
      </c>
      <c r="Q325" s="154">
        <v>0</v>
      </c>
      <c r="R325" s="154">
        <f t="shared" si="62"/>
        <v>0</v>
      </c>
      <c r="S325" s="154">
        <v>0</v>
      </c>
      <c r="T325" s="155">
        <f t="shared" si="63"/>
        <v>0</v>
      </c>
      <c r="U325" s="26"/>
      <c r="V325" s="26"/>
      <c r="W325" s="26"/>
      <c r="X325" s="26"/>
      <c r="Y325" s="26"/>
      <c r="Z325" s="26"/>
      <c r="AA325" s="26"/>
      <c r="AB325" s="26"/>
      <c r="AC325" s="26"/>
      <c r="AD325" s="26"/>
      <c r="AE325" s="26"/>
      <c r="AR325" s="156" t="s">
        <v>223</v>
      </c>
      <c r="AT325" s="156" t="s">
        <v>168</v>
      </c>
      <c r="AU325" s="156" t="s">
        <v>145</v>
      </c>
      <c r="AY325" s="14" t="s">
        <v>133</v>
      </c>
      <c r="BE325" s="157">
        <f t="shared" si="64"/>
        <v>0</v>
      </c>
      <c r="BF325" s="157">
        <f t="shared" si="65"/>
        <v>0</v>
      </c>
      <c r="BG325" s="157">
        <f t="shared" si="66"/>
        <v>0</v>
      </c>
      <c r="BH325" s="157">
        <f t="shared" si="67"/>
        <v>0</v>
      </c>
      <c r="BI325" s="157">
        <f t="shared" si="68"/>
        <v>0</v>
      </c>
      <c r="BJ325" s="14" t="s">
        <v>83</v>
      </c>
      <c r="BK325" s="158">
        <f t="shared" si="69"/>
        <v>0</v>
      </c>
      <c r="BL325" s="14" t="s">
        <v>223</v>
      </c>
      <c r="BM325" s="156" t="s">
        <v>793</v>
      </c>
    </row>
    <row r="326" spans="1:65" s="2" customFormat="1" ht="28.2" customHeight="1">
      <c r="A326" s="26"/>
      <c r="B326" s="145"/>
      <c r="C326" s="159" t="s">
        <v>794</v>
      </c>
      <c r="D326" s="159" t="s">
        <v>168</v>
      </c>
      <c r="E326" s="160" t="s">
        <v>795</v>
      </c>
      <c r="F326" s="161" t="s">
        <v>796</v>
      </c>
      <c r="G326" s="162" t="s">
        <v>157</v>
      </c>
      <c r="H326" s="163">
        <v>2</v>
      </c>
      <c r="I326" s="163"/>
      <c r="J326" s="163">
        <f t="shared" si="60"/>
        <v>0</v>
      </c>
      <c r="K326" s="164"/>
      <c r="L326" s="165"/>
      <c r="M326" s="166" t="s">
        <v>1</v>
      </c>
      <c r="N326" s="167" t="s">
        <v>36</v>
      </c>
      <c r="O326" s="154">
        <v>0</v>
      </c>
      <c r="P326" s="154">
        <f t="shared" si="61"/>
        <v>0</v>
      </c>
      <c r="Q326" s="154">
        <v>0</v>
      </c>
      <c r="R326" s="154">
        <f t="shared" si="62"/>
        <v>0</v>
      </c>
      <c r="S326" s="154">
        <v>0</v>
      </c>
      <c r="T326" s="155">
        <f t="shared" si="63"/>
        <v>0</v>
      </c>
      <c r="U326" s="26"/>
      <c r="V326" s="26"/>
      <c r="W326" s="26"/>
      <c r="X326" s="26"/>
      <c r="Y326" s="26"/>
      <c r="Z326" s="26"/>
      <c r="AA326" s="26"/>
      <c r="AB326" s="26"/>
      <c r="AC326" s="26"/>
      <c r="AD326" s="26"/>
      <c r="AE326" s="26"/>
      <c r="AR326" s="156" t="s">
        <v>223</v>
      </c>
      <c r="AT326" s="156" t="s">
        <v>168</v>
      </c>
      <c r="AU326" s="156" t="s">
        <v>145</v>
      </c>
      <c r="AY326" s="14" t="s">
        <v>133</v>
      </c>
      <c r="BE326" s="157">
        <f t="shared" si="64"/>
        <v>0</v>
      </c>
      <c r="BF326" s="157">
        <f t="shared" si="65"/>
        <v>0</v>
      </c>
      <c r="BG326" s="157">
        <f t="shared" si="66"/>
        <v>0</v>
      </c>
      <c r="BH326" s="157">
        <f t="shared" si="67"/>
        <v>0</v>
      </c>
      <c r="BI326" s="157">
        <f t="shared" si="68"/>
        <v>0</v>
      </c>
      <c r="BJ326" s="14" t="s">
        <v>83</v>
      </c>
      <c r="BK326" s="158">
        <f t="shared" si="69"/>
        <v>0</v>
      </c>
      <c r="BL326" s="14" t="s">
        <v>223</v>
      </c>
      <c r="BM326" s="156" t="s">
        <v>797</v>
      </c>
    </row>
    <row r="327" spans="1:65" s="2" customFormat="1" ht="33" customHeight="1">
      <c r="A327" s="26"/>
      <c r="B327" s="145"/>
      <c r="C327" s="146" t="s">
        <v>798</v>
      </c>
      <c r="D327" s="146" t="s">
        <v>136</v>
      </c>
      <c r="E327" s="147" t="s">
        <v>799</v>
      </c>
      <c r="F327" s="148" t="s">
        <v>800</v>
      </c>
      <c r="G327" s="149" t="s">
        <v>157</v>
      </c>
      <c r="H327" s="150">
        <v>60</v>
      </c>
      <c r="I327" s="150"/>
      <c r="J327" s="150">
        <f t="shared" si="60"/>
        <v>0</v>
      </c>
      <c r="K327" s="151"/>
      <c r="L327" s="27"/>
      <c r="M327" s="152" t="s">
        <v>1</v>
      </c>
      <c r="N327" s="153" t="s">
        <v>36</v>
      </c>
      <c r="O327" s="154">
        <v>6.7000000000000004E-2</v>
      </c>
      <c r="P327" s="154">
        <f t="shared" si="61"/>
        <v>4.0200000000000005</v>
      </c>
      <c r="Q327" s="154">
        <v>0</v>
      </c>
      <c r="R327" s="154">
        <f t="shared" si="62"/>
        <v>0</v>
      </c>
      <c r="S327" s="154">
        <v>0</v>
      </c>
      <c r="T327" s="155">
        <f t="shared" si="63"/>
        <v>0</v>
      </c>
      <c r="U327" s="26"/>
      <c r="V327" s="26"/>
      <c r="W327" s="26"/>
      <c r="X327" s="26"/>
      <c r="Y327" s="26"/>
      <c r="Z327" s="26"/>
      <c r="AA327" s="26"/>
      <c r="AB327" s="26"/>
      <c r="AC327" s="26"/>
      <c r="AD327" s="26"/>
      <c r="AE327" s="26"/>
      <c r="AR327" s="156" t="s">
        <v>218</v>
      </c>
      <c r="AT327" s="156" t="s">
        <v>136</v>
      </c>
      <c r="AU327" s="156" t="s">
        <v>145</v>
      </c>
      <c r="AY327" s="14" t="s">
        <v>133</v>
      </c>
      <c r="BE327" s="157">
        <f t="shared" si="64"/>
        <v>0</v>
      </c>
      <c r="BF327" s="157">
        <f t="shared" si="65"/>
        <v>0</v>
      </c>
      <c r="BG327" s="157">
        <f t="shared" si="66"/>
        <v>0</v>
      </c>
      <c r="BH327" s="157">
        <f t="shared" si="67"/>
        <v>0</v>
      </c>
      <c r="BI327" s="157">
        <f t="shared" si="68"/>
        <v>0</v>
      </c>
      <c r="BJ327" s="14" t="s">
        <v>83</v>
      </c>
      <c r="BK327" s="158">
        <f t="shared" si="69"/>
        <v>0</v>
      </c>
      <c r="BL327" s="14" t="s">
        <v>218</v>
      </c>
      <c r="BM327" s="156" t="s">
        <v>801</v>
      </c>
    </row>
    <row r="328" spans="1:65" s="2" customFormat="1" ht="30" customHeight="1">
      <c r="A328" s="26"/>
      <c r="B328" s="145"/>
      <c r="C328" s="159" t="s">
        <v>802</v>
      </c>
      <c r="D328" s="159" t="s">
        <v>168</v>
      </c>
      <c r="E328" s="160" t="s">
        <v>803</v>
      </c>
      <c r="F328" s="161" t="s">
        <v>804</v>
      </c>
      <c r="G328" s="162" t="s">
        <v>157</v>
      </c>
      <c r="H328" s="163">
        <v>60</v>
      </c>
      <c r="I328" s="163"/>
      <c r="J328" s="163">
        <f t="shared" si="60"/>
        <v>0</v>
      </c>
      <c r="K328" s="164"/>
      <c r="L328" s="165"/>
      <c r="M328" s="166" t="s">
        <v>1</v>
      </c>
      <c r="N328" s="167" t="s">
        <v>36</v>
      </c>
      <c r="O328" s="154">
        <v>0</v>
      </c>
      <c r="P328" s="154">
        <f t="shared" si="61"/>
        <v>0</v>
      </c>
      <c r="Q328" s="154">
        <v>3.0000000000000001E-5</v>
      </c>
      <c r="R328" s="154">
        <f t="shared" si="62"/>
        <v>1.8E-3</v>
      </c>
      <c r="S328" s="154">
        <v>0</v>
      </c>
      <c r="T328" s="155">
        <f t="shared" si="63"/>
        <v>0</v>
      </c>
      <c r="U328" s="26"/>
      <c r="V328" s="26"/>
      <c r="W328" s="26"/>
      <c r="X328" s="26"/>
      <c r="Y328" s="26"/>
      <c r="Z328" s="26"/>
      <c r="AA328" s="26"/>
      <c r="AB328" s="26"/>
      <c r="AC328" s="26"/>
      <c r="AD328" s="26"/>
      <c r="AE328" s="26"/>
      <c r="AR328" s="156" t="s">
        <v>223</v>
      </c>
      <c r="AT328" s="156" t="s">
        <v>168</v>
      </c>
      <c r="AU328" s="156" t="s">
        <v>145</v>
      </c>
      <c r="AY328" s="14" t="s">
        <v>133</v>
      </c>
      <c r="BE328" s="157">
        <f t="shared" si="64"/>
        <v>0</v>
      </c>
      <c r="BF328" s="157">
        <f t="shared" si="65"/>
        <v>0</v>
      </c>
      <c r="BG328" s="157">
        <f t="shared" si="66"/>
        <v>0</v>
      </c>
      <c r="BH328" s="157">
        <f t="shared" si="67"/>
        <v>0</v>
      </c>
      <c r="BI328" s="157">
        <f t="shared" si="68"/>
        <v>0</v>
      </c>
      <c r="BJ328" s="14" t="s">
        <v>83</v>
      </c>
      <c r="BK328" s="158">
        <f t="shared" si="69"/>
        <v>0</v>
      </c>
      <c r="BL328" s="14" t="s">
        <v>223</v>
      </c>
      <c r="BM328" s="156" t="s">
        <v>805</v>
      </c>
    </row>
    <row r="329" spans="1:65" s="2" customFormat="1" ht="27" customHeight="1">
      <c r="A329" s="26"/>
      <c r="B329" s="145"/>
      <c r="C329" s="159" t="s">
        <v>806</v>
      </c>
      <c r="D329" s="159" t="s">
        <v>168</v>
      </c>
      <c r="E329" s="160" t="s">
        <v>791</v>
      </c>
      <c r="F329" s="161" t="s">
        <v>792</v>
      </c>
      <c r="G329" s="162" t="s">
        <v>157</v>
      </c>
      <c r="H329" s="163">
        <v>60</v>
      </c>
      <c r="I329" s="163"/>
      <c r="J329" s="163">
        <f t="shared" si="60"/>
        <v>0</v>
      </c>
      <c r="K329" s="164"/>
      <c r="L329" s="165"/>
      <c r="M329" s="166" t="s">
        <v>1</v>
      </c>
      <c r="N329" s="167" t="s">
        <v>36</v>
      </c>
      <c r="O329" s="154">
        <v>0</v>
      </c>
      <c r="P329" s="154">
        <f t="shared" si="61"/>
        <v>0</v>
      </c>
      <c r="Q329" s="154">
        <v>0</v>
      </c>
      <c r="R329" s="154">
        <f t="shared" si="62"/>
        <v>0</v>
      </c>
      <c r="S329" s="154">
        <v>0</v>
      </c>
      <c r="T329" s="155">
        <f t="shared" si="63"/>
        <v>0</v>
      </c>
      <c r="U329" s="26"/>
      <c r="V329" s="26"/>
      <c r="W329" s="26"/>
      <c r="X329" s="26"/>
      <c r="Y329" s="26"/>
      <c r="Z329" s="26"/>
      <c r="AA329" s="26"/>
      <c r="AB329" s="26"/>
      <c r="AC329" s="26"/>
      <c r="AD329" s="26"/>
      <c r="AE329" s="26"/>
      <c r="AR329" s="156" t="s">
        <v>223</v>
      </c>
      <c r="AT329" s="156" t="s">
        <v>168</v>
      </c>
      <c r="AU329" s="156" t="s">
        <v>145</v>
      </c>
      <c r="AY329" s="14" t="s">
        <v>133</v>
      </c>
      <c r="BE329" s="157">
        <f t="shared" si="64"/>
        <v>0</v>
      </c>
      <c r="BF329" s="157">
        <f t="shared" si="65"/>
        <v>0</v>
      </c>
      <c r="BG329" s="157">
        <f t="shared" si="66"/>
        <v>0</v>
      </c>
      <c r="BH329" s="157">
        <f t="shared" si="67"/>
        <v>0</v>
      </c>
      <c r="BI329" s="157">
        <f t="shared" si="68"/>
        <v>0</v>
      </c>
      <c r="BJ329" s="14" t="s">
        <v>83</v>
      </c>
      <c r="BK329" s="158">
        <f t="shared" si="69"/>
        <v>0</v>
      </c>
      <c r="BL329" s="14" t="s">
        <v>223</v>
      </c>
      <c r="BM329" s="156" t="s">
        <v>807</v>
      </c>
    </row>
    <row r="330" spans="1:65" s="2" customFormat="1" ht="30.6" customHeight="1">
      <c r="A330" s="26"/>
      <c r="B330" s="145"/>
      <c r="C330" s="159" t="s">
        <v>808</v>
      </c>
      <c r="D330" s="159" t="s">
        <v>168</v>
      </c>
      <c r="E330" s="160" t="s">
        <v>795</v>
      </c>
      <c r="F330" s="161" t="s">
        <v>796</v>
      </c>
      <c r="G330" s="162" t="s">
        <v>157</v>
      </c>
      <c r="H330" s="163">
        <v>2</v>
      </c>
      <c r="I330" s="163"/>
      <c r="J330" s="163">
        <f t="shared" si="60"/>
        <v>0</v>
      </c>
      <c r="K330" s="164"/>
      <c r="L330" s="165"/>
      <c r="M330" s="166" t="s">
        <v>1</v>
      </c>
      <c r="N330" s="167" t="s">
        <v>36</v>
      </c>
      <c r="O330" s="154">
        <v>0</v>
      </c>
      <c r="P330" s="154">
        <f t="shared" si="61"/>
        <v>0</v>
      </c>
      <c r="Q330" s="154">
        <v>0</v>
      </c>
      <c r="R330" s="154">
        <f t="shared" si="62"/>
        <v>0</v>
      </c>
      <c r="S330" s="154">
        <v>0</v>
      </c>
      <c r="T330" s="155">
        <f t="shared" si="63"/>
        <v>0</v>
      </c>
      <c r="U330" s="26"/>
      <c r="V330" s="26"/>
      <c r="W330" s="26"/>
      <c r="X330" s="26"/>
      <c r="Y330" s="26"/>
      <c r="Z330" s="26"/>
      <c r="AA330" s="26"/>
      <c r="AB330" s="26"/>
      <c r="AC330" s="26"/>
      <c r="AD330" s="26"/>
      <c r="AE330" s="26"/>
      <c r="AR330" s="156" t="s">
        <v>223</v>
      </c>
      <c r="AT330" s="156" t="s">
        <v>168</v>
      </c>
      <c r="AU330" s="156" t="s">
        <v>145</v>
      </c>
      <c r="AY330" s="14" t="s">
        <v>133</v>
      </c>
      <c r="BE330" s="157">
        <f t="shared" si="64"/>
        <v>0</v>
      </c>
      <c r="BF330" s="157">
        <f t="shared" si="65"/>
        <v>0</v>
      </c>
      <c r="BG330" s="157">
        <f t="shared" si="66"/>
        <v>0</v>
      </c>
      <c r="BH330" s="157">
        <f t="shared" si="67"/>
        <v>0</v>
      </c>
      <c r="BI330" s="157">
        <f t="shared" si="68"/>
        <v>0</v>
      </c>
      <c r="BJ330" s="14" t="s">
        <v>83</v>
      </c>
      <c r="BK330" s="158">
        <f t="shared" si="69"/>
        <v>0</v>
      </c>
      <c r="BL330" s="14" t="s">
        <v>223</v>
      </c>
      <c r="BM330" s="156" t="s">
        <v>809</v>
      </c>
    </row>
    <row r="331" spans="1:65" s="2" customFormat="1" ht="49.05" customHeight="1">
      <c r="A331" s="26"/>
      <c r="B331" s="145"/>
      <c r="C331" s="159" t="s">
        <v>810</v>
      </c>
      <c r="D331" s="159" t="s">
        <v>168</v>
      </c>
      <c r="E331" s="160" t="s">
        <v>811</v>
      </c>
      <c r="F331" s="161" t="s">
        <v>812</v>
      </c>
      <c r="G331" s="162" t="s">
        <v>157</v>
      </c>
      <c r="H331" s="163">
        <v>1</v>
      </c>
      <c r="I331" s="163"/>
      <c r="J331" s="163">
        <f t="shared" si="60"/>
        <v>0</v>
      </c>
      <c r="K331" s="164"/>
      <c r="L331" s="165"/>
      <c r="M331" s="166" t="s">
        <v>1</v>
      </c>
      <c r="N331" s="167" t="s">
        <v>36</v>
      </c>
      <c r="O331" s="154">
        <v>0</v>
      </c>
      <c r="P331" s="154">
        <f t="shared" si="61"/>
        <v>0</v>
      </c>
      <c r="Q331" s="154">
        <v>0</v>
      </c>
      <c r="R331" s="154">
        <f t="shared" si="62"/>
        <v>0</v>
      </c>
      <c r="S331" s="154">
        <v>0</v>
      </c>
      <c r="T331" s="155">
        <f t="shared" si="63"/>
        <v>0</v>
      </c>
      <c r="U331" s="26"/>
      <c r="V331" s="26"/>
      <c r="W331" s="26"/>
      <c r="X331" s="26"/>
      <c r="Y331" s="26"/>
      <c r="Z331" s="26"/>
      <c r="AA331" s="26"/>
      <c r="AB331" s="26"/>
      <c r="AC331" s="26"/>
      <c r="AD331" s="26"/>
      <c r="AE331" s="26"/>
      <c r="AR331" s="156" t="s">
        <v>223</v>
      </c>
      <c r="AT331" s="156" t="s">
        <v>168</v>
      </c>
      <c r="AU331" s="156" t="s">
        <v>145</v>
      </c>
      <c r="AY331" s="14" t="s">
        <v>133</v>
      </c>
      <c r="BE331" s="157">
        <f t="shared" si="64"/>
        <v>0</v>
      </c>
      <c r="BF331" s="157">
        <f t="shared" si="65"/>
        <v>0</v>
      </c>
      <c r="BG331" s="157">
        <f t="shared" si="66"/>
        <v>0</v>
      </c>
      <c r="BH331" s="157">
        <f t="shared" si="67"/>
        <v>0</v>
      </c>
      <c r="BI331" s="157">
        <f t="shared" si="68"/>
        <v>0</v>
      </c>
      <c r="BJ331" s="14" t="s">
        <v>83</v>
      </c>
      <c r="BK331" s="158">
        <f t="shared" si="69"/>
        <v>0</v>
      </c>
      <c r="BL331" s="14" t="s">
        <v>223</v>
      </c>
      <c r="BM331" s="156" t="s">
        <v>813</v>
      </c>
    </row>
    <row r="332" spans="1:65" s="2" customFormat="1" ht="24.15" customHeight="1">
      <c r="A332" s="26"/>
      <c r="B332" s="145"/>
      <c r="C332" s="159" t="s">
        <v>814</v>
      </c>
      <c r="D332" s="159" t="s">
        <v>168</v>
      </c>
      <c r="E332" s="160" t="s">
        <v>815</v>
      </c>
      <c r="F332" s="161" t="s">
        <v>816</v>
      </c>
      <c r="G332" s="162" t="s">
        <v>157</v>
      </c>
      <c r="H332" s="163">
        <v>1</v>
      </c>
      <c r="I332" s="163"/>
      <c r="J332" s="163">
        <f t="shared" si="60"/>
        <v>0</v>
      </c>
      <c r="K332" s="164"/>
      <c r="L332" s="165"/>
      <c r="M332" s="166" t="s">
        <v>1</v>
      </c>
      <c r="N332" s="167" t="s">
        <v>36</v>
      </c>
      <c r="O332" s="154">
        <v>0</v>
      </c>
      <c r="P332" s="154">
        <f t="shared" si="61"/>
        <v>0</v>
      </c>
      <c r="Q332" s="154">
        <v>2.1000000000000001E-4</v>
      </c>
      <c r="R332" s="154">
        <f t="shared" si="62"/>
        <v>2.1000000000000001E-4</v>
      </c>
      <c r="S332" s="154">
        <v>0</v>
      </c>
      <c r="T332" s="155">
        <f t="shared" si="63"/>
        <v>0</v>
      </c>
      <c r="U332" s="26"/>
      <c r="V332" s="26"/>
      <c r="W332" s="26"/>
      <c r="X332" s="26"/>
      <c r="Y332" s="26"/>
      <c r="Z332" s="26"/>
      <c r="AA332" s="26"/>
      <c r="AB332" s="26"/>
      <c r="AC332" s="26"/>
      <c r="AD332" s="26"/>
      <c r="AE332" s="26"/>
      <c r="AR332" s="156" t="s">
        <v>223</v>
      </c>
      <c r="AT332" s="156" t="s">
        <v>168</v>
      </c>
      <c r="AU332" s="156" t="s">
        <v>145</v>
      </c>
      <c r="AY332" s="14" t="s">
        <v>133</v>
      </c>
      <c r="BE332" s="157">
        <f t="shared" si="64"/>
        <v>0</v>
      </c>
      <c r="BF332" s="157">
        <f t="shared" si="65"/>
        <v>0</v>
      </c>
      <c r="BG332" s="157">
        <f t="shared" si="66"/>
        <v>0</v>
      </c>
      <c r="BH332" s="157">
        <f t="shared" si="67"/>
        <v>0</v>
      </c>
      <c r="BI332" s="157">
        <f t="shared" si="68"/>
        <v>0</v>
      </c>
      <c r="BJ332" s="14" t="s">
        <v>83</v>
      </c>
      <c r="BK332" s="158">
        <f t="shared" si="69"/>
        <v>0</v>
      </c>
      <c r="BL332" s="14" t="s">
        <v>223</v>
      </c>
      <c r="BM332" s="156" t="s">
        <v>817</v>
      </c>
    </row>
    <row r="333" spans="1:65" s="12" customFormat="1" ht="20.85" customHeight="1">
      <c r="B333" s="133"/>
      <c r="D333" s="134" t="s">
        <v>69</v>
      </c>
      <c r="E333" s="143" t="s">
        <v>818</v>
      </c>
      <c r="F333" s="143" t="s">
        <v>819</v>
      </c>
      <c r="J333" s="144">
        <f>BK333</f>
        <v>0</v>
      </c>
      <c r="L333" s="133"/>
      <c r="M333" s="137"/>
      <c r="N333" s="138"/>
      <c r="O333" s="138"/>
      <c r="P333" s="139">
        <f>SUM(P334:P355)</f>
        <v>11.612000000000002</v>
      </c>
      <c r="Q333" s="138"/>
      <c r="R333" s="139">
        <f>SUM(R334:R355)</f>
        <v>7.4400000000000004E-3</v>
      </c>
      <c r="S333" s="138"/>
      <c r="T333" s="140">
        <f>SUM(T334:T355)</f>
        <v>0</v>
      </c>
      <c r="AR333" s="134" t="s">
        <v>145</v>
      </c>
      <c r="AT333" s="141" t="s">
        <v>69</v>
      </c>
      <c r="AU333" s="141" t="s">
        <v>83</v>
      </c>
      <c r="AY333" s="134" t="s">
        <v>133</v>
      </c>
      <c r="BK333" s="142">
        <f>SUM(BK334:BK355)</f>
        <v>0</v>
      </c>
    </row>
    <row r="334" spans="1:65" s="2" customFormat="1" ht="24.15" customHeight="1">
      <c r="A334" s="26"/>
      <c r="B334" s="145"/>
      <c r="C334" s="159" t="s">
        <v>820</v>
      </c>
      <c r="D334" s="159" t="s">
        <v>168</v>
      </c>
      <c r="E334" s="160" t="s">
        <v>727</v>
      </c>
      <c r="F334" s="161" t="s">
        <v>728</v>
      </c>
      <c r="G334" s="162" t="s">
        <v>157</v>
      </c>
      <c r="H334" s="163">
        <v>1</v>
      </c>
      <c r="I334" s="163"/>
      <c r="J334" s="163">
        <f t="shared" ref="J334:J355" si="70">ROUND(I334*H334,3)</f>
        <v>0</v>
      </c>
      <c r="K334" s="164"/>
      <c r="L334" s="165"/>
      <c r="M334" s="166" t="s">
        <v>1</v>
      </c>
      <c r="N334" s="167" t="s">
        <v>36</v>
      </c>
      <c r="O334" s="154">
        <v>0</v>
      </c>
      <c r="P334" s="154">
        <f t="shared" ref="P334:P355" si="71">O334*H334</f>
        <v>0</v>
      </c>
      <c r="Q334" s="154">
        <v>0</v>
      </c>
      <c r="R334" s="154">
        <f t="shared" ref="R334:R355" si="72">Q334*H334</f>
        <v>0</v>
      </c>
      <c r="S334" s="154">
        <v>0</v>
      </c>
      <c r="T334" s="155">
        <f t="shared" ref="T334:T355" si="73">S334*H334</f>
        <v>0</v>
      </c>
      <c r="U334" s="26"/>
      <c r="V334" s="26"/>
      <c r="W334" s="26"/>
      <c r="X334" s="26"/>
      <c r="Y334" s="26"/>
      <c r="Z334" s="26"/>
      <c r="AA334" s="26"/>
      <c r="AB334" s="26"/>
      <c r="AC334" s="26"/>
      <c r="AD334" s="26"/>
      <c r="AE334" s="26"/>
      <c r="AR334" s="156" t="s">
        <v>246</v>
      </c>
      <c r="AT334" s="156" t="s">
        <v>168</v>
      </c>
      <c r="AU334" s="156" t="s">
        <v>145</v>
      </c>
      <c r="AY334" s="14" t="s">
        <v>133</v>
      </c>
      <c r="BE334" s="157">
        <f t="shared" ref="BE334:BE355" si="74">IF(N334="základná",J334,0)</f>
        <v>0</v>
      </c>
      <c r="BF334" s="157">
        <f t="shared" ref="BF334:BF355" si="75">IF(N334="znížená",J334,0)</f>
        <v>0</v>
      </c>
      <c r="BG334" s="157">
        <f t="shared" ref="BG334:BG355" si="76">IF(N334="zákl. prenesená",J334,0)</f>
        <v>0</v>
      </c>
      <c r="BH334" s="157">
        <f t="shared" ref="BH334:BH355" si="77">IF(N334="zníž. prenesená",J334,0)</f>
        <v>0</v>
      </c>
      <c r="BI334" s="157">
        <f t="shared" ref="BI334:BI355" si="78">IF(N334="nulová",J334,0)</f>
        <v>0</v>
      </c>
      <c r="BJ334" s="14" t="s">
        <v>83</v>
      </c>
      <c r="BK334" s="158">
        <f t="shared" ref="BK334:BK355" si="79">ROUND(I334*H334,3)</f>
        <v>0</v>
      </c>
      <c r="BL334" s="14" t="s">
        <v>218</v>
      </c>
      <c r="BM334" s="156" t="s">
        <v>821</v>
      </c>
    </row>
    <row r="335" spans="1:65" s="2" customFormat="1" ht="16.5" customHeight="1">
      <c r="A335" s="26"/>
      <c r="B335" s="145"/>
      <c r="C335" s="146" t="s">
        <v>822</v>
      </c>
      <c r="D335" s="146" t="s">
        <v>136</v>
      </c>
      <c r="E335" s="147" t="s">
        <v>731</v>
      </c>
      <c r="F335" s="148" t="s">
        <v>732</v>
      </c>
      <c r="G335" s="149" t="s">
        <v>157</v>
      </c>
      <c r="H335" s="150">
        <v>1</v>
      </c>
      <c r="I335" s="150"/>
      <c r="J335" s="150">
        <f t="shared" si="70"/>
        <v>0</v>
      </c>
      <c r="K335" s="151"/>
      <c r="L335" s="27"/>
      <c r="M335" s="152" t="s">
        <v>1</v>
      </c>
      <c r="N335" s="153" t="s">
        <v>36</v>
      </c>
      <c r="O335" s="154">
        <v>0.35</v>
      </c>
      <c r="P335" s="154">
        <f t="shared" si="71"/>
        <v>0.35</v>
      </c>
      <c r="Q335" s="154">
        <v>0</v>
      </c>
      <c r="R335" s="154">
        <f t="shared" si="72"/>
        <v>0</v>
      </c>
      <c r="S335" s="154">
        <v>0</v>
      </c>
      <c r="T335" s="155">
        <f t="shared" si="73"/>
        <v>0</v>
      </c>
      <c r="U335" s="26"/>
      <c r="V335" s="26"/>
      <c r="W335" s="26"/>
      <c r="X335" s="26"/>
      <c r="Y335" s="26"/>
      <c r="Z335" s="26"/>
      <c r="AA335" s="26"/>
      <c r="AB335" s="26"/>
      <c r="AC335" s="26"/>
      <c r="AD335" s="26"/>
      <c r="AE335" s="26"/>
      <c r="AR335" s="156" t="s">
        <v>218</v>
      </c>
      <c r="AT335" s="156" t="s">
        <v>136</v>
      </c>
      <c r="AU335" s="156" t="s">
        <v>145</v>
      </c>
      <c r="AY335" s="14" t="s">
        <v>133</v>
      </c>
      <c r="BE335" s="157">
        <f t="shared" si="74"/>
        <v>0</v>
      </c>
      <c r="BF335" s="157">
        <f t="shared" si="75"/>
        <v>0</v>
      </c>
      <c r="BG335" s="157">
        <f t="shared" si="76"/>
        <v>0</v>
      </c>
      <c r="BH335" s="157">
        <f t="shared" si="77"/>
        <v>0</v>
      </c>
      <c r="BI335" s="157">
        <f t="shared" si="78"/>
        <v>0</v>
      </c>
      <c r="BJ335" s="14" t="s">
        <v>83</v>
      </c>
      <c r="BK335" s="158">
        <f t="shared" si="79"/>
        <v>0</v>
      </c>
      <c r="BL335" s="14" t="s">
        <v>218</v>
      </c>
      <c r="BM335" s="156" t="s">
        <v>823</v>
      </c>
    </row>
    <row r="336" spans="1:65" s="2" customFormat="1" ht="27.6" customHeight="1">
      <c r="A336" s="26"/>
      <c r="B336" s="145"/>
      <c r="C336" s="159" t="s">
        <v>824</v>
      </c>
      <c r="D336" s="159" t="s">
        <v>168</v>
      </c>
      <c r="E336" s="160" t="s">
        <v>735</v>
      </c>
      <c r="F336" s="161" t="s">
        <v>736</v>
      </c>
      <c r="G336" s="162" t="s">
        <v>157</v>
      </c>
      <c r="H336" s="163">
        <v>1</v>
      </c>
      <c r="I336" s="163"/>
      <c r="J336" s="163">
        <f t="shared" si="70"/>
        <v>0</v>
      </c>
      <c r="K336" s="164"/>
      <c r="L336" s="165"/>
      <c r="M336" s="166" t="s">
        <v>1</v>
      </c>
      <c r="N336" s="167" t="s">
        <v>36</v>
      </c>
      <c r="O336" s="154">
        <v>0</v>
      </c>
      <c r="P336" s="154">
        <f t="shared" si="71"/>
        <v>0</v>
      </c>
      <c r="Q336" s="154">
        <v>4.2999999999999999E-4</v>
      </c>
      <c r="R336" s="154">
        <f t="shared" si="72"/>
        <v>4.2999999999999999E-4</v>
      </c>
      <c r="S336" s="154">
        <v>0</v>
      </c>
      <c r="T336" s="155">
        <f t="shared" si="73"/>
        <v>0</v>
      </c>
      <c r="U336" s="26"/>
      <c r="V336" s="26"/>
      <c r="W336" s="26"/>
      <c r="X336" s="26"/>
      <c r="Y336" s="26"/>
      <c r="Z336" s="26"/>
      <c r="AA336" s="26"/>
      <c r="AB336" s="26"/>
      <c r="AC336" s="26"/>
      <c r="AD336" s="26"/>
      <c r="AE336" s="26"/>
      <c r="AR336" s="156" t="s">
        <v>223</v>
      </c>
      <c r="AT336" s="156" t="s">
        <v>168</v>
      </c>
      <c r="AU336" s="156" t="s">
        <v>145</v>
      </c>
      <c r="AY336" s="14" t="s">
        <v>133</v>
      </c>
      <c r="BE336" s="157">
        <f t="shared" si="74"/>
        <v>0</v>
      </c>
      <c r="BF336" s="157">
        <f t="shared" si="75"/>
        <v>0</v>
      </c>
      <c r="BG336" s="157">
        <f t="shared" si="76"/>
        <v>0</v>
      </c>
      <c r="BH336" s="157">
        <f t="shared" si="77"/>
        <v>0</v>
      </c>
      <c r="BI336" s="157">
        <f t="shared" si="78"/>
        <v>0</v>
      </c>
      <c r="BJ336" s="14" t="s">
        <v>83</v>
      </c>
      <c r="BK336" s="158">
        <f t="shared" si="79"/>
        <v>0</v>
      </c>
      <c r="BL336" s="14" t="s">
        <v>223</v>
      </c>
      <c r="BM336" s="156" t="s">
        <v>825</v>
      </c>
    </row>
    <row r="337" spans="1:65" s="2" customFormat="1" ht="16.5" customHeight="1">
      <c r="A337" s="26"/>
      <c r="B337" s="145"/>
      <c r="C337" s="146" t="s">
        <v>826</v>
      </c>
      <c r="D337" s="146" t="s">
        <v>136</v>
      </c>
      <c r="E337" s="147" t="s">
        <v>739</v>
      </c>
      <c r="F337" s="148" t="s">
        <v>740</v>
      </c>
      <c r="G337" s="149" t="s">
        <v>157</v>
      </c>
      <c r="H337" s="150">
        <v>1</v>
      </c>
      <c r="I337" s="150"/>
      <c r="J337" s="150">
        <f t="shared" si="70"/>
        <v>0</v>
      </c>
      <c r="K337" s="151"/>
      <c r="L337" s="27"/>
      <c r="M337" s="152" t="s">
        <v>1</v>
      </c>
      <c r="N337" s="153" t="s">
        <v>36</v>
      </c>
      <c r="O337" s="154">
        <v>0.5</v>
      </c>
      <c r="P337" s="154">
        <f t="shared" si="71"/>
        <v>0.5</v>
      </c>
      <c r="Q337" s="154">
        <v>0</v>
      </c>
      <c r="R337" s="154">
        <f t="shared" si="72"/>
        <v>0</v>
      </c>
      <c r="S337" s="154">
        <v>0</v>
      </c>
      <c r="T337" s="155">
        <f t="shared" si="73"/>
        <v>0</v>
      </c>
      <c r="U337" s="26"/>
      <c r="V337" s="26"/>
      <c r="W337" s="26"/>
      <c r="X337" s="26"/>
      <c r="Y337" s="26"/>
      <c r="Z337" s="26"/>
      <c r="AA337" s="26"/>
      <c r="AB337" s="26"/>
      <c r="AC337" s="26"/>
      <c r="AD337" s="26"/>
      <c r="AE337" s="26"/>
      <c r="AR337" s="156" t="s">
        <v>218</v>
      </c>
      <c r="AT337" s="156" t="s">
        <v>136</v>
      </c>
      <c r="AU337" s="156" t="s">
        <v>145</v>
      </c>
      <c r="AY337" s="14" t="s">
        <v>133</v>
      </c>
      <c r="BE337" s="157">
        <f t="shared" si="74"/>
        <v>0</v>
      </c>
      <c r="BF337" s="157">
        <f t="shared" si="75"/>
        <v>0</v>
      </c>
      <c r="BG337" s="157">
        <f t="shared" si="76"/>
        <v>0</v>
      </c>
      <c r="BH337" s="157">
        <f t="shared" si="77"/>
        <v>0</v>
      </c>
      <c r="BI337" s="157">
        <f t="shared" si="78"/>
        <v>0</v>
      </c>
      <c r="BJ337" s="14" t="s">
        <v>83</v>
      </c>
      <c r="BK337" s="158">
        <f t="shared" si="79"/>
        <v>0</v>
      </c>
      <c r="BL337" s="14" t="s">
        <v>218</v>
      </c>
      <c r="BM337" s="156" t="s">
        <v>827</v>
      </c>
    </row>
    <row r="338" spans="1:65" s="2" customFormat="1" ht="25.2" customHeight="1">
      <c r="A338" s="26"/>
      <c r="B338" s="145"/>
      <c r="C338" s="159" t="s">
        <v>828</v>
      </c>
      <c r="D338" s="159" t="s">
        <v>168</v>
      </c>
      <c r="E338" s="160" t="s">
        <v>743</v>
      </c>
      <c r="F338" s="161" t="s">
        <v>744</v>
      </c>
      <c r="G338" s="162" t="s">
        <v>157</v>
      </c>
      <c r="H338" s="163">
        <v>1</v>
      </c>
      <c r="I338" s="163"/>
      <c r="J338" s="163">
        <f t="shared" si="70"/>
        <v>0</v>
      </c>
      <c r="K338" s="164"/>
      <c r="L338" s="165"/>
      <c r="M338" s="166" t="s">
        <v>1</v>
      </c>
      <c r="N338" s="167" t="s">
        <v>36</v>
      </c>
      <c r="O338" s="154">
        <v>0</v>
      </c>
      <c r="P338" s="154">
        <f t="shared" si="71"/>
        <v>0</v>
      </c>
      <c r="Q338" s="154">
        <v>2.9999999999999997E-4</v>
      </c>
      <c r="R338" s="154">
        <f t="shared" si="72"/>
        <v>2.9999999999999997E-4</v>
      </c>
      <c r="S338" s="154">
        <v>0</v>
      </c>
      <c r="T338" s="155">
        <f t="shared" si="73"/>
        <v>0</v>
      </c>
      <c r="U338" s="26"/>
      <c r="V338" s="26"/>
      <c r="W338" s="26"/>
      <c r="X338" s="26"/>
      <c r="Y338" s="26"/>
      <c r="Z338" s="26"/>
      <c r="AA338" s="26"/>
      <c r="AB338" s="26"/>
      <c r="AC338" s="26"/>
      <c r="AD338" s="26"/>
      <c r="AE338" s="26"/>
      <c r="AR338" s="156" t="s">
        <v>223</v>
      </c>
      <c r="AT338" s="156" t="s">
        <v>168</v>
      </c>
      <c r="AU338" s="156" t="s">
        <v>145</v>
      </c>
      <c r="AY338" s="14" t="s">
        <v>133</v>
      </c>
      <c r="BE338" s="157">
        <f t="shared" si="74"/>
        <v>0</v>
      </c>
      <c r="BF338" s="157">
        <f t="shared" si="75"/>
        <v>0</v>
      </c>
      <c r="BG338" s="157">
        <f t="shared" si="76"/>
        <v>0</v>
      </c>
      <c r="BH338" s="157">
        <f t="shared" si="77"/>
        <v>0</v>
      </c>
      <c r="BI338" s="157">
        <f t="shared" si="78"/>
        <v>0</v>
      </c>
      <c r="BJ338" s="14" t="s">
        <v>83</v>
      </c>
      <c r="BK338" s="158">
        <f t="shared" si="79"/>
        <v>0</v>
      </c>
      <c r="BL338" s="14" t="s">
        <v>223</v>
      </c>
      <c r="BM338" s="156" t="s">
        <v>829</v>
      </c>
    </row>
    <row r="339" spans="1:65" s="2" customFormat="1" ht="16.5" customHeight="1">
      <c r="A339" s="26"/>
      <c r="B339" s="145"/>
      <c r="C339" s="146" t="s">
        <v>830</v>
      </c>
      <c r="D339" s="146" t="s">
        <v>136</v>
      </c>
      <c r="E339" s="147" t="s">
        <v>747</v>
      </c>
      <c r="F339" s="148" t="s">
        <v>748</v>
      </c>
      <c r="G339" s="149" t="s">
        <v>157</v>
      </c>
      <c r="H339" s="150">
        <v>1</v>
      </c>
      <c r="I339" s="150"/>
      <c r="J339" s="150">
        <f t="shared" si="70"/>
        <v>0</v>
      </c>
      <c r="K339" s="151"/>
      <c r="L339" s="27"/>
      <c r="M339" s="152" t="s">
        <v>1</v>
      </c>
      <c r="N339" s="153" t="s">
        <v>36</v>
      </c>
      <c r="O339" s="154">
        <v>0.26</v>
      </c>
      <c r="P339" s="154">
        <f t="shared" si="71"/>
        <v>0.26</v>
      </c>
      <c r="Q339" s="154">
        <v>0</v>
      </c>
      <c r="R339" s="154">
        <f t="shared" si="72"/>
        <v>0</v>
      </c>
      <c r="S339" s="154">
        <v>0</v>
      </c>
      <c r="T339" s="155">
        <f t="shared" si="73"/>
        <v>0</v>
      </c>
      <c r="U339" s="26"/>
      <c r="V339" s="26"/>
      <c r="W339" s="26"/>
      <c r="X339" s="26"/>
      <c r="Y339" s="26"/>
      <c r="Z339" s="26"/>
      <c r="AA339" s="26"/>
      <c r="AB339" s="26"/>
      <c r="AC339" s="26"/>
      <c r="AD339" s="26"/>
      <c r="AE339" s="26"/>
      <c r="AR339" s="156" t="s">
        <v>218</v>
      </c>
      <c r="AT339" s="156" t="s">
        <v>136</v>
      </c>
      <c r="AU339" s="156" t="s">
        <v>145</v>
      </c>
      <c r="AY339" s="14" t="s">
        <v>133</v>
      </c>
      <c r="BE339" s="157">
        <f t="shared" si="74"/>
        <v>0</v>
      </c>
      <c r="BF339" s="157">
        <f t="shared" si="75"/>
        <v>0</v>
      </c>
      <c r="BG339" s="157">
        <f t="shared" si="76"/>
        <v>0</v>
      </c>
      <c r="BH339" s="157">
        <f t="shared" si="77"/>
        <v>0</v>
      </c>
      <c r="BI339" s="157">
        <f t="shared" si="78"/>
        <v>0</v>
      </c>
      <c r="BJ339" s="14" t="s">
        <v>83</v>
      </c>
      <c r="BK339" s="158">
        <f t="shared" si="79"/>
        <v>0</v>
      </c>
      <c r="BL339" s="14" t="s">
        <v>218</v>
      </c>
      <c r="BM339" s="156" t="s">
        <v>831</v>
      </c>
    </row>
    <row r="340" spans="1:65" s="2" customFormat="1" ht="27" customHeight="1">
      <c r="A340" s="26"/>
      <c r="B340" s="145"/>
      <c r="C340" s="159" t="s">
        <v>832</v>
      </c>
      <c r="D340" s="159" t="s">
        <v>168</v>
      </c>
      <c r="E340" s="160" t="s">
        <v>751</v>
      </c>
      <c r="F340" s="161" t="s">
        <v>752</v>
      </c>
      <c r="G340" s="162" t="s">
        <v>157</v>
      </c>
      <c r="H340" s="163">
        <v>1</v>
      </c>
      <c r="I340" s="163"/>
      <c r="J340" s="163">
        <f t="shared" si="70"/>
        <v>0</v>
      </c>
      <c r="K340" s="164"/>
      <c r="L340" s="165"/>
      <c r="M340" s="166" t="s">
        <v>1</v>
      </c>
      <c r="N340" s="167" t="s">
        <v>36</v>
      </c>
      <c r="O340" s="154">
        <v>0</v>
      </c>
      <c r="P340" s="154">
        <f t="shared" si="71"/>
        <v>0</v>
      </c>
      <c r="Q340" s="154">
        <v>1.6000000000000001E-4</v>
      </c>
      <c r="R340" s="154">
        <f t="shared" si="72"/>
        <v>1.6000000000000001E-4</v>
      </c>
      <c r="S340" s="154">
        <v>0</v>
      </c>
      <c r="T340" s="155">
        <f t="shared" si="73"/>
        <v>0</v>
      </c>
      <c r="U340" s="26"/>
      <c r="V340" s="26"/>
      <c r="W340" s="26"/>
      <c r="X340" s="26"/>
      <c r="Y340" s="26"/>
      <c r="Z340" s="26"/>
      <c r="AA340" s="26"/>
      <c r="AB340" s="26"/>
      <c r="AC340" s="26"/>
      <c r="AD340" s="26"/>
      <c r="AE340" s="26"/>
      <c r="AR340" s="156" t="s">
        <v>223</v>
      </c>
      <c r="AT340" s="156" t="s">
        <v>168</v>
      </c>
      <c r="AU340" s="156" t="s">
        <v>145</v>
      </c>
      <c r="AY340" s="14" t="s">
        <v>133</v>
      </c>
      <c r="BE340" s="157">
        <f t="shared" si="74"/>
        <v>0</v>
      </c>
      <c r="BF340" s="157">
        <f t="shared" si="75"/>
        <v>0</v>
      </c>
      <c r="BG340" s="157">
        <f t="shared" si="76"/>
        <v>0</v>
      </c>
      <c r="BH340" s="157">
        <f t="shared" si="77"/>
        <v>0</v>
      </c>
      <c r="BI340" s="157">
        <f t="shared" si="78"/>
        <v>0</v>
      </c>
      <c r="BJ340" s="14" t="s">
        <v>83</v>
      </c>
      <c r="BK340" s="158">
        <f t="shared" si="79"/>
        <v>0</v>
      </c>
      <c r="BL340" s="14" t="s">
        <v>223</v>
      </c>
      <c r="BM340" s="156" t="s">
        <v>833</v>
      </c>
    </row>
    <row r="341" spans="1:65" s="2" customFormat="1" ht="21.75" customHeight="1">
      <c r="A341" s="26"/>
      <c r="B341" s="145"/>
      <c r="C341" s="146" t="s">
        <v>834</v>
      </c>
      <c r="D341" s="146" t="s">
        <v>136</v>
      </c>
      <c r="E341" s="147" t="s">
        <v>763</v>
      </c>
      <c r="F341" s="148" t="s">
        <v>764</v>
      </c>
      <c r="G341" s="149" t="s">
        <v>157</v>
      </c>
      <c r="H341" s="150">
        <v>15</v>
      </c>
      <c r="I341" s="150"/>
      <c r="J341" s="150">
        <f t="shared" si="70"/>
        <v>0</v>
      </c>
      <c r="K341" s="151"/>
      <c r="L341" s="27"/>
      <c r="M341" s="152" t="s">
        <v>1</v>
      </c>
      <c r="N341" s="153" t="s">
        <v>36</v>
      </c>
      <c r="O341" s="154">
        <v>0.37</v>
      </c>
      <c r="P341" s="154">
        <f t="shared" si="71"/>
        <v>5.55</v>
      </c>
      <c r="Q341" s="154">
        <v>0</v>
      </c>
      <c r="R341" s="154">
        <f t="shared" si="72"/>
        <v>0</v>
      </c>
      <c r="S341" s="154">
        <v>0</v>
      </c>
      <c r="T341" s="155">
        <f t="shared" si="73"/>
        <v>0</v>
      </c>
      <c r="U341" s="26"/>
      <c r="V341" s="26"/>
      <c r="W341" s="26"/>
      <c r="X341" s="26"/>
      <c r="Y341" s="26"/>
      <c r="Z341" s="26"/>
      <c r="AA341" s="26"/>
      <c r="AB341" s="26"/>
      <c r="AC341" s="26"/>
      <c r="AD341" s="26"/>
      <c r="AE341" s="26"/>
      <c r="AR341" s="156" t="s">
        <v>218</v>
      </c>
      <c r="AT341" s="156" t="s">
        <v>136</v>
      </c>
      <c r="AU341" s="156" t="s">
        <v>145</v>
      </c>
      <c r="AY341" s="14" t="s">
        <v>133</v>
      </c>
      <c r="BE341" s="157">
        <f t="shared" si="74"/>
        <v>0</v>
      </c>
      <c r="BF341" s="157">
        <f t="shared" si="75"/>
        <v>0</v>
      </c>
      <c r="BG341" s="157">
        <f t="shared" si="76"/>
        <v>0</v>
      </c>
      <c r="BH341" s="157">
        <f t="shared" si="77"/>
        <v>0</v>
      </c>
      <c r="BI341" s="157">
        <f t="shared" si="78"/>
        <v>0</v>
      </c>
      <c r="BJ341" s="14" t="s">
        <v>83</v>
      </c>
      <c r="BK341" s="158">
        <f t="shared" si="79"/>
        <v>0</v>
      </c>
      <c r="BL341" s="14" t="s">
        <v>218</v>
      </c>
      <c r="BM341" s="156" t="s">
        <v>835</v>
      </c>
    </row>
    <row r="342" spans="1:65" s="2" customFormat="1" ht="33" customHeight="1">
      <c r="A342" s="26"/>
      <c r="B342" s="145"/>
      <c r="C342" s="159" t="s">
        <v>836</v>
      </c>
      <c r="D342" s="159" t="s">
        <v>168</v>
      </c>
      <c r="E342" s="160" t="s">
        <v>767</v>
      </c>
      <c r="F342" s="161" t="s">
        <v>768</v>
      </c>
      <c r="G342" s="162" t="s">
        <v>157</v>
      </c>
      <c r="H342" s="163">
        <v>9</v>
      </c>
      <c r="I342" s="163"/>
      <c r="J342" s="163">
        <f t="shared" si="70"/>
        <v>0</v>
      </c>
      <c r="K342" s="164"/>
      <c r="L342" s="165"/>
      <c r="M342" s="166" t="s">
        <v>1</v>
      </c>
      <c r="N342" s="167" t="s">
        <v>36</v>
      </c>
      <c r="O342" s="154">
        <v>0</v>
      </c>
      <c r="P342" s="154">
        <f t="shared" si="71"/>
        <v>0</v>
      </c>
      <c r="Q342" s="154">
        <v>2.5000000000000001E-4</v>
      </c>
      <c r="R342" s="154">
        <f t="shared" si="72"/>
        <v>2.2500000000000003E-3</v>
      </c>
      <c r="S342" s="154">
        <v>0</v>
      </c>
      <c r="T342" s="155">
        <f t="shared" si="73"/>
        <v>0</v>
      </c>
      <c r="U342" s="26"/>
      <c r="V342" s="26"/>
      <c r="W342" s="26"/>
      <c r="X342" s="26"/>
      <c r="Y342" s="26"/>
      <c r="Z342" s="26"/>
      <c r="AA342" s="26"/>
      <c r="AB342" s="26"/>
      <c r="AC342" s="26"/>
      <c r="AD342" s="26"/>
      <c r="AE342" s="26"/>
      <c r="AR342" s="156" t="s">
        <v>223</v>
      </c>
      <c r="AT342" s="156" t="s">
        <v>168</v>
      </c>
      <c r="AU342" s="156" t="s">
        <v>145</v>
      </c>
      <c r="AY342" s="14" t="s">
        <v>133</v>
      </c>
      <c r="BE342" s="157">
        <f t="shared" si="74"/>
        <v>0</v>
      </c>
      <c r="BF342" s="157">
        <f t="shared" si="75"/>
        <v>0</v>
      </c>
      <c r="BG342" s="157">
        <f t="shared" si="76"/>
        <v>0</v>
      </c>
      <c r="BH342" s="157">
        <f t="shared" si="77"/>
        <v>0</v>
      </c>
      <c r="BI342" s="157">
        <f t="shared" si="78"/>
        <v>0</v>
      </c>
      <c r="BJ342" s="14" t="s">
        <v>83</v>
      </c>
      <c r="BK342" s="158">
        <f t="shared" si="79"/>
        <v>0</v>
      </c>
      <c r="BL342" s="14" t="s">
        <v>223</v>
      </c>
      <c r="BM342" s="156" t="s">
        <v>837</v>
      </c>
    </row>
    <row r="343" spans="1:65" s="2" customFormat="1" ht="33" customHeight="1">
      <c r="A343" s="26"/>
      <c r="B343" s="145"/>
      <c r="C343" s="159" t="s">
        <v>838</v>
      </c>
      <c r="D343" s="159" t="s">
        <v>168</v>
      </c>
      <c r="E343" s="160" t="s">
        <v>771</v>
      </c>
      <c r="F343" s="161" t="s">
        <v>772</v>
      </c>
      <c r="G343" s="162" t="s">
        <v>157</v>
      </c>
      <c r="H343" s="163">
        <v>6</v>
      </c>
      <c r="I343" s="163"/>
      <c r="J343" s="163">
        <f t="shared" si="70"/>
        <v>0</v>
      </c>
      <c r="K343" s="164"/>
      <c r="L343" s="165"/>
      <c r="M343" s="166" t="s">
        <v>1</v>
      </c>
      <c r="N343" s="167" t="s">
        <v>36</v>
      </c>
      <c r="O343" s="154">
        <v>0</v>
      </c>
      <c r="P343" s="154">
        <f t="shared" si="71"/>
        <v>0</v>
      </c>
      <c r="Q343" s="154">
        <v>2.5000000000000001E-4</v>
      </c>
      <c r="R343" s="154">
        <f t="shared" si="72"/>
        <v>1.5E-3</v>
      </c>
      <c r="S343" s="154">
        <v>0</v>
      </c>
      <c r="T343" s="155">
        <f t="shared" si="73"/>
        <v>0</v>
      </c>
      <c r="U343" s="26"/>
      <c r="V343" s="26"/>
      <c r="W343" s="26"/>
      <c r="X343" s="26"/>
      <c r="Y343" s="26"/>
      <c r="Z343" s="26"/>
      <c r="AA343" s="26"/>
      <c r="AB343" s="26"/>
      <c r="AC343" s="26"/>
      <c r="AD343" s="26"/>
      <c r="AE343" s="26"/>
      <c r="AR343" s="156" t="s">
        <v>223</v>
      </c>
      <c r="AT343" s="156" t="s">
        <v>168</v>
      </c>
      <c r="AU343" s="156" t="s">
        <v>145</v>
      </c>
      <c r="AY343" s="14" t="s">
        <v>133</v>
      </c>
      <c r="BE343" s="157">
        <f t="shared" si="74"/>
        <v>0</v>
      </c>
      <c r="BF343" s="157">
        <f t="shared" si="75"/>
        <v>0</v>
      </c>
      <c r="BG343" s="157">
        <f t="shared" si="76"/>
        <v>0</v>
      </c>
      <c r="BH343" s="157">
        <f t="shared" si="77"/>
        <v>0</v>
      </c>
      <c r="BI343" s="157">
        <f t="shared" si="78"/>
        <v>0</v>
      </c>
      <c r="BJ343" s="14" t="s">
        <v>83</v>
      </c>
      <c r="BK343" s="158">
        <f t="shared" si="79"/>
        <v>0</v>
      </c>
      <c r="BL343" s="14" t="s">
        <v>223</v>
      </c>
      <c r="BM343" s="156" t="s">
        <v>839</v>
      </c>
    </row>
    <row r="344" spans="1:65" s="2" customFormat="1" ht="16.5" customHeight="1">
      <c r="A344" s="26"/>
      <c r="B344" s="145"/>
      <c r="C344" s="146" t="s">
        <v>840</v>
      </c>
      <c r="D344" s="146" t="s">
        <v>136</v>
      </c>
      <c r="E344" s="147" t="s">
        <v>775</v>
      </c>
      <c r="F344" s="148" t="s">
        <v>776</v>
      </c>
      <c r="G344" s="149" t="s">
        <v>157</v>
      </c>
      <c r="H344" s="150">
        <v>3</v>
      </c>
      <c r="I344" s="150"/>
      <c r="J344" s="150">
        <f t="shared" si="70"/>
        <v>0</v>
      </c>
      <c r="K344" s="151"/>
      <c r="L344" s="27"/>
      <c r="M344" s="152" t="s">
        <v>1</v>
      </c>
      <c r="N344" s="153" t="s">
        <v>36</v>
      </c>
      <c r="O344" s="154">
        <v>0.39700000000000002</v>
      </c>
      <c r="P344" s="154">
        <f t="shared" si="71"/>
        <v>1.1910000000000001</v>
      </c>
      <c r="Q344" s="154">
        <v>0</v>
      </c>
      <c r="R344" s="154">
        <f t="shared" si="72"/>
        <v>0</v>
      </c>
      <c r="S344" s="154">
        <v>0</v>
      </c>
      <c r="T344" s="155">
        <f t="shared" si="73"/>
        <v>0</v>
      </c>
      <c r="U344" s="26"/>
      <c r="V344" s="26"/>
      <c r="W344" s="26"/>
      <c r="X344" s="26"/>
      <c r="Y344" s="26"/>
      <c r="Z344" s="26"/>
      <c r="AA344" s="26"/>
      <c r="AB344" s="26"/>
      <c r="AC344" s="26"/>
      <c r="AD344" s="26"/>
      <c r="AE344" s="26"/>
      <c r="AR344" s="156" t="s">
        <v>218</v>
      </c>
      <c r="AT344" s="156" t="s">
        <v>136</v>
      </c>
      <c r="AU344" s="156" t="s">
        <v>145</v>
      </c>
      <c r="AY344" s="14" t="s">
        <v>133</v>
      </c>
      <c r="BE344" s="157">
        <f t="shared" si="74"/>
        <v>0</v>
      </c>
      <c r="BF344" s="157">
        <f t="shared" si="75"/>
        <v>0</v>
      </c>
      <c r="BG344" s="157">
        <f t="shared" si="76"/>
        <v>0</v>
      </c>
      <c r="BH344" s="157">
        <f t="shared" si="77"/>
        <v>0</v>
      </c>
      <c r="BI344" s="157">
        <f t="shared" si="78"/>
        <v>0</v>
      </c>
      <c r="BJ344" s="14" t="s">
        <v>83</v>
      </c>
      <c r="BK344" s="158">
        <f t="shared" si="79"/>
        <v>0</v>
      </c>
      <c r="BL344" s="14" t="s">
        <v>218</v>
      </c>
      <c r="BM344" s="156" t="s">
        <v>841</v>
      </c>
    </row>
    <row r="345" spans="1:65" s="2" customFormat="1" ht="24.15" customHeight="1">
      <c r="A345" s="26"/>
      <c r="B345" s="145"/>
      <c r="C345" s="159" t="s">
        <v>842</v>
      </c>
      <c r="D345" s="159" t="s">
        <v>168</v>
      </c>
      <c r="E345" s="160" t="s">
        <v>779</v>
      </c>
      <c r="F345" s="161" t="s">
        <v>780</v>
      </c>
      <c r="G345" s="162" t="s">
        <v>157</v>
      </c>
      <c r="H345" s="163">
        <v>3</v>
      </c>
      <c r="I345" s="163"/>
      <c r="J345" s="163">
        <f t="shared" si="70"/>
        <v>0</v>
      </c>
      <c r="K345" s="164"/>
      <c r="L345" s="165"/>
      <c r="M345" s="166" t="s">
        <v>1</v>
      </c>
      <c r="N345" s="167" t="s">
        <v>36</v>
      </c>
      <c r="O345" s="154">
        <v>0</v>
      </c>
      <c r="P345" s="154">
        <f t="shared" si="71"/>
        <v>0</v>
      </c>
      <c r="Q345" s="154">
        <v>2.5000000000000001E-4</v>
      </c>
      <c r="R345" s="154">
        <f t="shared" si="72"/>
        <v>7.5000000000000002E-4</v>
      </c>
      <c r="S345" s="154">
        <v>0</v>
      </c>
      <c r="T345" s="155">
        <f t="shared" si="73"/>
        <v>0</v>
      </c>
      <c r="U345" s="26"/>
      <c r="V345" s="26"/>
      <c r="W345" s="26"/>
      <c r="X345" s="26"/>
      <c r="Y345" s="26"/>
      <c r="Z345" s="26"/>
      <c r="AA345" s="26"/>
      <c r="AB345" s="26"/>
      <c r="AC345" s="26"/>
      <c r="AD345" s="26"/>
      <c r="AE345" s="26"/>
      <c r="AR345" s="156" t="s">
        <v>223</v>
      </c>
      <c r="AT345" s="156" t="s">
        <v>168</v>
      </c>
      <c r="AU345" s="156" t="s">
        <v>145</v>
      </c>
      <c r="AY345" s="14" t="s">
        <v>133</v>
      </c>
      <c r="BE345" s="157">
        <f t="shared" si="74"/>
        <v>0</v>
      </c>
      <c r="BF345" s="157">
        <f t="shared" si="75"/>
        <v>0</v>
      </c>
      <c r="BG345" s="157">
        <f t="shared" si="76"/>
        <v>0</v>
      </c>
      <c r="BH345" s="157">
        <f t="shared" si="77"/>
        <v>0</v>
      </c>
      <c r="BI345" s="157">
        <f t="shared" si="78"/>
        <v>0</v>
      </c>
      <c r="BJ345" s="14" t="s">
        <v>83</v>
      </c>
      <c r="BK345" s="158">
        <f t="shared" si="79"/>
        <v>0</v>
      </c>
      <c r="BL345" s="14" t="s">
        <v>223</v>
      </c>
      <c r="BM345" s="156" t="s">
        <v>843</v>
      </c>
    </row>
    <row r="346" spans="1:65" s="2" customFormat="1" ht="33" customHeight="1">
      <c r="A346" s="26"/>
      <c r="B346" s="145"/>
      <c r="C346" s="146" t="s">
        <v>844</v>
      </c>
      <c r="D346" s="146" t="s">
        <v>136</v>
      </c>
      <c r="E346" s="147" t="s">
        <v>783</v>
      </c>
      <c r="F346" s="148" t="s">
        <v>784</v>
      </c>
      <c r="G346" s="149" t="s">
        <v>157</v>
      </c>
      <c r="H346" s="150">
        <v>5</v>
      </c>
      <c r="I346" s="150"/>
      <c r="J346" s="150">
        <f t="shared" si="70"/>
        <v>0</v>
      </c>
      <c r="K346" s="151"/>
      <c r="L346" s="27"/>
      <c r="M346" s="152" t="s">
        <v>1</v>
      </c>
      <c r="N346" s="153" t="s">
        <v>36</v>
      </c>
      <c r="O346" s="154">
        <v>0.109</v>
      </c>
      <c r="P346" s="154">
        <f t="shared" si="71"/>
        <v>0.54500000000000004</v>
      </c>
      <c r="Q346" s="154">
        <v>0</v>
      </c>
      <c r="R346" s="154">
        <f t="shared" si="72"/>
        <v>0</v>
      </c>
      <c r="S346" s="154">
        <v>0</v>
      </c>
      <c r="T346" s="155">
        <f t="shared" si="73"/>
        <v>0</v>
      </c>
      <c r="U346" s="26"/>
      <c r="V346" s="26"/>
      <c r="W346" s="26"/>
      <c r="X346" s="26"/>
      <c r="Y346" s="26"/>
      <c r="Z346" s="26"/>
      <c r="AA346" s="26"/>
      <c r="AB346" s="26"/>
      <c r="AC346" s="26"/>
      <c r="AD346" s="26"/>
      <c r="AE346" s="26"/>
      <c r="AR346" s="156" t="s">
        <v>218</v>
      </c>
      <c r="AT346" s="156" t="s">
        <v>136</v>
      </c>
      <c r="AU346" s="156" t="s">
        <v>145</v>
      </c>
      <c r="AY346" s="14" t="s">
        <v>133</v>
      </c>
      <c r="BE346" s="157">
        <f t="shared" si="74"/>
        <v>0</v>
      </c>
      <c r="BF346" s="157">
        <f t="shared" si="75"/>
        <v>0</v>
      </c>
      <c r="BG346" s="157">
        <f t="shared" si="76"/>
        <v>0</v>
      </c>
      <c r="BH346" s="157">
        <f t="shared" si="77"/>
        <v>0</v>
      </c>
      <c r="BI346" s="157">
        <f t="shared" si="78"/>
        <v>0</v>
      </c>
      <c r="BJ346" s="14" t="s">
        <v>83</v>
      </c>
      <c r="BK346" s="158">
        <f t="shared" si="79"/>
        <v>0</v>
      </c>
      <c r="BL346" s="14" t="s">
        <v>218</v>
      </c>
      <c r="BM346" s="156" t="s">
        <v>845</v>
      </c>
    </row>
    <row r="347" spans="1:65" s="2" customFormat="1" ht="30" customHeight="1">
      <c r="A347" s="26"/>
      <c r="B347" s="145"/>
      <c r="C347" s="159" t="s">
        <v>846</v>
      </c>
      <c r="D347" s="159" t="s">
        <v>168</v>
      </c>
      <c r="E347" s="160" t="s">
        <v>787</v>
      </c>
      <c r="F347" s="161" t="s">
        <v>788</v>
      </c>
      <c r="G347" s="162" t="s">
        <v>157</v>
      </c>
      <c r="H347" s="163">
        <v>5</v>
      </c>
      <c r="I347" s="163"/>
      <c r="J347" s="163">
        <f t="shared" si="70"/>
        <v>0</v>
      </c>
      <c r="K347" s="164"/>
      <c r="L347" s="165"/>
      <c r="M347" s="166" t="s">
        <v>1</v>
      </c>
      <c r="N347" s="167" t="s">
        <v>36</v>
      </c>
      <c r="O347" s="154">
        <v>0</v>
      </c>
      <c r="P347" s="154">
        <f t="shared" si="71"/>
        <v>0</v>
      </c>
      <c r="Q347" s="154">
        <v>8.0000000000000007E-5</v>
      </c>
      <c r="R347" s="154">
        <f t="shared" si="72"/>
        <v>4.0000000000000002E-4</v>
      </c>
      <c r="S347" s="154">
        <v>0</v>
      </c>
      <c r="T347" s="155">
        <f t="shared" si="73"/>
        <v>0</v>
      </c>
      <c r="U347" s="26"/>
      <c r="V347" s="26"/>
      <c r="W347" s="26"/>
      <c r="X347" s="26"/>
      <c r="Y347" s="26"/>
      <c r="Z347" s="26"/>
      <c r="AA347" s="26"/>
      <c r="AB347" s="26"/>
      <c r="AC347" s="26"/>
      <c r="AD347" s="26"/>
      <c r="AE347" s="26"/>
      <c r="AR347" s="156" t="s">
        <v>223</v>
      </c>
      <c r="AT347" s="156" t="s">
        <v>168</v>
      </c>
      <c r="AU347" s="156" t="s">
        <v>145</v>
      </c>
      <c r="AY347" s="14" t="s">
        <v>133</v>
      </c>
      <c r="BE347" s="157">
        <f t="shared" si="74"/>
        <v>0</v>
      </c>
      <c r="BF347" s="157">
        <f t="shared" si="75"/>
        <v>0</v>
      </c>
      <c r="BG347" s="157">
        <f t="shared" si="76"/>
        <v>0</v>
      </c>
      <c r="BH347" s="157">
        <f t="shared" si="77"/>
        <v>0</v>
      </c>
      <c r="BI347" s="157">
        <f t="shared" si="78"/>
        <v>0</v>
      </c>
      <c r="BJ347" s="14" t="s">
        <v>83</v>
      </c>
      <c r="BK347" s="158">
        <f t="shared" si="79"/>
        <v>0</v>
      </c>
      <c r="BL347" s="14" t="s">
        <v>223</v>
      </c>
      <c r="BM347" s="156" t="s">
        <v>847</v>
      </c>
    </row>
    <row r="348" spans="1:65" s="2" customFormat="1" ht="24.6" customHeight="1">
      <c r="A348" s="26"/>
      <c r="B348" s="145"/>
      <c r="C348" s="159" t="s">
        <v>848</v>
      </c>
      <c r="D348" s="159" t="s">
        <v>168</v>
      </c>
      <c r="E348" s="160" t="s">
        <v>791</v>
      </c>
      <c r="F348" s="161" t="s">
        <v>792</v>
      </c>
      <c r="G348" s="162" t="s">
        <v>157</v>
      </c>
      <c r="H348" s="163">
        <v>5</v>
      </c>
      <c r="I348" s="163"/>
      <c r="J348" s="163">
        <f t="shared" si="70"/>
        <v>0</v>
      </c>
      <c r="K348" s="164"/>
      <c r="L348" s="165"/>
      <c r="M348" s="166" t="s">
        <v>1</v>
      </c>
      <c r="N348" s="167" t="s">
        <v>36</v>
      </c>
      <c r="O348" s="154">
        <v>0</v>
      </c>
      <c r="P348" s="154">
        <f t="shared" si="71"/>
        <v>0</v>
      </c>
      <c r="Q348" s="154">
        <v>0</v>
      </c>
      <c r="R348" s="154">
        <f t="shared" si="72"/>
        <v>0</v>
      </c>
      <c r="S348" s="154">
        <v>0</v>
      </c>
      <c r="T348" s="155">
        <f t="shared" si="73"/>
        <v>0</v>
      </c>
      <c r="U348" s="26"/>
      <c r="V348" s="26"/>
      <c r="W348" s="26"/>
      <c r="X348" s="26"/>
      <c r="Y348" s="26"/>
      <c r="Z348" s="26"/>
      <c r="AA348" s="26"/>
      <c r="AB348" s="26"/>
      <c r="AC348" s="26"/>
      <c r="AD348" s="26"/>
      <c r="AE348" s="26"/>
      <c r="AR348" s="156" t="s">
        <v>223</v>
      </c>
      <c r="AT348" s="156" t="s">
        <v>168</v>
      </c>
      <c r="AU348" s="156" t="s">
        <v>145</v>
      </c>
      <c r="AY348" s="14" t="s">
        <v>133</v>
      </c>
      <c r="BE348" s="157">
        <f t="shared" si="74"/>
        <v>0</v>
      </c>
      <c r="BF348" s="157">
        <f t="shared" si="75"/>
        <v>0</v>
      </c>
      <c r="BG348" s="157">
        <f t="shared" si="76"/>
        <v>0</v>
      </c>
      <c r="BH348" s="157">
        <f t="shared" si="77"/>
        <v>0</v>
      </c>
      <c r="BI348" s="157">
        <f t="shared" si="78"/>
        <v>0</v>
      </c>
      <c r="BJ348" s="14" t="s">
        <v>83</v>
      </c>
      <c r="BK348" s="158">
        <f t="shared" si="79"/>
        <v>0</v>
      </c>
      <c r="BL348" s="14" t="s">
        <v>223</v>
      </c>
      <c r="BM348" s="156" t="s">
        <v>849</v>
      </c>
    </row>
    <row r="349" spans="1:65" s="2" customFormat="1" ht="27" customHeight="1">
      <c r="A349" s="26"/>
      <c r="B349" s="145"/>
      <c r="C349" s="159" t="s">
        <v>850</v>
      </c>
      <c r="D349" s="159" t="s">
        <v>168</v>
      </c>
      <c r="E349" s="160" t="s">
        <v>795</v>
      </c>
      <c r="F349" s="161" t="s">
        <v>796</v>
      </c>
      <c r="G349" s="162" t="s">
        <v>157</v>
      </c>
      <c r="H349" s="163">
        <v>2</v>
      </c>
      <c r="I349" s="163"/>
      <c r="J349" s="163">
        <f t="shared" si="70"/>
        <v>0</v>
      </c>
      <c r="K349" s="164"/>
      <c r="L349" s="165"/>
      <c r="M349" s="166" t="s">
        <v>1</v>
      </c>
      <c r="N349" s="167" t="s">
        <v>36</v>
      </c>
      <c r="O349" s="154">
        <v>0</v>
      </c>
      <c r="P349" s="154">
        <f t="shared" si="71"/>
        <v>0</v>
      </c>
      <c r="Q349" s="154">
        <v>0</v>
      </c>
      <c r="R349" s="154">
        <f t="shared" si="72"/>
        <v>0</v>
      </c>
      <c r="S349" s="154">
        <v>0</v>
      </c>
      <c r="T349" s="155">
        <f t="shared" si="73"/>
        <v>0</v>
      </c>
      <c r="U349" s="26"/>
      <c r="V349" s="26"/>
      <c r="W349" s="26"/>
      <c r="X349" s="26"/>
      <c r="Y349" s="26"/>
      <c r="Z349" s="26"/>
      <c r="AA349" s="26"/>
      <c r="AB349" s="26"/>
      <c r="AC349" s="26"/>
      <c r="AD349" s="26"/>
      <c r="AE349" s="26"/>
      <c r="AR349" s="156" t="s">
        <v>223</v>
      </c>
      <c r="AT349" s="156" t="s">
        <v>168</v>
      </c>
      <c r="AU349" s="156" t="s">
        <v>145</v>
      </c>
      <c r="AY349" s="14" t="s">
        <v>133</v>
      </c>
      <c r="BE349" s="157">
        <f t="shared" si="74"/>
        <v>0</v>
      </c>
      <c r="BF349" s="157">
        <f t="shared" si="75"/>
        <v>0</v>
      </c>
      <c r="BG349" s="157">
        <f t="shared" si="76"/>
        <v>0</v>
      </c>
      <c r="BH349" s="157">
        <f t="shared" si="77"/>
        <v>0</v>
      </c>
      <c r="BI349" s="157">
        <f t="shared" si="78"/>
        <v>0</v>
      </c>
      <c r="BJ349" s="14" t="s">
        <v>83</v>
      </c>
      <c r="BK349" s="158">
        <f t="shared" si="79"/>
        <v>0</v>
      </c>
      <c r="BL349" s="14" t="s">
        <v>223</v>
      </c>
      <c r="BM349" s="156" t="s">
        <v>851</v>
      </c>
    </row>
    <row r="350" spans="1:65" s="2" customFormat="1" ht="33" customHeight="1">
      <c r="A350" s="26"/>
      <c r="B350" s="145"/>
      <c r="C350" s="146" t="s">
        <v>852</v>
      </c>
      <c r="D350" s="146" t="s">
        <v>136</v>
      </c>
      <c r="E350" s="147" t="s">
        <v>799</v>
      </c>
      <c r="F350" s="148" t="s">
        <v>800</v>
      </c>
      <c r="G350" s="149" t="s">
        <v>157</v>
      </c>
      <c r="H350" s="150">
        <v>48</v>
      </c>
      <c r="I350" s="150"/>
      <c r="J350" s="150">
        <f t="shared" si="70"/>
        <v>0</v>
      </c>
      <c r="K350" s="151"/>
      <c r="L350" s="27"/>
      <c r="M350" s="152" t="s">
        <v>1</v>
      </c>
      <c r="N350" s="153" t="s">
        <v>36</v>
      </c>
      <c r="O350" s="154">
        <v>6.7000000000000004E-2</v>
      </c>
      <c r="P350" s="154">
        <f t="shared" si="71"/>
        <v>3.2160000000000002</v>
      </c>
      <c r="Q350" s="154">
        <v>0</v>
      </c>
      <c r="R350" s="154">
        <f t="shared" si="72"/>
        <v>0</v>
      </c>
      <c r="S350" s="154">
        <v>0</v>
      </c>
      <c r="T350" s="155">
        <f t="shared" si="73"/>
        <v>0</v>
      </c>
      <c r="U350" s="26"/>
      <c r="V350" s="26"/>
      <c r="W350" s="26"/>
      <c r="X350" s="26"/>
      <c r="Y350" s="26"/>
      <c r="Z350" s="26"/>
      <c r="AA350" s="26"/>
      <c r="AB350" s="26"/>
      <c r="AC350" s="26"/>
      <c r="AD350" s="26"/>
      <c r="AE350" s="26"/>
      <c r="AR350" s="156" t="s">
        <v>218</v>
      </c>
      <c r="AT350" s="156" t="s">
        <v>136</v>
      </c>
      <c r="AU350" s="156" t="s">
        <v>145</v>
      </c>
      <c r="AY350" s="14" t="s">
        <v>133</v>
      </c>
      <c r="BE350" s="157">
        <f t="shared" si="74"/>
        <v>0</v>
      </c>
      <c r="BF350" s="157">
        <f t="shared" si="75"/>
        <v>0</v>
      </c>
      <c r="BG350" s="157">
        <f t="shared" si="76"/>
        <v>0</v>
      </c>
      <c r="BH350" s="157">
        <f t="shared" si="77"/>
        <v>0</v>
      </c>
      <c r="BI350" s="157">
        <f t="shared" si="78"/>
        <v>0</v>
      </c>
      <c r="BJ350" s="14" t="s">
        <v>83</v>
      </c>
      <c r="BK350" s="158">
        <f t="shared" si="79"/>
        <v>0</v>
      </c>
      <c r="BL350" s="14" t="s">
        <v>218</v>
      </c>
      <c r="BM350" s="156" t="s">
        <v>853</v>
      </c>
    </row>
    <row r="351" spans="1:65" s="2" customFormat="1" ht="28.8" customHeight="1">
      <c r="A351" s="26"/>
      <c r="B351" s="145"/>
      <c r="C351" s="159" t="s">
        <v>854</v>
      </c>
      <c r="D351" s="159" t="s">
        <v>168</v>
      </c>
      <c r="E351" s="160" t="s">
        <v>803</v>
      </c>
      <c r="F351" s="161" t="s">
        <v>804</v>
      </c>
      <c r="G351" s="162" t="s">
        <v>157</v>
      </c>
      <c r="H351" s="163">
        <v>48</v>
      </c>
      <c r="I351" s="163"/>
      <c r="J351" s="163">
        <f t="shared" si="70"/>
        <v>0</v>
      </c>
      <c r="K351" s="164"/>
      <c r="L351" s="165"/>
      <c r="M351" s="166" t="s">
        <v>1</v>
      </c>
      <c r="N351" s="167" t="s">
        <v>36</v>
      </c>
      <c r="O351" s="154">
        <v>0</v>
      </c>
      <c r="P351" s="154">
        <f t="shared" si="71"/>
        <v>0</v>
      </c>
      <c r="Q351" s="154">
        <v>3.0000000000000001E-5</v>
      </c>
      <c r="R351" s="154">
        <f t="shared" si="72"/>
        <v>1.4400000000000001E-3</v>
      </c>
      <c r="S351" s="154">
        <v>0</v>
      </c>
      <c r="T351" s="155">
        <f t="shared" si="73"/>
        <v>0</v>
      </c>
      <c r="U351" s="26"/>
      <c r="V351" s="26"/>
      <c r="W351" s="26"/>
      <c r="X351" s="26"/>
      <c r="Y351" s="26"/>
      <c r="Z351" s="26"/>
      <c r="AA351" s="26"/>
      <c r="AB351" s="26"/>
      <c r="AC351" s="26"/>
      <c r="AD351" s="26"/>
      <c r="AE351" s="26"/>
      <c r="AR351" s="156" t="s">
        <v>223</v>
      </c>
      <c r="AT351" s="156" t="s">
        <v>168</v>
      </c>
      <c r="AU351" s="156" t="s">
        <v>145</v>
      </c>
      <c r="AY351" s="14" t="s">
        <v>133</v>
      </c>
      <c r="BE351" s="157">
        <f t="shared" si="74"/>
        <v>0</v>
      </c>
      <c r="BF351" s="157">
        <f t="shared" si="75"/>
        <v>0</v>
      </c>
      <c r="BG351" s="157">
        <f t="shared" si="76"/>
        <v>0</v>
      </c>
      <c r="BH351" s="157">
        <f t="shared" si="77"/>
        <v>0</v>
      </c>
      <c r="BI351" s="157">
        <f t="shared" si="78"/>
        <v>0</v>
      </c>
      <c r="BJ351" s="14" t="s">
        <v>83</v>
      </c>
      <c r="BK351" s="158">
        <f t="shared" si="79"/>
        <v>0</v>
      </c>
      <c r="BL351" s="14" t="s">
        <v>223</v>
      </c>
      <c r="BM351" s="156" t="s">
        <v>855</v>
      </c>
    </row>
    <row r="352" spans="1:65" s="2" customFormat="1" ht="27.6" customHeight="1">
      <c r="A352" s="26"/>
      <c r="B352" s="145"/>
      <c r="C352" s="159" t="s">
        <v>856</v>
      </c>
      <c r="D352" s="159" t="s">
        <v>168</v>
      </c>
      <c r="E352" s="160" t="s">
        <v>791</v>
      </c>
      <c r="F352" s="161" t="s">
        <v>792</v>
      </c>
      <c r="G352" s="162" t="s">
        <v>157</v>
      </c>
      <c r="H352" s="163">
        <v>48</v>
      </c>
      <c r="I352" s="163"/>
      <c r="J352" s="163">
        <f t="shared" si="70"/>
        <v>0</v>
      </c>
      <c r="K352" s="164"/>
      <c r="L352" s="165"/>
      <c r="M352" s="166" t="s">
        <v>1</v>
      </c>
      <c r="N352" s="167" t="s">
        <v>36</v>
      </c>
      <c r="O352" s="154">
        <v>0</v>
      </c>
      <c r="P352" s="154">
        <f t="shared" si="71"/>
        <v>0</v>
      </c>
      <c r="Q352" s="154">
        <v>0</v>
      </c>
      <c r="R352" s="154">
        <f t="shared" si="72"/>
        <v>0</v>
      </c>
      <c r="S352" s="154">
        <v>0</v>
      </c>
      <c r="T352" s="155">
        <f t="shared" si="73"/>
        <v>0</v>
      </c>
      <c r="U352" s="26"/>
      <c r="V352" s="26"/>
      <c r="W352" s="26"/>
      <c r="X352" s="26"/>
      <c r="Y352" s="26"/>
      <c r="Z352" s="26"/>
      <c r="AA352" s="26"/>
      <c r="AB352" s="26"/>
      <c r="AC352" s="26"/>
      <c r="AD352" s="26"/>
      <c r="AE352" s="26"/>
      <c r="AR352" s="156" t="s">
        <v>223</v>
      </c>
      <c r="AT352" s="156" t="s">
        <v>168</v>
      </c>
      <c r="AU352" s="156" t="s">
        <v>145</v>
      </c>
      <c r="AY352" s="14" t="s">
        <v>133</v>
      </c>
      <c r="BE352" s="157">
        <f t="shared" si="74"/>
        <v>0</v>
      </c>
      <c r="BF352" s="157">
        <f t="shared" si="75"/>
        <v>0</v>
      </c>
      <c r="BG352" s="157">
        <f t="shared" si="76"/>
        <v>0</v>
      </c>
      <c r="BH352" s="157">
        <f t="shared" si="77"/>
        <v>0</v>
      </c>
      <c r="BI352" s="157">
        <f t="shared" si="78"/>
        <v>0</v>
      </c>
      <c r="BJ352" s="14" t="s">
        <v>83</v>
      </c>
      <c r="BK352" s="158">
        <f t="shared" si="79"/>
        <v>0</v>
      </c>
      <c r="BL352" s="14" t="s">
        <v>223</v>
      </c>
      <c r="BM352" s="156" t="s">
        <v>857</v>
      </c>
    </row>
    <row r="353" spans="1:65" s="2" customFormat="1" ht="27" customHeight="1">
      <c r="A353" s="26"/>
      <c r="B353" s="145"/>
      <c r="C353" s="159" t="s">
        <v>858</v>
      </c>
      <c r="D353" s="159" t="s">
        <v>168</v>
      </c>
      <c r="E353" s="160" t="s">
        <v>795</v>
      </c>
      <c r="F353" s="161" t="s">
        <v>796</v>
      </c>
      <c r="G353" s="162" t="s">
        <v>157</v>
      </c>
      <c r="H353" s="163">
        <v>2</v>
      </c>
      <c r="I353" s="163"/>
      <c r="J353" s="163">
        <f t="shared" si="70"/>
        <v>0</v>
      </c>
      <c r="K353" s="164"/>
      <c r="L353" s="165"/>
      <c r="M353" s="166" t="s">
        <v>1</v>
      </c>
      <c r="N353" s="167" t="s">
        <v>36</v>
      </c>
      <c r="O353" s="154">
        <v>0</v>
      </c>
      <c r="P353" s="154">
        <f t="shared" si="71"/>
        <v>0</v>
      </c>
      <c r="Q353" s="154">
        <v>0</v>
      </c>
      <c r="R353" s="154">
        <f t="shared" si="72"/>
        <v>0</v>
      </c>
      <c r="S353" s="154">
        <v>0</v>
      </c>
      <c r="T353" s="155">
        <f t="shared" si="73"/>
        <v>0</v>
      </c>
      <c r="U353" s="26"/>
      <c r="V353" s="26"/>
      <c r="W353" s="26"/>
      <c r="X353" s="26"/>
      <c r="Y353" s="26"/>
      <c r="Z353" s="26"/>
      <c r="AA353" s="26"/>
      <c r="AB353" s="26"/>
      <c r="AC353" s="26"/>
      <c r="AD353" s="26"/>
      <c r="AE353" s="26"/>
      <c r="AR353" s="156" t="s">
        <v>223</v>
      </c>
      <c r="AT353" s="156" t="s">
        <v>168</v>
      </c>
      <c r="AU353" s="156" t="s">
        <v>145</v>
      </c>
      <c r="AY353" s="14" t="s">
        <v>133</v>
      </c>
      <c r="BE353" s="157">
        <f t="shared" si="74"/>
        <v>0</v>
      </c>
      <c r="BF353" s="157">
        <f t="shared" si="75"/>
        <v>0</v>
      </c>
      <c r="BG353" s="157">
        <f t="shared" si="76"/>
        <v>0</v>
      </c>
      <c r="BH353" s="157">
        <f t="shared" si="77"/>
        <v>0</v>
      </c>
      <c r="BI353" s="157">
        <f t="shared" si="78"/>
        <v>0</v>
      </c>
      <c r="BJ353" s="14" t="s">
        <v>83</v>
      </c>
      <c r="BK353" s="158">
        <f t="shared" si="79"/>
        <v>0</v>
      </c>
      <c r="BL353" s="14" t="s">
        <v>223</v>
      </c>
      <c r="BM353" s="156" t="s">
        <v>859</v>
      </c>
    </row>
    <row r="354" spans="1:65" s="2" customFormat="1" ht="49.05" customHeight="1">
      <c r="A354" s="26"/>
      <c r="B354" s="145"/>
      <c r="C354" s="159" t="s">
        <v>860</v>
      </c>
      <c r="D354" s="159" t="s">
        <v>168</v>
      </c>
      <c r="E354" s="160" t="s">
        <v>811</v>
      </c>
      <c r="F354" s="161" t="s">
        <v>812</v>
      </c>
      <c r="G354" s="162" t="s">
        <v>157</v>
      </c>
      <c r="H354" s="163">
        <v>1</v>
      </c>
      <c r="I354" s="163"/>
      <c r="J354" s="163">
        <f t="shared" si="70"/>
        <v>0</v>
      </c>
      <c r="K354" s="164"/>
      <c r="L354" s="165"/>
      <c r="M354" s="166" t="s">
        <v>1</v>
      </c>
      <c r="N354" s="167" t="s">
        <v>36</v>
      </c>
      <c r="O354" s="154">
        <v>0</v>
      </c>
      <c r="P354" s="154">
        <f t="shared" si="71"/>
        <v>0</v>
      </c>
      <c r="Q354" s="154">
        <v>0</v>
      </c>
      <c r="R354" s="154">
        <f t="shared" si="72"/>
        <v>0</v>
      </c>
      <c r="S354" s="154">
        <v>0</v>
      </c>
      <c r="T354" s="155">
        <f t="shared" si="73"/>
        <v>0</v>
      </c>
      <c r="U354" s="26"/>
      <c r="V354" s="26"/>
      <c r="W354" s="26"/>
      <c r="X354" s="26"/>
      <c r="Y354" s="26"/>
      <c r="Z354" s="26"/>
      <c r="AA354" s="26"/>
      <c r="AB354" s="26"/>
      <c r="AC354" s="26"/>
      <c r="AD354" s="26"/>
      <c r="AE354" s="26"/>
      <c r="AR354" s="156" t="s">
        <v>223</v>
      </c>
      <c r="AT354" s="156" t="s">
        <v>168</v>
      </c>
      <c r="AU354" s="156" t="s">
        <v>145</v>
      </c>
      <c r="AY354" s="14" t="s">
        <v>133</v>
      </c>
      <c r="BE354" s="157">
        <f t="shared" si="74"/>
        <v>0</v>
      </c>
      <c r="BF354" s="157">
        <f t="shared" si="75"/>
        <v>0</v>
      </c>
      <c r="BG354" s="157">
        <f t="shared" si="76"/>
        <v>0</v>
      </c>
      <c r="BH354" s="157">
        <f t="shared" si="77"/>
        <v>0</v>
      </c>
      <c r="BI354" s="157">
        <f t="shared" si="78"/>
        <v>0</v>
      </c>
      <c r="BJ354" s="14" t="s">
        <v>83</v>
      </c>
      <c r="BK354" s="158">
        <f t="shared" si="79"/>
        <v>0</v>
      </c>
      <c r="BL354" s="14" t="s">
        <v>223</v>
      </c>
      <c r="BM354" s="156" t="s">
        <v>861</v>
      </c>
    </row>
    <row r="355" spans="1:65" s="2" customFormat="1" ht="24.15" customHeight="1">
      <c r="A355" s="26"/>
      <c r="B355" s="145"/>
      <c r="C355" s="159" t="s">
        <v>862</v>
      </c>
      <c r="D355" s="159" t="s">
        <v>168</v>
      </c>
      <c r="E355" s="160" t="s">
        <v>815</v>
      </c>
      <c r="F355" s="161" t="s">
        <v>816</v>
      </c>
      <c r="G355" s="162" t="s">
        <v>157</v>
      </c>
      <c r="H355" s="163">
        <v>1</v>
      </c>
      <c r="I355" s="163"/>
      <c r="J355" s="163">
        <f t="shared" si="70"/>
        <v>0</v>
      </c>
      <c r="K355" s="164"/>
      <c r="L355" s="165"/>
      <c r="M355" s="166" t="s">
        <v>1</v>
      </c>
      <c r="N355" s="167" t="s">
        <v>36</v>
      </c>
      <c r="O355" s="154">
        <v>0</v>
      </c>
      <c r="P355" s="154">
        <f t="shared" si="71"/>
        <v>0</v>
      </c>
      <c r="Q355" s="154">
        <v>2.1000000000000001E-4</v>
      </c>
      <c r="R355" s="154">
        <f t="shared" si="72"/>
        <v>2.1000000000000001E-4</v>
      </c>
      <c r="S355" s="154">
        <v>0</v>
      </c>
      <c r="T355" s="155">
        <f t="shared" si="73"/>
        <v>0</v>
      </c>
      <c r="U355" s="26"/>
      <c r="V355" s="26"/>
      <c r="W355" s="26"/>
      <c r="X355" s="26"/>
      <c r="Y355" s="26"/>
      <c r="Z355" s="26"/>
      <c r="AA355" s="26"/>
      <c r="AB355" s="26"/>
      <c r="AC355" s="26"/>
      <c r="AD355" s="26"/>
      <c r="AE355" s="26"/>
      <c r="AR355" s="156" t="s">
        <v>223</v>
      </c>
      <c r="AT355" s="156" t="s">
        <v>168</v>
      </c>
      <c r="AU355" s="156" t="s">
        <v>145</v>
      </c>
      <c r="AY355" s="14" t="s">
        <v>133</v>
      </c>
      <c r="BE355" s="157">
        <f t="shared" si="74"/>
        <v>0</v>
      </c>
      <c r="BF355" s="157">
        <f t="shared" si="75"/>
        <v>0</v>
      </c>
      <c r="BG355" s="157">
        <f t="shared" si="76"/>
        <v>0</v>
      </c>
      <c r="BH355" s="157">
        <f t="shared" si="77"/>
        <v>0</v>
      </c>
      <c r="BI355" s="157">
        <f t="shared" si="78"/>
        <v>0</v>
      </c>
      <c r="BJ355" s="14" t="s">
        <v>83</v>
      </c>
      <c r="BK355" s="158">
        <f t="shared" si="79"/>
        <v>0</v>
      </c>
      <c r="BL355" s="14" t="s">
        <v>223</v>
      </c>
      <c r="BM355" s="156" t="s">
        <v>863</v>
      </c>
    </row>
    <row r="356" spans="1:65" s="12" customFormat="1" ht="20.85" customHeight="1">
      <c r="B356" s="133"/>
      <c r="D356" s="134" t="s">
        <v>69</v>
      </c>
      <c r="E356" s="143" t="s">
        <v>864</v>
      </c>
      <c r="F356" s="143" t="s">
        <v>865</v>
      </c>
      <c r="J356" s="144">
        <f>BK356</f>
        <v>0</v>
      </c>
      <c r="L356" s="133"/>
      <c r="M356" s="137"/>
      <c r="N356" s="138"/>
      <c r="O356" s="138"/>
      <c r="P356" s="139">
        <f>SUM(P357:P378)</f>
        <v>11.612000000000002</v>
      </c>
      <c r="Q356" s="138"/>
      <c r="R356" s="139">
        <f>SUM(R357:R378)</f>
        <v>7.4400000000000004E-3</v>
      </c>
      <c r="S356" s="138"/>
      <c r="T356" s="140">
        <f>SUM(T357:T378)</f>
        <v>0</v>
      </c>
      <c r="AR356" s="134" t="s">
        <v>145</v>
      </c>
      <c r="AT356" s="141" t="s">
        <v>69</v>
      </c>
      <c r="AU356" s="141" t="s">
        <v>83</v>
      </c>
      <c r="AY356" s="134" t="s">
        <v>133</v>
      </c>
      <c r="BK356" s="142">
        <f>SUM(BK357:BK378)</f>
        <v>0</v>
      </c>
    </row>
    <row r="357" spans="1:65" s="2" customFormat="1" ht="24.15" customHeight="1">
      <c r="A357" s="26"/>
      <c r="B357" s="145"/>
      <c r="C357" s="159" t="s">
        <v>866</v>
      </c>
      <c r="D357" s="159" t="s">
        <v>168</v>
      </c>
      <c r="E357" s="160" t="s">
        <v>727</v>
      </c>
      <c r="F357" s="161" t="s">
        <v>728</v>
      </c>
      <c r="G357" s="162" t="s">
        <v>157</v>
      </c>
      <c r="H357" s="163">
        <v>1</v>
      </c>
      <c r="I357" s="163"/>
      <c r="J357" s="163">
        <f t="shared" ref="J357:J378" si="80">ROUND(I357*H357,3)</f>
        <v>0</v>
      </c>
      <c r="K357" s="164"/>
      <c r="L357" s="165"/>
      <c r="M357" s="166" t="s">
        <v>1</v>
      </c>
      <c r="N357" s="167" t="s">
        <v>36</v>
      </c>
      <c r="O357" s="154">
        <v>0</v>
      </c>
      <c r="P357" s="154">
        <f t="shared" ref="P357:P378" si="81">O357*H357</f>
        <v>0</v>
      </c>
      <c r="Q357" s="154">
        <v>0</v>
      </c>
      <c r="R357" s="154">
        <f t="shared" ref="R357:R378" si="82">Q357*H357</f>
        <v>0</v>
      </c>
      <c r="S357" s="154">
        <v>0</v>
      </c>
      <c r="T357" s="155">
        <f t="shared" ref="T357:T378" si="83">S357*H357</f>
        <v>0</v>
      </c>
      <c r="U357" s="26"/>
      <c r="V357" s="26"/>
      <c r="W357" s="26"/>
      <c r="X357" s="26"/>
      <c r="Y357" s="26"/>
      <c r="Z357" s="26"/>
      <c r="AA357" s="26"/>
      <c r="AB357" s="26"/>
      <c r="AC357" s="26"/>
      <c r="AD357" s="26"/>
      <c r="AE357" s="26"/>
      <c r="AR357" s="156" t="s">
        <v>246</v>
      </c>
      <c r="AT357" s="156" t="s">
        <v>168</v>
      </c>
      <c r="AU357" s="156" t="s">
        <v>145</v>
      </c>
      <c r="AY357" s="14" t="s">
        <v>133</v>
      </c>
      <c r="BE357" s="157">
        <f t="shared" ref="BE357:BE378" si="84">IF(N357="základná",J357,0)</f>
        <v>0</v>
      </c>
      <c r="BF357" s="157">
        <f t="shared" ref="BF357:BF378" si="85">IF(N357="znížená",J357,0)</f>
        <v>0</v>
      </c>
      <c r="BG357" s="157">
        <f t="shared" ref="BG357:BG378" si="86">IF(N357="zákl. prenesená",J357,0)</f>
        <v>0</v>
      </c>
      <c r="BH357" s="157">
        <f t="shared" ref="BH357:BH378" si="87">IF(N357="zníž. prenesená",J357,0)</f>
        <v>0</v>
      </c>
      <c r="BI357" s="157">
        <f t="shared" ref="BI357:BI378" si="88">IF(N357="nulová",J357,0)</f>
        <v>0</v>
      </c>
      <c r="BJ357" s="14" t="s">
        <v>83</v>
      </c>
      <c r="BK357" s="158">
        <f t="shared" ref="BK357:BK378" si="89">ROUND(I357*H357,3)</f>
        <v>0</v>
      </c>
      <c r="BL357" s="14" t="s">
        <v>218</v>
      </c>
      <c r="BM357" s="156" t="s">
        <v>867</v>
      </c>
    </row>
    <row r="358" spans="1:65" s="2" customFormat="1" ht="16.5" customHeight="1">
      <c r="A358" s="26"/>
      <c r="B358" s="145"/>
      <c r="C358" s="146" t="s">
        <v>868</v>
      </c>
      <c r="D358" s="146" t="s">
        <v>136</v>
      </c>
      <c r="E358" s="147" t="s">
        <v>731</v>
      </c>
      <c r="F358" s="148" t="s">
        <v>732</v>
      </c>
      <c r="G358" s="149" t="s">
        <v>157</v>
      </c>
      <c r="H358" s="150">
        <v>1</v>
      </c>
      <c r="I358" s="150"/>
      <c r="J358" s="150">
        <f t="shared" si="80"/>
        <v>0</v>
      </c>
      <c r="K358" s="151"/>
      <c r="L358" s="27"/>
      <c r="M358" s="152" t="s">
        <v>1</v>
      </c>
      <c r="N358" s="153" t="s">
        <v>36</v>
      </c>
      <c r="O358" s="154">
        <v>0.35</v>
      </c>
      <c r="P358" s="154">
        <f t="shared" si="81"/>
        <v>0.35</v>
      </c>
      <c r="Q358" s="154">
        <v>0</v>
      </c>
      <c r="R358" s="154">
        <f t="shared" si="82"/>
        <v>0</v>
      </c>
      <c r="S358" s="154">
        <v>0</v>
      </c>
      <c r="T358" s="155">
        <f t="shared" si="83"/>
        <v>0</v>
      </c>
      <c r="U358" s="26"/>
      <c r="V358" s="26"/>
      <c r="W358" s="26"/>
      <c r="X358" s="26"/>
      <c r="Y358" s="26"/>
      <c r="Z358" s="26"/>
      <c r="AA358" s="26"/>
      <c r="AB358" s="26"/>
      <c r="AC358" s="26"/>
      <c r="AD358" s="26"/>
      <c r="AE358" s="26"/>
      <c r="AR358" s="156" t="s">
        <v>218</v>
      </c>
      <c r="AT358" s="156" t="s">
        <v>136</v>
      </c>
      <c r="AU358" s="156" t="s">
        <v>145</v>
      </c>
      <c r="AY358" s="14" t="s">
        <v>133</v>
      </c>
      <c r="BE358" s="157">
        <f t="shared" si="84"/>
        <v>0</v>
      </c>
      <c r="BF358" s="157">
        <f t="shared" si="85"/>
        <v>0</v>
      </c>
      <c r="BG358" s="157">
        <f t="shared" si="86"/>
        <v>0</v>
      </c>
      <c r="BH358" s="157">
        <f t="shared" si="87"/>
        <v>0</v>
      </c>
      <c r="BI358" s="157">
        <f t="shared" si="88"/>
        <v>0</v>
      </c>
      <c r="BJ358" s="14" t="s">
        <v>83</v>
      </c>
      <c r="BK358" s="158">
        <f t="shared" si="89"/>
        <v>0</v>
      </c>
      <c r="BL358" s="14" t="s">
        <v>218</v>
      </c>
      <c r="BM358" s="156" t="s">
        <v>869</v>
      </c>
    </row>
    <row r="359" spans="1:65" s="2" customFormat="1" ht="25.2" customHeight="1">
      <c r="A359" s="26"/>
      <c r="B359" s="145"/>
      <c r="C359" s="159" t="s">
        <v>870</v>
      </c>
      <c r="D359" s="159" t="s">
        <v>168</v>
      </c>
      <c r="E359" s="160" t="s">
        <v>735</v>
      </c>
      <c r="F359" s="161" t="s">
        <v>736</v>
      </c>
      <c r="G359" s="162" t="s">
        <v>157</v>
      </c>
      <c r="H359" s="163">
        <v>1</v>
      </c>
      <c r="I359" s="163"/>
      <c r="J359" s="163">
        <f t="shared" si="80"/>
        <v>0</v>
      </c>
      <c r="K359" s="164"/>
      <c r="L359" s="165"/>
      <c r="M359" s="166" t="s">
        <v>1</v>
      </c>
      <c r="N359" s="167" t="s">
        <v>36</v>
      </c>
      <c r="O359" s="154">
        <v>0</v>
      </c>
      <c r="P359" s="154">
        <f t="shared" si="81"/>
        <v>0</v>
      </c>
      <c r="Q359" s="154">
        <v>4.2999999999999999E-4</v>
      </c>
      <c r="R359" s="154">
        <f t="shared" si="82"/>
        <v>4.2999999999999999E-4</v>
      </c>
      <c r="S359" s="154">
        <v>0</v>
      </c>
      <c r="T359" s="155">
        <f t="shared" si="83"/>
        <v>0</v>
      </c>
      <c r="U359" s="26"/>
      <c r="V359" s="26"/>
      <c r="W359" s="26"/>
      <c r="X359" s="26"/>
      <c r="Y359" s="26"/>
      <c r="Z359" s="26"/>
      <c r="AA359" s="26"/>
      <c r="AB359" s="26"/>
      <c r="AC359" s="26"/>
      <c r="AD359" s="26"/>
      <c r="AE359" s="26"/>
      <c r="AR359" s="156" t="s">
        <v>223</v>
      </c>
      <c r="AT359" s="156" t="s">
        <v>168</v>
      </c>
      <c r="AU359" s="156" t="s">
        <v>145</v>
      </c>
      <c r="AY359" s="14" t="s">
        <v>133</v>
      </c>
      <c r="BE359" s="157">
        <f t="shared" si="84"/>
        <v>0</v>
      </c>
      <c r="BF359" s="157">
        <f t="shared" si="85"/>
        <v>0</v>
      </c>
      <c r="BG359" s="157">
        <f t="shared" si="86"/>
        <v>0</v>
      </c>
      <c r="BH359" s="157">
        <f t="shared" si="87"/>
        <v>0</v>
      </c>
      <c r="BI359" s="157">
        <f t="shared" si="88"/>
        <v>0</v>
      </c>
      <c r="BJ359" s="14" t="s">
        <v>83</v>
      </c>
      <c r="BK359" s="158">
        <f t="shared" si="89"/>
        <v>0</v>
      </c>
      <c r="BL359" s="14" t="s">
        <v>223</v>
      </c>
      <c r="BM359" s="156" t="s">
        <v>871</v>
      </c>
    </row>
    <row r="360" spans="1:65" s="2" customFormat="1" ht="16.5" customHeight="1">
      <c r="A360" s="26"/>
      <c r="B360" s="145"/>
      <c r="C360" s="146" t="s">
        <v>872</v>
      </c>
      <c r="D360" s="146" t="s">
        <v>136</v>
      </c>
      <c r="E360" s="147" t="s">
        <v>739</v>
      </c>
      <c r="F360" s="148" t="s">
        <v>740</v>
      </c>
      <c r="G360" s="149" t="s">
        <v>157</v>
      </c>
      <c r="H360" s="150">
        <v>1</v>
      </c>
      <c r="I360" s="150"/>
      <c r="J360" s="150">
        <f t="shared" si="80"/>
        <v>0</v>
      </c>
      <c r="K360" s="151"/>
      <c r="L360" s="27"/>
      <c r="M360" s="152" t="s">
        <v>1</v>
      </c>
      <c r="N360" s="153" t="s">
        <v>36</v>
      </c>
      <c r="O360" s="154">
        <v>0.5</v>
      </c>
      <c r="P360" s="154">
        <f t="shared" si="81"/>
        <v>0.5</v>
      </c>
      <c r="Q360" s="154">
        <v>0</v>
      </c>
      <c r="R360" s="154">
        <f t="shared" si="82"/>
        <v>0</v>
      </c>
      <c r="S360" s="154">
        <v>0</v>
      </c>
      <c r="T360" s="155">
        <f t="shared" si="83"/>
        <v>0</v>
      </c>
      <c r="U360" s="26"/>
      <c r="V360" s="26"/>
      <c r="W360" s="26"/>
      <c r="X360" s="26"/>
      <c r="Y360" s="26"/>
      <c r="Z360" s="26"/>
      <c r="AA360" s="26"/>
      <c r="AB360" s="26"/>
      <c r="AC360" s="26"/>
      <c r="AD360" s="26"/>
      <c r="AE360" s="26"/>
      <c r="AR360" s="156" t="s">
        <v>218</v>
      </c>
      <c r="AT360" s="156" t="s">
        <v>136</v>
      </c>
      <c r="AU360" s="156" t="s">
        <v>145</v>
      </c>
      <c r="AY360" s="14" t="s">
        <v>133</v>
      </c>
      <c r="BE360" s="157">
        <f t="shared" si="84"/>
        <v>0</v>
      </c>
      <c r="BF360" s="157">
        <f t="shared" si="85"/>
        <v>0</v>
      </c>
      <c r="BG360" s="157">
        <f t="shared" si="86"/>
        <v>0</v>
      </c>
      <c r="BH360" s="157">
        <f t="shared" si="87"/>
        <v>0</v>
      </c>
      <c r="BI360" s="157">
        <f t="shared" si="88"/>
        <v>0</v>
      </c>
      <c r="BJ360" s="14" t="s">
        <v>83</v>
      </c>
      <c r="BK360" s="158">
        <f t="shared" si="89"/>
        <v>0</v>
      </c>
      <c r="BL360" s="14" t="s">
        <v>218</v>
      </c>
      <c r="BM360" s="156" t="s">
        <v>873</v>
      </c>
    </row>
    <row r="361" spans="1:65" s="2" customFormat="1" ht="27.6" customHeight="1">
      <c r="A361" s="26"/>
      <c r="B361" s="145"/>
      <c r="C361" s="159" t="s">
        <v>874</v>
      </c>
      <c r="D361" s="159" t="s">
        <v>168</v>
      </c>
      <c r="E361" s="160" t="s">
        <v>743</v>
      </c>
      <c r="F361" s="161" t="s">
        <v>744</v>
      </c>
      <c r="G361" s="162" t="s">
        <v>157</v>
      </c>
      <c r="H361" s="163">
        <v>1</v>
      </c>
      <c r="I361" s="163"/>
      <c r="J361" s="163">
        <f t="shared" si="80"/>
        <v>0</v>
      </c>
      <c r="K361" s="164"/>
      <c r="L361" s="165"/>
      <c r="M361" s="166" t="s">
        <v>1</v>
      </c>
      <c r="N361" s="167" t="s">
        <v>36</v>
      </c>
      <c r="O361" s="154">
        <v>0</v>
      </c>
      <c r="P361" s="154">
        <f t="shared" si="81"/>
        <v>0</v>
      </c>
      <c r="Q361" s="154">
        <v>2.9999999999999997E-4</v>
      </c>
      <c r="R361" s="154">
        <f t="shared" si="82"/>
        <v>2.9999999999999997E-4</v>
      </c>
      <c r="S361" s="154">
        <v>0</v>
      </c>
      <c r="T361" s="155">
        <f t="shared" si="83"/>
        <v>0</v>
      </c>
      <c r="U361" s="26"/>
      <c r="V361" s="26"/>
      <c r="W361" s="26"/>
      <c r="X361" s="26"/>
      <c r="Y361" s="26"/>
      <c r="Z361" s="26"/>
      <c r="AA361" s="26"/>
      <c r="AB361" s="26"/>
      <c r="AC361" s="26"/>
      <c r="AD361" s="26"/>
      <c r="AE361" s="26"/>
      <c r="AR361" s="156" t="s">
        <v>223</v>
      </c>
      <c r="AT361" s="156" t="s">
        <v>168</v>
      </c>
      <c r="AU361" s="156" t="s">
        <v>145</v>
      </c>
      <c r="AY361" s="14" t="s">
        <v>133</v>
      </c>
      <c r="BE361" s="157">
        <f t="shared" si="84"/>
        <v>0</v>
      </c>
      <c r="BF361" s="157">
        <f t="shared" si="85"/>
        <v>0</v>
      </c>
      <c r="BG361" s="157">
        <f t="shared" si="86"/>
        <v>0</v>
      </c>
      <c r="BH361" s="157">
        <f t="shared" si="87"/>
        <v>0</v>
      </c>
      <c r="BI361" s="157">
        <f t="shared" si="88"/>
        <v>0</v>
      </c>
      <c r="BJ361" s="14" t="s">
        <v>83</v>
      </c>
      <c r="BK361" s="158">
        <f t="shared" si="89"/>
        <v>0</v>
      </c>
      <c r="BL361" s="14" t="s">
        <v>223</v>
      </c>
      <c r="BM361" s="156" t="s">
        <v>875</v>
      </c>
    </row>
    <row r="362" spans="1:65" s="2" customFormat="1" ht="16.5" customHeight="1">
      <c r="A362" s="26"/>
      <c r="B362" s="145"/>
      <c r="C362" s="146" t="s">
        <v>876</v>
      </c>
      <c r="D362" s="146" t="s">
        <v>136</v>
      </c>
      <c r="E362" s="147" t="s">
        <v>747</v>
      </c>
      <c r="F362" s="148" t="s">
        <v>748</v>
      </c>
      <c r="G362" s="149" t="s">
        <v>157</v>
      </c>
      <c r="H362" s="150">
        <v>1</v>
      </c>
      <c r="I362" s="150"/>
      <c r="J362" s="150">
        <f t="shared" si="80"/>
        <v>0</v>
      </c>
      <c r="K362" s="151"/>
      <c r="L362" s="27"/>
      <c r="M362" s="152" t="s">
        <v>1</v>
      </c>
      <c r="N362" s="153" t="s">
        <v>36</v>
      </c>
      <c r="O362" s="154">
        <v>0.26</v>
      </c>
      <c r="P362" s="154">
        <f t="shared" si="81"/>
        <v>0.26</v>
      </c>
      <c r="Q362" s="154">
        <v>0</v>
      </c>
      <c r="R362" s="154">
        <f t="shared" si="82"/>
        <v>0</v>
      </c>
      <c r="S362" s="154">
        <v>0</v>
      </c>
      <c r="T362" s="155">
        <f t="shared" si="83"/>
        <v>0</v>
      </c>
      <c r="U362" s="26"/>
      <c r="V362" s="26"/>
      <c r="W362" s="26"/>
      <c r="X362" s="26"/>
      <c r="Y362" s="26"/>
      <c r="Z362" s="26"/>
      <c r="AA362" s="26"/>
      <c r="AB362" s="26"/>
      <c r="AC362" s="26"/>
      <c r="AD362" s="26"/>
      <c r="AE362" s="26"/>
      <c r="AR362" s="156" t="s">
        <v>218</v>
      </c>
      <c r="AT362" s="156" t="s">
        <v>136</v>
      </c>
      <c r="AU362" s="156" t="s">
        <v>145</v>
      </c>
      <c r="AY362" s="14" t="s">
        <v>133</v>
      </c>
      <c r="BE362" s="157">
        <f t="shared" si="84"/>
        <v>0</v>
      </c>
      <c r="BF362" s="157">
        <f t="shared" si="85"/>
        <v>0</v>
      </c>
      <c r="BG362" s="157">
        <f t="shared" si="86"/>
        <v>0</v>
      </c>
      <c r="BH362" s="157">
        <f t="shared" si="87"/>
        <v>0</v>
      </c>
      <c r="BI362" s="157">
        <f t="shared" si="88"/>
        <v>0</v>
      </c>
      <c r="BJ362" s="14" t="s">
        <v>83</v>
      </c>
      <c r="BK362" s="158">
        <f t="shared" si="89"/>
        <v>0</v>
      </c>
      <c r="BL362" s="14" t="s">
        <v>218</v>
      </c>
      <c r="BM362" s="156" t="s">
        <v>877</v>
      </c>
    </row>
    <row r="363" spans="1:65" s="2" customFormat="1" ht="27" customHeight="1">
      <c r="A363" s="26"/>
      <c r="B363" s="145"/>
      <c r="C363" s="159" t="s">
        <v>878</v>
      </c>
      <c r="D363" s="159" t="s">
        <v>168</v>
      </c>
      <c r="E363" s="160" t="s">
        <v>751</v>
      </c>
      <c r="F363" s="161" t="s">
        <v>752</v>
      </c>
      <c r="G363" s="162" t="s">
        <v>157</v>
      </c>
      <c r="H363" s="163">
        <v>1</v>
      </c>
      <c r="I363" s="163"/>
      <c r="J363" s="163">
        <f t="shared" si="80"/>
        <v>0</v>
      </c>
      <c r="K363" s="164"/>
      <c r="L363" s="165"/>
      <c r="M363" s="166" t="s">
        <v>1</v>
      </c>
      <c r="N363" s="167" t="s">
        <v>36</v>
      </c>
      <c r="O363" s="154">
        <v>0</v>
      </c>
      <c r="P363" s="154">
        <f t="shared" si="81"/>
        <v>0</v>
      </c>
      <c r="Q363" s="154">
        <v>1.6000000000000001E-4</v>
      </c>
      <c r="R363" s="154">
        <f t="shared" si="82"/>
        <v>1.6000000000000001E-4</v>
      </c>
      <c r="S363" s="154">
        <v>0</v>
      </c>
      <c r="T363" s="155">
        <f t="shared" si="83"/>
        <v>0</v>
      </c>
      <c r="U363" s="26"/>
      <c r="V363" s="26"/>
      <c r="W363" s="26"/>
      <c r="X363" s="26"/>
      <c r="Y363" s="26"/>
      <c r="Z363" s="26"/>
      <c r="AA363" s="26"/>
      <c r="AB363" s="26"/>
      <c r="AC363" s="26"/>
      <c r="AD363" s="26"/>
      <c r="AE363" s="26"/>
      <c r="AR363" s="156" t="s">
        <v>223</v>
      </c>
      <c r="AT363" s="156" t="s">
        <v>168</v>
      </c>
      <c r="AU363" s="156" t="s">
        <v>145</v>
      </c>
      <c r="AY363" s="14" t="s">
        <v>133</v>
      </c>
      <c r="BE363" s="157">
        <f t="shared" si="84"/>
        <v>0</v>
      </c>
      <c r="BF363" s="157">
        <f t="shared" si="85"/>
        <v>0</v>
      </c>
      <c r="BG363" s="157">
        <f t="shared" si="86"/>
        <v>0</v>
      </c>
      <c r="BH363" s="157">
        <f t="shared" si="87"/>
        <v>0</v>
      </c>
      <c r="BI363" s="157">
        <f t="shared" si="88"/>
        <v>0</v>
      </c>
      <c r="BJ363" s="14" t="s">
        <v>83</v>
      </c>
      <c r="BK363" s="158">
        <f t="shared" si="89"/>
        <v>0</v>
      </c>
      <c r="BL363" s="14" t="s">
        <v>223</v>
      </c>
      <c r="BM363" s="156" t="s">
        <v>879</v>
      </c>
    </row>
    <row r="364" spans="1:65" s="2" customFormat="1" ht="21.75" customHeight="1">
      <c r="A364" s="26"/>
      <c r="B364" s="145"/>
      <c r="C364" s="146" t="s">
        <v>880</v>
      </c>
      <c r="D364" s="146" t="s">
        <v>136</v>
      </c>
      <c r="E364" s="147" t="s">
        <v>763</v>
      </c>
      <c r="F364" s="148" t="s">
        <v>764</v>
      </c>
      <c r="G364" s="149" t="s">
        <v>157</v>
      </c>
      <c r="H364" s="150">
        <v>15</v>
      </c>
      <c r="I364" s="150"/>
      <c r="J364" s="150">
        <f t="shared" si="80"/>
        <v>0</v>
      </c>
      <c r="K364" s="151"/>
      <c r="L364" s="27"/>
      <c r="M364" s="152" t="s">
        <v>1</v>
      </c>
      <c r="N364" s="153" t="s">
        <v>36</v>
      </c>
      <c r="O364" s="154">
        <v>0.37</v>
      </c>
      <c r="P364" s="154">
        <f t="shared" si="81"/>
        <v>5.55</v>
      </c>
      <c r="Q364" s="154">
        <v>0</v>
      </c>
      <c r="R364" s="154">
        <f t="shared" si="82"/>
        <v>0</v>
      </c>
      <c r="S364" s="154">
        <v>0</v>
      </c>
      <c r="T364" s="155">
        <f t="shared" si="83"/>
        <v>0</v>
      </c>
      <c r="U364" s="26"/>
      <c r="V364" s="26"/>
      <c r="W364" s="26"/>
      <c r="X364" s="26"/>
      <c r="Y364" s="26"/>
      <c r="Z364" s="26"/>
      <c r="AA364" s="26"/>
      <c r="AB364" s="26"/>
      <c r="AC364" s="26"/>
      <c r="AD364" s="26"/>
      <c r="AE364" s="26"/>
      <c r="AR364" s="156" t="s">
        <v>218</v>
      </c>
      <c r="AT364" s="156" t="s">
        <v>136</v>
      </c>
      <c r="AU364" s="156" t="s">
        <v>145</v>
      </c>
      <c r="AY364" s="14" t="s">
        <v>133</v>
      </c>
      <c r="BE364" s="157">
        <f t="shared" si="84"/>
        <v>0</v>
      </c>
      <c r="BF364" s="157">
        <f t="shared" si="85"/>
        <v>0</v>
      </c>
      <c r="BG364" s="157">
        <f t="shared" si="86"/>
        <v>0</v>
      </c>
      <c r="BH364" s="157">
        <f t="shared" si="87"/>
        <v>0</v>
      </c>
      <c r="BI364" s="157">
        <f t="shared" si="88"/>
        <v>0</v>
      </c>
      <c r="BJ364" s="14" t="s">
        <v>83</v>
      </c>
      <c r="BK364" s="158">
        <f t="shared" si="89"/>
        <v>0</v>
      </c>
      <c r="BL364" s="14" t="s">
        <v>218</v>
      </c>
      <c r="BM364" s="156" t="s">
        <v>881</v>
      </c>
    </row>
    <row r="365" spans="1:65" s="2" customFormat="1" ht="33" customHeight="1">
      <c r="A365" s="26"/>
      <c r="B365" s="145"/>
      <c r="C365" s="159" t="s">
        <v>882</v>
      </c>
      <c r="D365" s="159" t="s">
        <v>168</v>
      </c>
      <c r="E365" s="160" t="s">
        <v>767</v>
      </c>
      <c r="F365" s="161" t="s">
        <v>768</v>
      </c>
      <c r="G365" s="162" t="s">
        <v>157</v>
      </c>
      <c r="H365" s="163">
        <v>9</v>
      </c>
      <c r="I365" s="163"/>
      <c r="J365" s="163">
        <f t="shared" si="80"/>
        <v>0</v>
      </c>
      <c r="K365" s="164"/>
      <c r="L365" s="165"/>
      <c r="M365" s="166" t="s">
        <v>1</v>
      </c>
      <c r="N365" s="167" t="s">
        <v>36</v>
      </c>
      <c r="O365" s="154">
        <v>0</v>
      </c>
      <c r="P365" s="154">
        <f t="shared" si="81"/>
        <v>0</v>
      </c>
      <c r="Q365" s="154">
        <v>2.5000000000000001E-4</v>
      </c>
      <c r="R365" s="154">
        <f t="shared" si="82"/>
        <v>2.2500000000000003E-3</v>
      </c>
      <c r="S365" s="154">
        <v>0</v>
      </c>
      <c r="T365" s="155">
        <f t="shared" si="83"/>
        <v>0</v>
      </c>
      <c r="U365" s="26"/>
      <c r="V365" s="26"/>
      <c r="W365" s="26"/>
      <c r="X365" s="26"/>
      <c r="Y365" s="26"/>
      <c r="Z365" s="26"/>
      <c r="AA365" s="26"/>
      <c r="AB365" s="26"/>
      <c r="AC365" s="26"/>
      <c r="AD365" s="26"/>
      <c r="AE365" s="26"/>
      <c r="AR365" s="156" t="s">
        <v>223</v>
      </c>
      <c r="AT365" s="156" t="s">
        <v>168</v>
      </c>
      <c r="AU365" s="156" t="s">
        <v>145</v>
      </c>
      <c r="AY365" s="14" t="s">
        <v>133</v>
      </c>
      <c r="BE365" s="157">
        <f t="shared" si="84"/>
        <v>0</v>
      </c>
      <c r="BF365" s="157">
        <f t="shared" si="85"/>
        <v>0</v>
      </c>
      <c r="BG365" s="157">
        <f t="shared" si="86"/>
        <v>0</v>
      </c>
      <c r="BH365" s="157">
        <f t="shared" si="87"/>
        <v>0</v>
      </c>
      <c r="BI365" s="157">
        <f t="shared" si="88"/>
        <v>0</v>
      </c>
      <c r="BJ365" s="14" t="s">
        <v>83</v>
      </c>
      <c r="BK365" s="158">
        <f t="shared" si="89"/>
        <v>0</v>
      </c>
      <c r="BL365" s="14" t="s">
        <v>223</v>
      </c>
      <c r="BM365" s="156" t="s">
        <v>883</v>
      </c>
    </row>
    <row r="366" spans="1:65" s="2" customFormat="1" ht="33" customHeight="1">
      <c r="A366" s="26"/>
      <c r="B366" s="145"/>
      <c r="C366" s="159" t="s">
        <v>884</v>
      </c>
      <c r="D366" s="159" t="s">
        <v>168</v>
      </c>
      <c r="E366" s="160" t="s">
        <v>771</v>
      </c>
      <c r="F366" s="161" t="s">
        <v>772</v>
      </c>
      <c r="G366" s="162" t="s">
        <v>157</v>
      </c>
      <c r="H366" s="163">
        <v>6</v>
      </c>
      <c r="I366" s="163"/>
      <c r="J366" s="163">
        <f t="shared" si="80"/>
        <v>0</v>
      </c>
      <c r="K366" s="164"/>
      <c r="L366" s="165"/>
      <c r="M366" s="166" t="s">
        <v>1</v>
      </c>
      <c r="N366" s="167" t="s">
        <v>36</v>
      </c>
      <c r="O366" s="154">
        <v>0</v>
      </c>
      <c r="P366" s="154">
        <f t="shared" si="81"/>
        <v>0</v>
      </c>
      <c r="Q366" s="154">
        <v>2.5000000000000001E-4</v>
      </c>
      <c r="R366" s="154">
        <f t="shared" si="82"/>
        <v>1.5E-3</v>
      </c>
      <c r="S366" s="154">
        <v>0</v>
      </c>
      <c r="T366" s="155">
        <f t="shared" si="83"/>
        <v>0</v>
      </c>
      <c r="U366" s="26"/>
      <c r="V366" s="26"/>
      <c r="W366" s="26"/>
      <c r="X366" s="26"/>
      <c r="Y366" s="26"/>
      <c r="Z366" s="26"/>
      <c r="AA366" s="26"/>
      <c r="AB366" s="26"/>
      <c r="AC366" s="26"/>
      <c r="AD366" s="26"/>
      <c r="AE366" s="26"/>
      <c r="AR366" s="156" t="s">
        <v>223</v>
      </c>
      <c r="AT366" s="156" t="s">
        <v>168</v>
      </c>
      <c r="AU366" s="156" t="s">
        <v>145</v>
      </c>
      <c r="AY366" s="14" t="s">
        <v>133</v>
      </c>
      <c r="BE366" s="157">
        <f t="shared" si="84"/>
        <v>0</v>
      </c>
      <c r="BF366" s="157">
        <f t="shared" si="85"/>
        <v>0</v>
      </c>
      <c r="BG366" s="157">
        <f t="shared" si="86"/>
        <v>0</v>
      </c>
      <c r="BH366" s="157">
        <f t="shared" si="87"/>
        <v>0</v>
      </c>
      <c r="BI366" s="157">
        <f t="shared" si="88"/>
        <v>0</v>
      </c>
      <c r="BJ366" s="14" t="s">
        <v>83</v>
      </c>
      <c r="BK366" s="158">
        <f t="shared" si="89"/>
        <v>0</v>
      </c>
      <c r="BL366" s="14" t="s">
        <v>223</v>
      </c>
      <c r="BM366" s="156" t="s">
        <v>885</v>
      </c>
    </row>
    <row r="367" spans="1:65" s="2" customFormat="1" ht="16.5" customHeight="1">
      <c r="A367" s="26"/>
      <c r="B367" s="145"/>
      <c r="C367" s="146" t="s">
        <v>886</v>
      </c>
      <c r="D367" s="146" t="s">
        <v>136</v>
      </c>
      <c r="E367" s="147" t="s">
        <v>775</v>
      </c>
      <c r="F367" s="148" t="s">
        <v>776</v>
      </c>
      <c r="G367" s="149" t="s">
        <v>157</v>
      </c>
      <c r="H367" s="150">
        <v>3</v>
      </c>
      <c r="I367" s="150"/>
      <c r="J367" s="150">
        <f t="shared" si="80"/>
        <v>0</v>
      </c>
      <c r="K367" s="151"/>
      <c r="L367" s="27"/>
      <c r="M367" s="152" t="s">
        <v>1</v>
      </c>
      <c r="N367" s="153" t="s">
        <v>36</v>
      </c>
      <c r="O367" s="154">
        <v>0.39700000000000002</v>
      </c>
      <c r="P367" s="154">
        <f t="shared" si="81"/>
        <v>1.1910000000000001</v>
      </c>
      <c r="Q367" s="154">
        <v>0</v>
      </c>
      <c r="R367" s="154">
        <f t="shared" si="82"/>
        <v>0</v>
      </c>
      <c r="S367" s="154">
        <v>0</v>
      </c>
      <c r="T367" s="155">
        <f t="shared" si="83"/>
        <v>0</v>
      </c>
      <c r="U367" s="26"/>
      <c r="V367" s="26"/>
      <c r="W367" s="26"/>
      <c r="X367" s="26"/>
      <c r="Y367" s="26"/>
      <c r="Z367" s="26"/>
      <c r="AA367" s="26"/>
      <c r="AB367" s="26"/>
      <c r="AC367" s="26"/>
      <c r="AD367" s="26"/>
      <c r="AE367" s="26"/>
      <c r="AR367" s="156" t="s">
        <v>218</v>
      </c>
      <c r="AT367" s="156" t="s">
        <v>136</v>
      </c>
      <c r="AU367" s="156" t="s">
        <v>145</v>
      </c>
      <c r="AY367" s="14" t="s">
        <v>133</v>
      </c>
      <c r="BE367" s="157">
        <f t="shared" si="84"/>
        <v>0</v>
      </c>
      <c r="BF367" s="157">
        <f t="shared" si="85"/>
        <v>0</v>
      </c>
      <c r="BG367" s="157">
        <f t="shared" si="86"/>
        <v>0</v>
      </c>
      <c r="BH367" s="157">
        <f t="shared" si="87"/>
        <v>0</v>
      </c>
      <c r="BI367" s="157">
        <f t="shared" si="88"/>
        <v>0</v>
      </c>
      <c r="BJ367" s="14" t="s">
        <v>83</v>
      </c>
      <c r="BK367" s="158">
        <f t="shared" si="89"/>
        <v>0</v>
      </c>
      <c r="BL367" s="14" t="s">
        <v>218</v>
      </c>
      <c r="BM367" s="156" t="s">
        <v>887</v>
      </c>
    </row>
    <row r="368" spans="1:65" s="2" customFormat="1" ht="24.15" customHeight="1">
      <c r="A368" s="26"/>
      <c r="B368" s="145"/>
      <c r="C368" s="159" t="s">
        <v>888</v>
      </c>
      <c r="D368" s="159" t="s">
        <v>168</v>
      </c>
      <c r="E368" s="160" t="s">
        <v>779</v>
      </c>
      <c r="F368" s="161" t="s">
        <v>780</v>
      </c>
      <c r="G368" s="162" t="s">
        <v>157</v>
      </c>
      <c r="H368" s="163">
        <v>3</v>
      </c>
      <c r="I368" s="163"/>
      <c r="J368" s="163">
        <f t="shared" si="80"/>
        <v>0</v>
      </c>
      <c r="K368" s="164"/>
      <c r="L368" s="165"/>
      <c r="M368" s="166" t="s">
        <v>1</v>
      </c>
      <c r="N368" s="167" t="s">
        <v>36</v>
      </c>
      <c r="O368" s="154">
        <v>0</v>
      </c>
      <c r="P368" s="154">
        <f t="shared" si="81"/>
        <v>0</v>
      </c>
      <c r="Q368" s="154">
        <v>2.5000000000000001E-4</v>
      </c>
      <c r="R368" s="154">
        <f t="shared" si="82"/>
        <v>7.5000000000000002E-4</v>
      </c>
      <c r="S368" s="154">
        <v>0</v>
      </c>
      <c r="T368" s="155">
        <f t="shared" si="83"/>
        <v>0</v>
      </c>
      <c r="U368" s="26"/>
      <c r="V368" s="26"/>
      <c r="W368" s="26"/>
      <c r="X368" s="26"/>
      <c r="Y368" s="26"/>
      <c r="Z368" s="26"/>
      <c r="AA368" s="26"/>
      <c r="AB368" s="26"/>
      <c r="AC368" s="26"/>
      <c r="AD368" s="26"/>
      <c r="AE368" s="26"/>
      <c r="AR368" s="156" t="s">
        <v>223</v>
      </c>
      <c r="AT368" s="156" t="s">
        <v>168</v>
      </c>
      <c r="AU368" s="156" t="s">
        <v>145</v>
      </c>
      <c r="AY368" s="14" t="s">
        <v>133</v>
      </c>
      <c r="BE368" s="157">
        <f t="shared" si="84"/>
        <v>0</v>
      </c>
      <c r="BF368" s="157">
        <f t="shared" si="85"/>
        <v>0</v>
      </c>
      <c r="BG368" s="157">
        <f t="shared" si="86"/>
        <v>0</v>
      </c>
      <c r="BH368" s="157">
        <f t="shared" si="87"/>
        <v>0</v>
      </c>
      <c r="BI368" s="157">
        <f t="shared" si="88"/>
        <v>0</v>
      </c>
      <c r="BJ368" s="14" t="s">
        <v>83</v>
      </c>
      <c r="BK368" s="158">
        <f t="shared" si="89"/>
        <v>0</v>
      </c>
      <c r="BL368" s="14" t="s">
        <v>223</v>
      </c>
      <c r="BM368" s="156" t="s">
        <v>889</v>
      </c>
    </row>
    <row r="369" spans="1:65" s="2" customFormat="1" ht="33" customHeight="1">
      <c r="A369" s="26"/>
      <c r="B369" s="145"/>
      <c r="C369" s="146" t="s">
        <v>890</v>
      </c>
      <c r="D369" s="146" t="s">
        <v>136</v>
      </c>
      <c r="E369" s="147" t="s">
        <v>783</v>
      </c>
      <c r="F369" s="148" t="s">
        <v>784</v>
      </c>
      <c r="G369" s="149" t="s">
        <v>157</v>
      </c>
      <c r="H369" s="150">
        <v>5</v>
      </c>
      <c r="I369" s="150"/>
      <c r="J369" s="150">
        <f t="shared" si="80"/>
        <v>0</v>
      </c>
      <c r="K369" s="151"/>
      <c r="L369" s="27"/>
      <c r="M369" s="152" t="s">
        <v>1</v>
      </c>
      <c r="N369" s="153" t="s">
        <v>36</v>
      </c>
      <c r="O369" s="154">
        <v>0.109</v>
      </c>
      <c r="P369" s="154">
        <f t="shared" si="81"/>
        <v>0.54500000000000004</v>
      </c>
      <c r="Q369" s="154">
        <v>0</v>
      </c>
      <c r="R369" s="154">
        <f t="shared" si="82"/>
        <v>0</v>
      </c>
      <c r="S369" s="154">
        <v>0</v>
      </c>
      <c r="T369" s="155">
        <f t="shared" si="83"/>
        <v>0</v>
      </c>
      <c r="U369" s="26"/>
      <c r="V369" s="26"/>
      <c r="W369" s="26"/>
      <c r="X369" s="26"/>
      <c r="Y369" s="26"/>
      <c r="Z369" s="26"/>
      <c r="AA369" s="26"/>
      <c r="AB369" s="26"/>
      <c r="AC369" s="26"/>
      <c r="AD369" s="26"/>
      <c r="AE369" s="26"/>
      <c r="AR369" s="156" t="s">
        <v>218</v>
      </c>
      <c r="AT369" s="156" t="s">
        <v>136</v>
      </c>
      <c r="AU369" s="156" t="s">
        <v>145</v>
      </c>
      <c r="AY369" s="14" t="s">
        <v>133</v>
      </c>
      <c r="BE369" s="157">
        <f t="shared" si="84"/>
        <v>0</v>
      </c>
      <c r="BF369" s="157">
        <f t="shared" si="85"/>
        <v>0</v>
      </c>
      <c r="BG369" s="157">
        <f t="shared" si="86"/>
        <v>0</v>
      </c>
      <c r="BH369" s="157">
        <f t="shared" si="87"/>
        <v>0</v>
      </c>
      <c r="BI369" s="157">
        <f t="shared" si="88"/>
        <v>0</v>
      </c>
      <c r="BJ369" s="14" t="s">
        <v>83</v>
      </c>
      <c r="BK369" s="158">
        <f t="shared" si="89"/>
        <v>0</v>
      </c>
      <c r="BL369" s="14" t="s">
        <v>218</v>
      </c>
      <c r="BM369" s="156" t="s">
        <v>891</v>
      </c>
    </row>
    <row r="370" spans="1:65" s="2" customFormat="1" ht="24.15" customHeight="1">
      <c r="A370" s="26"/>
      <c r="B370" s="145"/>
      <c r="C370" s="159" t="s">
        <v>892</v>
      </c>
      <c r="D370" s="159" t="s">
        <v>168</v>
      </c>
      <c r="E370" s="160" t="s">
        <v>787</v>
      </c>
      <c r="F370" s="161" t="s">
        <v>788</v>
      </c>
      <c r="G370" s="162" t="s">
        <v>157</v>
      </c>
      <c r="H370" s="163">
        <v>5</v>
      </c>
      <c r="I370" s="163"/>
      <c r="J370" s="163">
        <f t="shared" si="80"/>
        <v>0</v>
      </c>
      <c r="K370" s="164"/>
      <c r="L370" s="165"/>
      <c r="M370" s="166" t="s">
        <v>1</v>
      </c>
      <c r="N370" s="167" t="s">
        <v>36</v>
      </c>
      <c r="O370" s="154">
        <v>0</v>
      </c>
      <c r="P370" s="154">
        <f t="shared" si="81"/>
        <v>0</v>
      </c>
      <c r="Q370" s="154">
        <v>8.0000000000000007E-5</v>
      </c>
      <c r="R370" s="154">
        <f t="shared" si="82"/>
        <v>4.0000000000000002E-4</v>
      </c>
      <c r="S370" s="154">
        <v>0</v>
      </c>
      <c r="T370" s="155">
        <f t="shared" si="83"/>
        <v>0</v>
      </c>
      <c r="U370" s="26"/>
      <c r="V370" s="26"/>
      <c r="W370" s="26"/>
      <c r="X370" s="26"/>
      <c r="Y370" s="26"/>
      <c r="Z370" s="26"/>
      <c r="AA370" s="26"/>
      <c r="AB370" s="26"/>
      <c r="AC370" s="26"/>
      <c r="AD370" s="26"/>
      <c r="AE370" s="26"/>
      <c r="AR370" s="156" t="s">
        <v>223</v>
      </c>
      <c r="AT370" s="156" t="s">
        <v>168</v>
      </c>
      <c r="AU370" s="156" t="s">
        <v>145</v>
      </c>
      <c r="AY370" s="14" t="s">
        <v>133</v>
      </c>
      <c r="BE370" s="157">
        <f t="shared" si="84"/>
        <v>0</v>
      </c>
      <c r="BF370" s="157">
        <f t="shared" si="85"/>
        <v>0</v>
      </c>
      <c r="BG370" s="157">
        <f t="shared" si="86"/>
        <v>0</v>
      </c>
      <c r="BH370" s="157">
        <f t="shared" si="87"/>
        <v>0</v>
      </c>
      <c r="BI370" s="157">
        <f t="shared" si="88"/>
        <v>0</v>
      </c>
      <c r="BJ370" s="14" t="s">
        <v>83</v>
      </c>
      <c r="BK370" s="158">
        <f t="shared" si="89"/>
        <v>0</v>
      </c>
      <c r="BL370" s="14" t="s">
        <v>223</v>
      </c>
      <c r="BM370" s="156" t="s">
        <v>893</v>
      </c>
    </row>
    <row r="371" spans="1:65" s="2" customFormat="1" ht="25.8" customHeight="1">
      <c r="A371" s="26"/>
      <c r="B371" s="145"/>
      <c r="C371" s="159" t="s">
        <v>894</v>
      </c>
      <c r="D371" s="159" t="s">
        <v>168</v>
      </c>
      <c r="E371" s="160" t="s">
        <v>791</v>
      </c>
      <c r="F371" s="161" t="s">
        <v>792</v>
      </c>
      <c r="G371" s="162" t="s">
        <v>157</v>
      </c>
      <c r="H371" s="163">
        <v>5</v>
      </c>
      <c r="I371" s="163"/>
      <c r="J371" s="163">
        <f t="shared" si="80"/>
        <v>0</v>
      </c>
      <c r="K371" s="164"/>
      <c r="L371" s="165"/>
      <c r="M371" s="166" t="s">
        <v>1</v>
      </c>
      <c r="N371" s="167" t="s">
        <v>36</v>
      </c>
      <c r="O371" s="154">
        <v>0</v>
      </c>
      <c r="P371" s="154">
        <f t="shared" si="81"/>
        <v>0</v>
      </c>
      <c r="Q371" s="154">
        <v>0</v>
      </c>
      <c r="R371" s="154">
        <f t="shared" si="82"/>
        <v>0</v>
      </c>
      <c r="S371" s="154">
        <v>0</v>
      </c>
      <c r="T371" s="155">
        <f t="shared" si="83"/>
        <v>0</v>
      </c>
      <c r="U371" s="26"/>
      <c r="V371" s="26"/>
      <c r="W371" s="26"/>
      <c r="X371" s="26"/>
      <c r="Y371" s="26"/>
      <c r="Z371" s="26"/>
      <c r="AA371" s="26"/>
      <c r="AB371" s="26"/>
      <c r="AC371" s="26"/>
      <c r="AD371" s="26"/>
      <c r="AE371" s="26"/>
      <c r="AR371" s="156" t="s">
        <v>223</v>
      </c>
      <c r="AT371" s="156" t="s">
        <v>168</v>
      </c>
      <c r="AU371" s="156" t="s">
        <v>145</v>
      </c>
      <c r="AY371" s="14" t="s">
        <v>133</v>
      </c>
      <c r="BE371" s="157">
        <f t="shared" si="84"/>
        <v>0</v>
      </c>
      <c r="BF371" s="157">
        <f t="shared" si="85"/>
        <v>0</v>
      </c>
      <c r="BG371" s="157">
        <f t="shared" si="86"/>
        <v>0</v>
      </c>
      <c r="BH371" s="157">
        <f t="shared" si="87"/>
        <v>0</v>
      </c>
      <c r="BI371" s="157">
        <f t="shared" si="88"/>
        <v>0</v>
      </c>
      <c r="BJ371" s="14" t="s">
        <v>83</v>
      </c>
      <c r="BK371" s="158">
        <f t="shared" si="89"/>
        <v>0</v>
      </c>
      <c r="BL371" s="14" t="s">
        <v>223</v>
      </c>
      <c r="BM371" s="156" t="s">
        <v>895</v>
      </c>
    </row>
    <row r="372" spans="1:65" s="2" customFormat="1" ht="31.8" customHeight="1">
      <c r="A372" s="26"/>
      <c r="B372" s="145"/>
      <c r="C372" s="159" t="s">
        <v>896</v>
      </c>
      <c r="D372" s="159" t="s">
        <v>168</v>
      </c>
      <c r="E372" s="160" t="s">
        <v>795</v>
      </c>
      <c r="F372" s="161" t="s">
        <v>796</v>
      </c>
      <c r="G372" s="162" t="s">
        <v>157</v>
      </c>
      <c r="H372" s="163">
        <v>2</v>
      </c>
      <c r="I372" s="163"/>
      <c r="J372" s="163">
        <f t="shared" si="80"/>
        <v>0</v>
      </c>
      <c r="K372" s="164"/>
      <c r="L372" s="165"/>
      <c r="M372" s="166" t="s">
        <v>1</v>
      </c>
      <c r="N372" s="167" t="s">
        <v>36</v>
      </c>
      <c r="O372" s="154">
        <v>0</v>
      </c>
      <c r="P372" s="154">
        <f t="shared" si="81"/>
        <v>0</v>
      </c>
      <c r="Q372" s="154">
        <v>0</v>
      </c>
      <c r="R372" s="154">
        <f t="shared" si="82"/>
        <v>0</v>
      </c>
      <c r="S372" s="154">
        <v>0</v>
      </c>
      <c r="T372" s="155">
        <f t="shared" si="83"/>
        <v>0</v>
      </c>
      <c r="U372" s="26"/>
      <c r="V372" s="26"/>
      <c r="W372" s="26"/>
      <c r="X372" s="26"/>
      <c r="Y372" s="26"/>
      <c r="Z372" s="26"/>
      <c r="AA372" s="26"/>
      <c r="AB372" s="26"/>
      <c r="AC372" s="26"/>
      <c r="AD372" s="26"/>
      <c r="AE372" s="26"/>
      <c r="AR372" s="156" t="s">
        <v>223</v>
      </c>
      <c r="AT372" s="156" t="s">
        <v>168</v>
      </c>
      <c r="AU372" s="156" t="s">
        <v>145</v>
      </c>
      <c r="AY372" s="14" t="s">
        <v>133</v>
      </c>
      <c r="BE372" s="157">
        <f t="shared" si="84"/>
        <v>0</v>
      </c>
      <c r="BF372" s="157">
        <f t="shared" si="85"/>
        <v>0</v>
      </c>
      <c r="BG372" s="157">
        <f t="shared" si="86"/>
        <v>0</v>
      </c>
      <c r="BH372" s="157">
        <f t="shared" si="87"/>
        <v>0</v>
      </c>
      <c r="BI372" s="157">
        <f t="shared" si="88"/>
        <v>0</v>
      </c>
      <c r="BJ372" s="14" t="s">
        <v>83</v>
      </c>
      <c r="BK372" s="158">
        <f t="shared" si="89"/>
        <v>0</v>
      </c>
      <c r="BL372" s="14" t="s">
        <v>223</v>
      </c>
      <c r="BM372" s="156" t="s">
        <v>897</v>
      </c>
    </row>
    <row r="373" spans="1:65" s="2" customFormat="1" ht="33" customHeight="1">
      <c r="A373" s="26"/>
      <c r="B373" s="145"/>
      <c r="C373" s="146" t="s">
        <v>898</v>
      </c>
      <c r="D373" s="146" t="s">
        <v>136</v>
      </c>
      <c r="E373" s="147" t="s">
        <v>799</v>
      </c>
      <c r="F373" s="148" t="s">
        <v>800</v>
      </c>
      <c r="G373" s="149" t="s">
        <v>157</v>
      </c>
      <c r="H373" s="150">
        <v>48</v>
      </c>
      <c r="I373" s="150"/>
      <c r="J373" s="150">
        <f t="shared" si="80"/>
        <v>0</v>
      </c>
      <c r="K373" s="151"/>
      <c r="L373" s="27"/>
      <c r="M373" s="152" t="s">
        <v>1</v>
      </c>
      <c r="N373" s="153" t="s">
        <v>36</v>
      </c>
      <c r="O373" s="154">
        <v>6.7000000000000004E-2</v>
      </c>
      <c r="P373" s="154">
        <f t="shared" si="81"/>
        <v>3.2160000000000002</v>
      </c>
      <c r="Q373" s="154">
        <v>0</v>
      </c>
      <c r="R373" s="154">
        <f t="shared" si="82"/>
        <v>0</v>
      </c>
      <c r="S373" s="154">
        <v>0</v>
      </c>
      <c r="T373" s="155">
        <f t="shared" si="83"/>
        <v>0</v>
      </c>
      <c r="U373" s="26"/>
      <c r="V373" s="26"/>
      <c r="W373" s="26"/>
      <c r="X373" s="26"/>
      <c r="Y373" s="26"/>
      <c r="Z373" s="26"/>
      <c r="AA373" s="26"/>
      <c r="AB373" s="26"/>
      <c r="AC373" s="26"/>
      <c r="AD373" s="26"/>
      <c r="AE373" s="26"/>
      <c r="AR373" s="156" t="s">
        <v>218</v>
      </c>
      <c r="AT373" s="156" t="s">
        <v>136</v>
      </c>
      <c r="AU373" s="156" t="s">
        <v>145</v>
      </c>
      <c r="AY373" s="14" t="s">
        <v>133</v>
      </c>
      <c r="BE373" s="157">
        <f t="shared" si="84"/>
        <v>0</v>
      </c>
      <c r="BF373" s="157">
        <f t="shared" si="85"/>
        <v>0</v>
      </c>
      <c r="BG373" s="157">
        <f t="shared" si="86"/>
        <v>0</v>
      </c>
      <c r="BH373" s="157">
        <f t="shared" si="87"/>
        <v>0</v>
      </c>
      <c r="BI373" s="157">
        <f t="shared" si="88"/>
        <v>0</v>
      </c>
      <c r="BJ373" s="14" t="s">
        <v>83</v>
      </c>
      <c r="BK373" s="158">
        <f t="shared" si="89"/>
        <v>0</v>
      </c>
      <c r="BL373" s="14" t="s">
        <v>218</v>
      </c>
      <c r="BM373" s="156" t="s">
        <v>899</v>
      </c>
    </row>
    <row r="374" spans="1:65" s="2" customFormat="1" ht="24.15" customHeight="1">
      <c r="A374" s="26"/>
      <c r="B374" s="145"/>
      <c r="C374" s="159" t="s">
        <v>900</v>
      </c>
      <c r="D374" s="159" t="s">
        <v>168</v>
      </c>
      <c r="E374" s="160" t="s">
        <v>803</v>
      </c>
      <c r="F374" s="161" t="s">
        <v>804</v>
      </c>
      <c r="G374" s="162" t="s">
        <v>157</v>
      </c>
      <c r="H374" s="163">
        <v>48</v>
      </c>
      <c r="I374" s="163"/>
      <c r="J374" s="163">
        <f t="shared" si="80"/>
        <v>0</v>
      </c>
      <c r="K374" s="164"/>
      <c r="L374" s="165"/>
      <c r="M374" s="166" t="s">
        <v>1</v>
      </c>
      <c r="N374" s="167" t="s">
        <v>36</v>
      </c>
      <c r="O374" s="154">
        <v>0</v>
      </c>
      <c r="P374" s="154">
        <f t="shared" si="81"/>
        <v>0</v>
      </c>
      <c r="Q374" s="154">
        <v>3.0000000000000001E-5</v>
      </c>
      <c r="R374" s="154">
        <f t="shared" si="82"/>
        <v>1.4400000000000001E-3</v>
      </c>
      <c r="S374" s="154">
        <v>0</v>
      </c>
      <c r="T374" s="155">
        <f t="shared" si="83"/>
        <v>0</v>
      </c>
      <c r="U374" s="26"/>
      <c r="V374" s="26"/>
      <c r="W374" s="26"/>
      <c r="X374" s="26"/>
      <c r="Y374" s="26"/>
      <c r="Z374" s="26"/>
      <c r="AA374" s="26"/>
      <c r="AB374" s="26"/>
      <c r="AC374" s="26"/>
      <c r="AD374" s="26"/>
      <c r="AE374" s="26"/>
      <c r="AR374" s="156" t="s">
        <v>223</v>
      </c>
      <c r="AT374" s="156" t="s">
        <v>168</v>
      </c>
      <c r="AU374" s="156" t="s">
        <v>145</v>
      </c>
      <c r="AY374" s="14" t="s">
        <v>133</v>
      </c>
      <c r="BE374" s="157">
        <f t="shared" si="84"/>
        <v>0</v>
      </c>
      <c r="BF374" s="157">
        <f t="shared" si="85"/>
        <v>0</v>
      </c>
      <c r="BG374" s="157">
        <f t="shared" si="86"/>
        <v>0</v>
      </c>
      <c r="BH374" s="157">
        <f t="shared" si="87"/>
        <v>0</v>
      </c>
      <c r="BI374" s="157">
        <f t="shared" si="88"/>
        <v>0</v>
      </c>
      <c r="BJ374" s="14" t="s">
        <v>83</v>
      </c>
      <c r="BK374" s="158">
        <f t="shared" si="89"/>
        <v>0</v>
      </c>
      <c r="BL374" s="14" t="s">
        <v>223</v>
      </c>
      <c r="BM374" s="156" t="s">
        <v>901</v>
      </c>
    </row>
    <row r="375" spans="1:65" s="2" customFormat="1" ht="33.6" customHeight="1">
      <c r="A375" s="26"/>
      <c r="B375" s="145"/>
      <c r="C375" s="159" t="s">
        <v>902</v>
      </c>
      <c r="D375" s="159" t="s">
        <v>168</v>
      </c>
      <c r="E375" s="160" t="s">
        <v>791</v>
      </c>
      <c r="F375" s="161" t="s">
        <v>792</v>
      </c>
      <c r="G375" s="162" t="s">
        <v>157</v>
      </c>
      <c r="H375" s="163">
        <v>48</v>
      </c>
      <c r="I375" s="163"/>
      <c r="J375" s="163">
        <f t="shared" si="80"/>
        <v>0</v>
      </c>
      <c r="K375" s="164"/>
      <c r="L375" s="165"/>
      <c r="M375" s="166" t="s">
        <v>1</v>
      </c>
      <c r="N375" s="167" t="s">
        <v>36</v>
      </c>
      <c r="O375" s="154">
        <v>0</v>
      </c>
      <c r="P375" s="154">
        <f t="shared" si="81"/>
        <v>0</v>
      </c>
      <c r="Q375" s="154">
        <v>0</v>
      </c>
      <c r="R375" s="154">
        <f t="shared" si="82"/>
        <v>0</v>
      </c>
      <c r="S375" s="154">
        <v>0</v>
      </c>
      <c r="T375" s="155">
        <f t="shared" si="83"/>
        <v>0</v>
      </c>
      <c r="U375" s="26"/>
      <c r="V375" s="26"/>
      <c r="W375" s="26"/>
      <c r="X375" s="26"/>
      <c r="Y375" s="26"/>
      <c r="Z375" s="26"/>
      <c r="AA375" s="26"/>
      <c r="AB375" s="26"/>
      <c r="AC375" s="26"/>
      <c r="AD375" s="26"/>
      <c r="AE375" s="26"/>
      <c r="AR375" s="156" t="s">
        <v>223</v>
      </c>
      <c r="AT375" s="156" t="s">
        <v>168</v>
      </c>
      <c r="AU375" s="156" t="s">
        <v>145</v>
      </c>
      <c r="AY375" s="14" t="s">
        <v>133</v>
      </c>
      <c r="BE375" s="157">
        <f t="shared" si="84"/>
        <v>0</v>
      </c>
      <c r="BF375" s="157">
        <f t="shared" si="85"/>
        <v>0</v>
      </c>
      <c r="BG375" s="157">
        <f t="shared" si="86"/>
        <v>0</v>
      </c>
      <c r="BH375" s="157">
        <f t="shared" si="87"/>
        <v>0</v>
      </c>
      <c r="BI375" s="157">
        <f t="shared" si="88"/>
        <v>0</v>
      </c>
      <c r="BJ375" s="14" t="s">
        <v>83</v>
      </c>
      <c r="BK375" s="158">
        <f t="shared" si="89"/>
        <v>0</v>
      </c>
      <c r="BL375" s="14" t="s">
        <v>223</v>
      </c>
      <c r="BM375" s="156" t="s">
        <v>903</v>
      </c>
    </row>
    <row r="376" spans="1:65" s="2" customFormat="1" ht="30.6" customHeight="1">
      <c r="A376" s="26"/>
      <c r="B376" s="145"/>
      <c r="C376" s="159" t="s">
        <v>904</v>
      </c>
      <c r="D376" s="159" t="s">
        <v>168</v>
      </c>
      <c r="E376" s="160" t="s">
        <v>795</v>
      </c>
      <c r="F376" s="161" t="s">
        <v>796</v>
      </c>
      <c r="G376" s="162" t="s">
        <v>157</v>
      </c>
      <c r="H376" s="163">
        <v>2</v>
      </c>
      <c r="I376" s="163"/>
      <c r="J376" s="163">
        <f t="shared" si="80"/>
        <v>0</v>
      </c>
      <c r="K376" s="164"/>
      <c r="L376" s="165"/>
      <c r="M376" s="166" t="s">
        <v>1</v>
      </c>
      <c r="N376" s="167" t="s">
        <v>36</v>
      </c>
      <c r="O376" s="154">
        <v>0</v>
      </c>
      <c r="P376" s="154">
        <f t="shared" si="81"/>
        <v>0</v>
      </c>
      <c r="Q376" s="154">
        <v>0</v>
      </c>
      <c r="R376" s="154">
        <f t="shared" si="82"/>
        <v>0</v>
      </c>
      <c r="S376" s="154">
        <v>0</v>
      </c>
      <c r="T376" s="155">
        <f t="shared" si="83"/>
        <v>0</v>
      </c>
      <c r="U376" s="26"/>
      <c r="V376" s="26"/>
      <c r="W376" s="26"/>
      <c r="X376" s="26"/>
      <c r="Y376" s="26"/>
      <c r="Z376" s="26"/>
      <c r="AA376" s="26"/>
      <c r="AB376" s="26"/>
      <c r="AC376" s="26"/>
      <c r="AD376" s="26"/>
      <c r="AE376" s="26"/>
      <c r="AR376" s="156" t="s">
        <v>223</v>
      </c>
      <c r="AT376" s="156" t="s">
        <v>168</v>
      </c>
      <c r="AU376" s="156" t="s">
        <v>145</v>
      </c>
      <c r="AY376" s="14" t="s">
        <v>133</v>
      </c>
      <c r="BE376" s="157">
        <f t="shared" si="84"/>
        <v>0</v>
      </c>
      <c r="BF376" s="157">
        <f t="shared" si="85"/>
        <v>0</v>
      </c>
      <c r="BG376" s="157">
        <f t="shared" si="86"/>
        <v>0</v>
      </c>
      <c r="BH376" s="157">
        <f t="shared" si="87"/>
        <v>0</v>
      </c>
      <c r="BI376" s="157">
        <f t="shared" si="88"/>
        <v>0</v>
      </c>
      <c r="BJ376" s="14" t="s">
        <v>83</v>
      </c>
      <c r="BK376" s="158">
        <f t="shared" si="89"/>
        <v>0</v>
      </c>
      <c r="BL376" s="14" t="s">
        <v>223</v>
      </c>
      <c r="BM376" s="156" t="s">
        <v>905</v>
      </c>
    </row>
    <row r="377" spans="1:65" s="2" customFormat="1" ht="49.05" customHeight="1">
      <c r="A377" s="26"/>
      <c r="B377" s="145"/>
      <c r="C377" s="159" t="s">
        <v>906</v>
      </c>
      <c r="D377" s="159" t="s">
        <v>168</v>
      </c>
      <c r="E377" s="160" t="s">
        <v>811</v>
      </c>
      <c r="F377" s="161" t="s">
        <v>812</v>
      </c>
      <c r="G377" s="162" t="s">
        <v>157</v>
      </c>
      <c r="H377" s="163">
        <v>1</v>
      </c>
      <c r="I377" s="163"/>
      <c r="J377" s="163">
        <f t="shared" si="80"/>
        <v>0</v>
      </c>
      <c r="K377" s="164"/>
      <c r="L377" s="165"/>
      <c r="M377" s="166" t="s">
        <v>1</v>
      </c>
      <c r="N377" s="167" t="s">
        <v>36</v>
      </c>
      <c r="O377" s="154">
        <v>0</v>
      </c>
      <c r="P377" s="154">
        <f t="shared" si="81"/>
        <v>0</v>
      </c>
      <c r="Q377" s="154">
        <v>0</v>
      </c>
      <c r="R377" s="154">
        <f t="shared" si="82"/>
        <v>0</v>
      </c>
      <c r="S377" s="154">
        <v>0</v>
      </c>
      <c r="T377" s="155">
        <f t="shared" si="83"/>
        <v>0</v>
      </c>
      <c r="U377" s="26"/>
      <c r="V377" s="26"/>
      <c r="W377" s="26"/>
      <c r="X377" s="26"/>
      <c r="Y377" s="26"/>
      <c r="Z377" s="26"/>
      <c r="AA377" s="26"/>
      <c r="AB377" s="26"/>
      <c r="AC377" s="26"/>
      <c r="AD377" s="26"/>
      <c r="AE377" s="26"/>
      <c r="AR377" s="156" t="s">
        <v>223</v>
      </c>
      <c r="AT377" s="156" t="s">
        <v>168</v>
      </c>
      <c r="AU377" s="156" t="s">
        <v>145</v>
      </c>
      <c r="AY377" s="14" t="s">
        <v>133</v>
      </c>
      <c r="BE377" s="157">
        <f t="shared" si="84"/>
        <v>0</v>
      </c>
      <c r="BF377" s="157">
        <f t="shared" si="85"/>
        <v>0</v>
      </c>
      <c r="BG377" s="157">
        <f t="shared" si="86"/>
        <v>0</v>
      </c>
      <c r="BH377" s="157">
        <f t="shared" si="87"/>
        <v>0</v>
      </c>
      <c r="BI377" s="157">
        <f t="shared" si="88"/>
        <v>0</v>
      </c>
      <c r="BJ377" s="14" t="s">
        <v>83</v>
      </c>
      <c r="BK377" s="158">
        <f t="shared" si="89"/>
        <v>0</v>
      </c>
      <c r="BL377" s="14" t="s">
        <v>223</v>
      </c>
      <c r="BM377" s="156" t="s">
        <v>907</v>
      </c>
    </row>
    <row r="378" spans="1:65" s="2" customFormat="1" ht="24.15" customHeight="1">
      <c r="A378" s="26"/>
      <c r="B378" s="145"/>
      <c r="C378" s="159" t="s">
        <v>908</v>
      </c>
      <c r="D378" s="159" t="s">
        <v>168</v>
      </c>
      <c r="E378" s="160" t="s">
        <v>815</v>
      </c>
      <c r="F378" s="161" t="s">
        <v>816</v>
      </c>
      <c r="G378" s="162" t="s">
        <v>157</v>
      </c>
      <c r="H378" s="163">
        <v>1</v>
      </c>
      <c r="I378" s="163"/>
      <c r="J378" s="163">
        <f t="shared" si="80"/>
        <v>0</v>
      </c>
      <c r="K378" s="164"/>
      <c r="L378" s="165"/>
      <c r="M378" s="166" t="s">
        <v>1</v>
      </c>
      <c r="N378" s="167" t="s">
        <v>36</v>
      </c>
      <c r="O378" s="154">
        <v>0</v>
      </c>
      <c r="P378" s="154">
        <f t="shared" si="81"/>
        <v>0</v>
      </c>
      <c r="Q378" s="154">
        <v>2.1000000000000001E-4</v>
      </c>
      <c r="R378" s="154">
        <f t="shared" si="82"/>
        <v>2.1000000000000001E-4</v>
      </c>
      <c r="S378" s="154">
        <v>0</v>
      </c>
      <c r="T378" s="155">
        <f t="shared" si="83"/>
        <v>0</v>
      </c>
      <c r="U378" s="26"/>
      <c r="V378" s="26"/>
      <c r="W378" s="26"/>
      <c r="X378" s="26"/>
      <c r="Y378" s="26"/>
      <c r="Z378" s="26"/>
      <c r="AA378" s="26"/>
      <c r="AB378" s="26"/>
      <c r="AC378" s="26"/>
      <c r="AD378" s="26"/>
      <c r="AE378" s="26"/>
      <c r="AR378" s="156" t="s">
        <v>223</v>
      </c>
      <c r="AT378" s="156" t="s">
        <v>168</v>
      </c>
      <c r="AU378" s="156" t="s">
        <v>145</v>
      </c>
      <c r="AY378" s="14" t="s">
        <v>133</v>
      </c>
      <c r="BE378" s="157">
        <f t="shared" si="84"/>
        <v>0</v>
      </c>
      <c r="BF378" s="157">
        <f t="shared" si="85"/>
        <v>0</v>
      </c>
      <c r="BG378" s="157">
        <f t="shared" si="86"/>
        <v>0</v>
      </c>
      <c r="BH378" s="157">
        <f t="shared" si="87"/>
        <v>0</v>
      </c>
      <c r="BI378" s="157">
        <f t="shared" si="88"/>
        <v>0</v>
      </c>
      <c r="BJ378" s="14" t="s">
        <v>83</v>
      </c>
      <c r="BK378" s="158">
        <f t="shared" si="89"/>
        <v>0</v>
      </c>
      <c r="BL378" s="14" t="s">
        <v>223</v>
      </c>
      <c r="BM378" s="156" t="s">
        <v>909</v>
      </c>
    </row>
    <row r="379" spans="1:65" s="12" customFormat="1" ht="20.85" customHeight="1">
      <c r="B379" s="133"/>
      <c r="D379" s="134" t="s">
        <v>69</v>
      </c>
      <c r="E379" s="143" t="s">
        <v>910</v>
      </c>
      <c r="F379" s="143" t="s">
        <v>911</v>
      </c>
      <c r="J379" s="144">
        <f>BK379</f>
        <v>0</v>
      </c>
      <c r="L379" s="133"/>
      <c r="M379" s="137"/>
      <c r="N379" s="138"/>
      <c r="O379" s="138"/>
      <c r="P379" s="139">
        <f>SUM(P380:P401)</f>
        <v>17.750999999999998</v>
      </c>
      <c r="Q379" s="138"/>
      <c r="R379" s="139">
        <f>SUM(R380:R401)</f>
        <v>1.102E-2</v>
      </c>
      <c r="S379" s="138"/>
      <c r="T379" s="140">
        <f>SUM(T380:T401)</f>
        <v>0</v>
      </c>
      <c r="AR379" s="134" t="s">
        <v>145</v>
      </c>
      <c r="AT379" s="141" t="s">
        <v>69</v>
      </c>
      <c r="AU379" s="141" t="s">
        <v>83</v>
      </c>
      <c r="AY379" s="134" t="s">
        <v>133</v>
      </c>
      <c r="BK379" s="142">
        <f>SUM(BK380:BK401)</f>
        <v>0</v>
      </c>
    </row>
    <row r="380" spans="1:65" s="2" customFormat="1" ht="24.15" customHeight="1">
      <c r="A380" s="26"/>
      <c r="B380" s="145"/>
      <c r="C380" s="159" t="s">
        <v>912</v>
      </c>
      <c r="D380" s="159" t="s">
        <v>168</v>
      </c>
      <c r="E380" s="160" t="s">
        <v>727</v>
      </c>
      <c r="F380" s="161" t="s">
        <v>728</v>
      </c>
      <c r="G380" s="162" t="s">
        <v>157</v>
      </c>
      <c r="H380" s="163">
        <v>1</v>
      </c>
      <c r="I380" s="163"/>
      <c r="J380" s="163">
        <f t="shared" ref="J380:J401" si="90">ROUND(I380*H380,3)</f>
        <v>0</v>
      </c>
      <c r="K380" s="164"/>
      <c r="L380" s="165"/>
      <c r="M380" s="166" t="s">
        <v>1</v>
      </c>
      <c r="N380" s="167" t="s">
        <v>36</v>
      </c>
      <c r="O380" s="154">
        <v>0</v>
      </c>
      <c r="P380" s="154">
        <f t="shared" ref="P380:P401" si="91">O380*H380</f>
        <v>0</v>
      </c>
      <c r="Q380" s="154">
        <v>0</v>
      </c>
      <c r="R380" s="154">
        <f t="shared" ref="R380:R401" si="92">Q380*H380</f>
        <v>0</v>
      </c>
      <c r="S380" s="154">
        <v>0</v>
      </c>
      <c r="T380" s="155">
        <f t="shared" ref="T380:T401" si="93">S380*H380</f>
        <v>0</v>
      </c>
      <c r="U380" s="26"/>
      <c r="V380" s="26"/>
      <c r="W380" s="26"/>
      <c r="X380" s="26"/>
      <c r="Y380" s="26"/>
      <c r="Z380" s="26"/>
      <c r="AA380" s="26"/>
      <c r="AB380" s="26"/>
      <c r="AC380" s="26"/>
      <c r="AD380" s="26"/>
      <c r="AE380" s="26"/>
      <c r="AR380" s="156" t="s">
        <v>246</v>
      </c>
      <c r="AT380" s="156" t="s">
        <v>168</v>
      </c>
      <c r="AU380" s="156" t="s">
        <v>145</v>
      </c>
      <c r="AY380" s="14" t="s">
        <v>133</v>
      </c>
      <c r="BE380" s="157">
        <f t="shared" ref="BE380:BE401" si="94">IF(N380="základná",J380,0)</f>
        <v>0</v>
      </c>
      <c r="BF380" s="157">
        <f t="shared" ref="BF380:BF401" si="95">IF(N380="znížená",J380,0)</f>
        <v>0</v>
      </c>
      <c r="BG380" s="157">
        <f t="shared" ref="BG380:BG401" si="96">IF(N380="zákl. prenesená",J380,0)</f>
        <v>0</v>
      </c>
      <c r="BH380" s="157">
        <f t="shared" ref="BH380:BH401" si="97">IF(N380="zníž. prenesená",J380,0)</f>
        <v>0</v>
      </c>
      <c r="BI380" s="157">
        <f t="shared" ref="BI380:BI401" si="98">IF(N380="nulová",J380,0)</f>
        <v>0</v>
      </c>
      <c r="BJ380" s="14" t="s">
        <v>83</v>
      </c>
      <c r="BK380" s="158">
        <f t="shared" ref="BK380:BK401" si="99">ROUND(I380*H380,3)</f>
        <v>0</v>
      </c>
      <c r="BL380" s="14" t="s">
        <v>218</v>
      </c>
      <c r="BM380" s="156" t="s">
        <v>913</v>
      </c>
    </row>
    <row r="381" spans="1:65" s="2" customFormat="1" ht="16.5" customHeight="1">
      <c r="A381" s="26"/>
      <c r="B381" s="145"/>
      <c r="C381" s="146" t="s">
        <v>914</v>
      </c>
      <c r="D381" s="146" t="s">
        <v>136</v>
      </c>
      <c r="E381" s="147" t="s">
        <v>731</v>
      </c>
      <c r="F381" s="148" t="s">
        <v>732</v>
      </c>
      <c r="G381" s="149" t="s">
        <v>157</v>
      </c>
      <c r="H381" s="150">
        <v>1</v>
      </c>
      <c r="I381" s="150"/>
      <c r="J381" s="150">
        <f t="shared" si="90"/>
        <v>0</v>
      </c>
      <c r="K381" s="151"/>
      <c r="L381" s="27"/>
      <c r="M381" s="152" t="s">
        <v>1</v>
      </c>
      <c r="N381" s="153" t="s">
        <v>36</v>
      </c>
      <c r="O381" s="154">
        <v>0.35</v>
      </c>
      <c r="P381" s="154">
        <f t="shared" si="91"/>
        <v>0.35</v>
      </c>
      <c r="Q381" s="154">
        <v>0</v>
      </c>
      <c r="R381" s="154">
        <f t="shared" si="92"/>
        <v>0</v>
      </c>
      <c r="S381" s="154">
        <v>0</v>
      </c>
      <c r="T381" s="155">
        <f t="shared" si="93"/>
        <v>0</v>
      </c>
      <c r="U381" s="26"/>
      <c r="V381" s="26"/>
      <c r="W381" s="26"/>
      <c r="X381" s="26"/>
      <c r="Y381" s="26"/>
      <c r="Z381" s="26"/>
      <c r="AA381" s="26"/>
      <c r="AB381" s="26"/>
      <c r="AC381" s="26"/>
      <c r="AD381" s="26"/>
      <c r="AE381" s="26"/>
      <c r="AR381" s="156" t="s">
        <v>218</v>
      </c>
      <c r="AT381" s="156" t="s">
        <v>136</v>
      </c>
      <c r="AU381" s="156" t="s">
        <v>145</v>
      </c>
      <c r="AY381" s="14" t="s">
        <v>133</v>
      </c>
      <c r="BE381" s="157">
        <f t="shared" si="94"/>
        <v>0</v>
      </c>
      <c r="BF381" s="157">
        <f t="shared" si="95"/>
        <v>0</v>
      </c>
      <c r="BG381" s="157">
        <f t="shared" si="96"/>
        <v>0</v>
      </c>
      <c r="BH381" s="157">
        <f t="shared" si="97"/>
        <v>0</v>
      </c>
      <c r="BI381" s="157">
        <f t="shared" si="98"/>
        <v>0</v>
      </c>
      <c r="BJ381" s="14" t="s">
        <v>83</v>
      </c>
      <c r="BK381" s="158">
        <f t="shared" si="99"/>
        <v>0</v>
      </c>
      <c r="BL381" s="14" t="s">
        <v>218</v>
      </c>
      <c r="BM381" s="156" t="s">
        <v>915</v>
      </c>
    </row>
    <row r="382" spans="1:65" s="2" customFormat="1" ht="31.2" customHeight="1">
      <c r="A382" s="26"/>
      <c r="B382" s="145"/>
      <c r="C382" s="159" t="s">
        <v>916</v>
      </c>
      <c r="D382" s="159" t="s">
        <v>168</v>
      </c>
      <c r="E382" s="160" t="s">
        <v>735</v>
      </c>
      <c r="F382" s="161" t="s">
        <v>736</v>
      </c>
      <c r="G382" s="162" t="s">
        <v>157</v>
      </c>
      <c r="H382" s="163">
        <v>1</v>
      </c>
      <c r="I382" s="163"/>
      <c r="J382" s="163">
        <f t="shared" si="90"/>
        <v>0</v>
      </c>
      <c r="K382" s="164"/>
      <c r="L382" s="165"/>
      <c r="M382" s="166" t="s">
        <v>1</v>
      </c>
      <c r="N382" s="167" t="s">
        <v>36</v>
      </c>
      <c r="O382" s="154">
        <v>0</v>
      </c>
      <c r="P382" s="154">
        <f t="shared" si="91"/>
        <v>0</v>
      </c>
      <c r="Q382" s="154">
        <v>4.2999999999999999E-4</v>
      </c>
      <c r="R382" s="154">
        <f t="shared" si="92"/>
        <v>4.2999999999999999E-4</v>
      </c>
      <c r="S382" s="154">
        <v>0</v>
      </c>
      <c r="T382" s="155">
        <f t="shared" si="93"/>
        <v>0</v>
      </c>
      <c r="U382" s="26"/>
      <c r="V382" s="26"/>
      <c r="W382" s="26"/>
      <c r="X382" s="26"/>
      <c r="Y382" s="26"/>
      <c r="Z382" s="26"/>
      <c r="AA382" s="26"/>
      <c r="AB382" s="26"/>
      <c r="AC382" s="26"/>
      <c r="AD382" s="26"/>
      <c r="AE382" s="26"/>
      <c r="AR382" s="156" t="s">
        <v>223</v>
      </c>
      <c r="AT382" s="156" t="s">
        <v>168</v>
      </c>
      <c r="AU382" s="156" t="s">
        <v>145</v>
      </c>
      <c r="AY382" s="14" t="s">
        <v>133</v>
      </c>
      <c r="BE382" s="157">
        <f t="shared" si="94"/>
        <v>0</v>
      </c>
      <c r="BF382" s="157">
        <f t="shared" si="95"/>
        <v>0</v>
      </c>
      <c r="BG382" s="157">
        <f t="shared" si="96"/>
        <v>0</v>
      </c>
      <c r="BH382" s="157">
        <f t="shared" si="97"/>
        <v>0</v>
      </c>
      <c r="BI382" s="157">
        <f t="shared" si="98"/>
        <v>0</v>
      </c>
      <c r="BJ382" s="14" t="s">
        <v>83</v>
      </c>
      <c r="BK382" s="158">
        <f t="shared" si="99"/>
        <v>0</v>
      </c>
      <c r="BL382" s="14" t="s">
        <v>223</v>
      </c>
      <c r="BM382" s="156" t="s">
        <v>917</v>
      </c>
    </row>
    <row r="383" spans="1:65" s="2" customFormat="1" ht="16.5" customHeight="1">
      <c r="A383" s="26"/>
      <c r="B383" s="145"/>
      <c r="C383" s="146" t="s">
        <v>918</v>
      </c>
      <c r="D383" s="146" t="s">
        <v>136</v>
      </c>
      <c r="E383" s="147" t="s">
        <v>739</v>
      </c>
      <c r="F383" s="148" t="s">
        <v>740</v>
      </c>
      <c r="G383" s="149" t="s">
        <v>157</v>
      </c>
      <c r="H383" s="150">
        <v>1</v>
      </c>
      <c r="I383" s="150"/>
      <c r="J383" s="150">
        <f t="shared" si="90"/>
        <v>0</v>
      </c>
      <c r="K383" s="151"/>
      <c r="L383" s="27"/>
      <c r="M383" s="152" t="s">
        <v>1</v>
      </c>
      <c r="N383" s="153" t="s">
        <v>36</v>
      </c>
      <c r="O383" s="154">
        <v>0.5</v>
      </c>
      <c r="P383" s="154">
        <f t="shared" si="91"/>
        <v>0.5</v>
      </c>
      <c r="Q383" s="154">
        <v>0</v>
      </c>
      <c r="R383" s="154">
        <f t="shared" si="92"/>
        <v>0</v>
      </c>
      <c r="S383" s="154">
        <v>0</v>
      </c>
      <c r="T383" s="155">
        <f t="shared" si="93"/>
        <v>0</v>
      </c>
      <c r="U383" s="26"/>
      <c r="V383" s="26"/>
      <c r="W383" s="26"/>
      <c r="X383" s="26"/>
      <c r="Y383" s="26"/>
      <c r="Z383" s="26"/>
      <c r="AA383" s="26"/>
      <c r="AB383" s="26"/>
      <c r="AC383" s="26"/>
      <c r="AD383" s="26"/>
      <c r="AE383" s="26"/>
      <c r="AR383" s="156" t="s">
        <v>218</v>
      </c>
      <c r="AT383" s="156" t="s">
        <v>136</v>
      </c>
      <c r="AU383" s="156" t="s">
        <v>145</v>
      </c>
      <c r="AY383" s="14" t="s">
        <v>133</v>
      </c>
      <c r="BE383" s="157">
        <f t="shared" si="94"/>
        <v>0</v>
      </c>
      <c r="BF383" s="157">
        <f t="shared" si="95"/>
        <v>0</v>
      </c>
      <c r="BG383" s="157">
        <f t="shared" si="96"/>
        <v>0</v>
      </c>
      <c r="BH383" s="157">
        <f t="shared" si="97"/>
        <v>0</v>
      </c>
      <c r="BI383" s="157">
        <f t="shared" si="98"/>
        <v>0</v>
      </c>
      <c r="BJ383" s="14" t="s">
        <v>83</v>
      </c>
      <c r="BK383" s="158">
        <f t="shared" si="99"/>
        <v>0</v>
      </c>
      <c r="BL383" s="14" t="s">
        <v>218</v>
      </c>
      <c r="BM383" s="156" t="s">
        <v>919</v>
      </c>
    </row>
    <row r="384" spans="1:65" s="2" customFormat="1" ht="24" customHeight="1">
      <c r="A384" s="26"/>
      <c r="B384" s="145"/>
      <c r="C384" s="159" t="s">
        <v>920</v>
      </c>
      <c r="D384" s="159" t="s">
        <v>168</v>
      </c>
      <c r="E384" s="160" t="s">
        <v>743</v>
      </c>
      <c r="F384" s="161" t="s">
        <v>744</v>
      </c>
      <c r="G384" s="162" t="s">
        <v>157</v>
      </c>
      <c r="H384" s="163">
        <v>1</v>
      </c>
      <c r="I384" s="163"/>
      <c r="J384" s="163">
        <f t="shared" si="90"/>
        <v>0</v>
      </c>
      <c r="K384" s="164"/>
      <c r="L384" s="165"/>
      <c r="M384" s="166" t="s">
        <v>1</v>
      </c>
      <c r="N384" s="167" t="s">
        <v>36</v>
      </c>
      <c r="O384" s="154">
        <v>0</v>
      </c>
      <c r="P384" s="154">
        <f t="shared" si="91"/>
        <v>0</v>
      </c>
      <c r="Q384" s="154">
        <v>2.9999999999999997E-4</v>
      </c>
      <c r="R384" s="154">
        <f t="shared" si="92"/>
        <v>2.9999999999999997E-4</v>
      </c>
      <c r="S384" s="154">
        <v>0</v>
      </c>
      <c r="T384" s="155">
        <f t="shared" si="93"/>
        <v>0</v>
      </c>
      <c r="U384" s="26"/>
      <c r="V384" s="26"/>
      <c r="W384" s="26"/>
      <c r="X384" s="26"/>
      <c r="Y384" s="26"/>
      <c r="Z384" s="26"/>
      <c r="AA384" s="26"/>
      <c r="AB384" s="26"/>
      <c r="AC384" s="26"/>
      <c r="AD384" s="26"/>
      <c r="AE384" s="26"/>
      <c r="AR384" s="156" t="s">
        <v>223</v>
      </c>
      <c r="AT384" s="156" t="s">
        <v>168</v>
      </c>
      <c r="AU384" s="156" t="s">
        <v>145</v>
      </c>
      <c r="AY384" s="14" t="s">
        <v>133</v>
      </c>
      <c r="BE384" s="157">
        <f t="shared" si="94"/>
        <v>0</v>
      </c>
      <c r="BF384" s="157">
        <f t="shared" si="95"/>
        <v>0</v>
      </c>
      <c r="BG384" s="157">
        <f t="shared" si="96"/>
        <v>0</v>
      </c>
      <c r="BH384" s="157">
        <f t="shared" si="97"/>
        <v>0</v>
      </c>
      <c r="BI384" s="157">
        <f t="shared" si="98"/>
        <v>0</v>
      </c>
      <c r="BJ384" s="14" t="s">
        <v>83</v>
      </c>
      <c r="BK384" s="158">
        <f t="shared" si="99"/>
        <v>0</v>
      </c>
      <c r="BL384" s="14" t="s">
        <v>223</v>
      </c>
      <c r="BM384" s="156" t="s">
        <v>921</v>
      </c>
    </row>
    <row r="385" spans="1:65" s="2" customFormat="1" ht="16.5" customHeight="1">
      <c r="A385" s="26"/>
      <c r="B385" s="145"/>
      <c r="C385" s="146" t="s">
        <v>922</v>
      </c>
      <c r="D385" s="146" t="s">
        <v>136</v>
      </c>
      <c r="E385" s="147" t="s">
        <v>747</v>
      </c>
      <c r="F385" s="148" t="s">
        <v>748</v>
      </c>
      <c r="G385" s="149" t="s">
        <v>157</v>
      </c>
      <c r="H385" s="150">
        <v>1</v>
      </c>
      <c r="I385" s="150"/>
      <c r="J385" s="150">
        <f t="shared" si="90"/>
        <v>0</v>
      </c>
      <c r="K385" s="151"/>
      <c r="L385" s="27"/>
      <c r="M385" s="152" t="s">
        <v>1</v>
      </c>
      <c r="N385" s="153" t="s">
        <v>36</v>
      </c>
      <c r="O385" s="154">
        <v>0.26</v>
      </c>
      <c r="P385" s="154">
        <f t="shared" si="91"/>
        <v>0.26</v>
      </c>
      <c r="Q385" s="154">
        <v>0</v>
      </c>
      <c r="R385" s="154">
        <f t="shared" si="92"/>
        <v>0</v>
      </c>
      <c r="S385" s="154">
        <v>0</v>
      </c>
      <c r="T385" s="155">
        <f t="shared" si="93"/>
        <v>0</v>
      </c>
      <c r="U385" s="26"/>
      <c r="V385" s="26"/>
      <c r="W385" s="26"/>
      <c r="X385" s="26"/>
      <c r="Y385" s="26"/>
      <c r="Z385" s="26"/>
      <c r="AA385" s="26"/>
      <c r="AB385" s="26"/>
      <c r="AC385" s="26"/>
      <c r="AD385" s="26"/>
      <c r="AE385" s="26"/>
      <c r="AR385" s="156" t="s">
        <v>218</v>
      </c>
      <c r="AT385" s="156" t="s">
        <v>136</v>
      </c>
      <c r="AU385" s="156" t="s">
        <v>145</v>
      </c>
      <c r="AY385" s="14" t="s">
        <v>133</v>
      </c>
      <c r="BE385" s="157">
        <f t="shared" si="94"/>
        <v>0</v>
      </c>
      <c r="BF385" s="157">
        <f t="shared" si="95"/>
        <v>0</v>
      </c>
      <c r="BG385" s="157">
        <f t="shared" si="96"/>
        <v>0</v>
      </c>
      <c r="BH385" s="157">
        <f t="shared" si="97"/>
        <v>0</v>
      </c>
      <c r="BI385" s="157">
        <f t="shared" si="98"/>
        <v>0</v>
      </c>
      <c r="BJ385" s="14" t="s">
        <v>83</v>
      </c>
      <c r="BK385" s="158">
        <f t="shared" si="99"/>
        <v>0</v>
      </c>
      <c r="BL385" s="14" t="s">
        <v>218</v>
      </c>
      <c r="BM385" s="156" t="s">
        <v>923</v>
      </c>
    </row>
    <row r="386" spans="1:65" s="2" customFormat="1" ht="34.200000000000003" customHeight="1">
      <c r="A386" s="26"/>
      <c r="B386" s="145"/>
      <c r="C386" s="159" t="s">
        <v>924</v>
      </c>
      <c r="D386" s="159" t="s">
        <v>168</v>
      </c>
      <c r="E386" s="160" t="s">
        <v>751</v>
      </c>
      <c r="F386" s="161" t="s">
        <v>752</v>
      </c>
      <c r="G386" s="162" t="s">
        <v>157</v>
      </c>
      <c r="H386" s="163">
        <v>1</v>
      </c>
      <c r="I386" s="163"/>
      <c r="J386" s="163">
        <f t="shared" si="90"/>
        <v>0</v>
      </c>
      <c r="K386" s="164"/>
      <c r="L386" s="165"/>
      <c r="M386" s="166" t="s">
        <v>1</v>
      </c>
      <c r="N386" s="167" t="s">
        <v>36</v>
      </c>
      <c r="O386" s="154">
        <v>0</v>
      </c>
      <c r="P386" s="154">
        <f t="shared" si="91"/>
        <v>0</v>
      </c>
      <c r="Q386" s="154">
        <v>1.6000000000000001E-4</v>
      </c>
      <c r="R386" s="154">
        <f t="shared" si="92"/>
        <v>1.6000000000000001E-4</v>
      </c>
      <c r="S386" s="154">
        <v>0</v>
      </c>
      <c r="T386" s="155">
        <f t="shared" si="93"/>
        <v>0</v>
      </c>
      <c r="U386" s="26"/>
      <c r="V386" s="26"/>
      <c r="W386" s="26"/>
      <c r="X386" s="26"/>
      <c r="Y386" s="26"/>
      <c r="Z386" s="26"/>
      <c r="AA386" s="26"/>
      <c r="AB386" s="26"/>
      <c r="AC386" s="26"/>
      <c r="AD386" s="26"/>
      <c r="AE386" s="26"/>
      <c r="AR386" s="156" t="s">
        <v>223</v>
      </c>
      <c r="AT386" s="156" t="s">
        <v>168</v>
      </c>
      <c r="AU386" s="156" t="s">
        <v>145</v>
      </c>
      <c r="AY386" s="14" t="s">
        <v>133</v>
      </c>
      <c r="BE386" s="157">
        <f t="shared" si="94"/>
        <v>0</v>
      </c>
      <c r="BF386" s="157">
        <f t="shared" si="95"/>
        <v>0</v>
      </c>
      <c r="BG386" s="157">
        <f t="shared" si="96"/>
        <v>0</v>
      </c>
      <c r="BH386" s="157">
        <f t="shared" si="97"/>
        <v>0</v>
      </c>
      <c r="BI386" s="157">
        <f t="shared" si="98"/>
        <v>0</v>
      </c>
      <c r="BJ386" s="14" t="s">
        <v>83</v>
      </c>
      <c r="BK386" s="158">
        <f t="shared" si="99"/>
        <v>0</v>
      </c>
      <c r="BL386" s="14" t="s">
        <v>223</v>
      </c>
      <c r="BM386" s="156" t="s">
        <v>925</v>
      </c>
    </row>
    <row r="387" spans="1:65" s="2" customFormat="1" ht="21.75" customHeight="1">
      <c r="A387" s="26"/>
      <c r="B387" s="145"/>
      <c r="C387" s="146" t="s">
        <v>926</v>
      </c>
      <c r="D387" s="146" t="s">
        <v>136</v>
      </c>
      <c r="E387" s="147" t="s">
        <v>763</v>
      </c>
      <c r="F387" s="148" t="s">
        <v>764</v>
      </c>
      <c r="G387" s="149" t="s">
        <v>157</v>
      </c>
      <c r="H387" s="150">
        <v>24</v>
      </c>
      <c r="I387" s="150"/>
      <c r="J387" s="150">
        <f t="shared" si="90"/>
        <v>0</v>
      </c>
      <c r="K387" s="151"/>
      <c r="L387" s="27"/>
      <c r="M387" s="152" t="s">
        <v>1</v>
      </c>
      <c r="N387" s="153" t="s">
        <v>36</v>
      </c>
      <c r="O387" s="154">
        <v>0.37</v>
      </c>
      <c r="P387" s="154">
        <f t="shared" si="91"/>
        <v>8.879999999999999</v>
      </c>
      <c r="Q387" s="154">
        <v>0</v>
      </c>
      <c r="R387" s="154">
        <f t="shared" si="92"/>
        <v>0</v>
      </c>
      <c r="S387" s="154">
        <v>0</v>
      </c>
      <c r="T387" s="155">
        <f t="shared" si="93"/>
        <v>0</v>
      </c>
      <c r="U387" s="26"/>
      <c r="V387" s="26"/>
      <c r="W387" s="26"/>
      <c r="X387" s="26"/>
      <c r="Y387" s="26"/>
      <c r="Z387" s="26"/>
      <c r="AA387" s="26"/>
      <c r="AB387" s="26"/>
      <c r="AC387" s="26"/>
      <c r="AD387" s="26"/>
      <c r="AE387" s="26"/>
      <c r="AR387" s="156" t="s">
        <v>218</v>
      </c>
      <c r="AT387" s="156" t="s">
        <v>136</v>
      </c>
      <c r="AU387" s="156" t="s">
        <v>145</v>
      </c>
      <c r="AY387" s="14" t="s">
        <v>133</v>
      </c>
      <c r="BE387" s="157">
        <f t="shared" si="94"/>
        <v>0</v>
      </c>
      <c r="BF387" s="157">
        <f t="shared" si="95"/>
        <v>0</v>
      </c>
      <c r="BG387" s="157">
        <f t="shared" si="96"/>
        <v>0</v>
      </c>
      <c r="BH387" s="157">
        <f t="shared" si="97"/>
        <v>0</v>
      </c>
      <c r="BI387" s="157">
        <f t="shared" si="98"/>
        <v>0</v>
      </c>
      <c r="BJ387" s="14" t="s">
        <v>83</v>
      </c>
      <c r="BK387" s="158">
        <f t="shared" si="99"/>
        <v>0</v>
      </c>
      <c r="BL387" s="14" t="s">
        <v>218</v>
      </c>
      <c r="BM387" s="156" t="s">
        <v>927</v>
      </c>
    </row>
    <row r="388" spans="1:65" s="2" customFormat="1" ht="33" customHeight="1">
      <c r="A388" s="26"/>
      <c r="B388" s="145"/>
      <c r="C388" s="159" t="s">
        <v>928</v>
      </c>
      <c r="D388" s="159" t="s">
        <v>168</v>
      </c>
      <c r="E388" s="160" t="s">
        <v>767</v>
      </c>
      <c r="F388" s="161" t="s">
        <v>768</v>
      </c>
      <c r="G388" s="162" t="s">
        <v>157</v>
      </c>
      <c r="H388" s="163">
        <v>14</v>
      </c>
      <c r="I388" s="163"/>
      <c r="J388" s="163">
        <f t="shared" si="90"/>
        <v>0</v>
      </c>
      <c r="K388" s="164"/>
      <c r="L388" s="165"/>
      <c r="M388" s="166" t="s">
        <v>1</v>
      </c>
      <c r="N388" s="167" t="s">
        <v>36</v>
      </c>
      <c r="O388" s="154">
        <v>0</v>
      </c>
      <c r="P388" s="154">
        <f t="shared" si="91"/>
        <v>0</v>
      </c>
      <c r="Q388" s="154">
        <v>2.5000000000000001E-4</v>
      </c>
      <c r="R388" s="154">
        <f t="shared" si="92"/>
        <v>3.5000000000000001E-3</v>
      </c>
      <c r="S388" s="154">
        <v>0</v>
      </c>
      <c r="T388" s="155">
        <f t="shared" si="93"/>
        <v>0</v>
      </c>
      <c r="U388" s="26"/>
      <c r="V388" s="26"/>
      <c r="W388" s="26"/>
      <c r="X388" s="26"/>
      <c r="Y388" s="26"/>
      <c r="Z388" s="26"/>
      <c r="AA388" s="26"/>
      <c r="AB388" s="26"/>
      <c r="AC388" s="26"/>
      <c r="AD388" s="26"/>
      <c r="AE388" s="26"/>
      <c r="AR388" s="156" t="s">
        <v>223</v>
      </c>
      <c r="AT388" s="156" t="s">
        <v>168</v>
      </c>
      <c r="AU388" s="156" t="s">
        <v>145</v>
      </c>
      <c r="AY388" s="14" t="s">
        <v>133</v>
      </c>
      <c r="BE388" s="157">
        <f t="shared" si="94"/>
        <v>0</v>
      </c>
      <c r="BF388" s="157">
        <f t="shared" si="95"/>
        <v>0</v>
      </c>
      <c r="BG388" s="157">
        <f t="shared" si="96"/>
        <v>0</v>
      </c>
      <c r="BH388" s="157">
        <f t="shared" si="97"/>
        <v>0</v>
      </c>
      <c r="BI388" s="157">
        <f t="shared" si="98"/>
        <v>0</v>
      </c>
      <c r="BJ388" s="14" t="s">
        <v>83</v>
      </c>
      <c r="BK388" s="158">
        <f t="shared" si="99"/>
        <v>0</v>
      </c>
      <c r="BL388" s="14" t="s">
        <v>223</v>
      </c>
      <c r="BM388" s="156" t="s">
        <v>929</v>
      </c>
    </row>
    <row r="389" spans="1:65" s="2" customFormat="1" ht="33" customHeight="1">
      <c r="A389" s="26"/>
      <c r="B389" s="145"/>
      <c r="C389" s="159" t="s">
        <v>930</v>
      </c>
      <c r="D389" s="159" t="s">
        <v>168</v>
      </c>
      <c r="E389" s="160" t="s">
        <v>771</v>
      </c>
      <c r="F389" s="161" t="s">
        <v>772</v>
      </c>
      <c r="G389" s="162" t="s">
        <v>157</v>
      </c>
      <c r="H389" s="163">
        <v>10</v>
      </c>
      <c r="I389" s="163"/>
      <c r="J389" s="163">
        <f t="shared" si="90"/>
        <v>0</v>
      </c>
      <c r="K389" s="164"/>
      <c r="L389" s="165"/>
      <c r="M389" s="166" t="s">
        <v>1</v>
      </c>
      <c r="N389" s="167" t="s">
        <v>36</v>
      </c>
      <c r="O389" s="154">
        <v>0</v>
      </c>
      <c r="P389" s="154">
        <f t="shared" si="91"/>
        <v>0</v>
      </c>
      <c r="Q389" s="154">
        <v>2.5000000000000001E-4</v>
      </c>
      <c r="R389" s="154">
        <f t="shared" si="92"/>
        <v>2.5000000000000001E-3</v>
      </c>
      <c r="S389" s="154">
        <v>0</v>
      </c>
      <c r="T389" s="155">
        <f t="shared" si="93"/>
        <v>0</v>
      </c>
      <c r="U389" s="26"/>
      <c r="V389" s="26"/>
      <c r="W389" s="26"/>
      <c r="X389" s="26"/>
      <c r="Y389" s="26"/>
      <c r="Z389" s="26"/>
      <c r="AA389" s="26"/>
      <c r="AB389" s="26"/>
      <c r="AC389" s="26"/>
      <c r="AD389" s="26"/>
      <c r="AE389" s="26"/>
      <c r="AR389" s="156" t="s">
        <v>223</v>
      </c>
      <c r="AT389" s="156" t="s">
        <v>168</v>
      </c>
      <c r="AU389" s="156" t="s">
        <v>145</v>
      </c>
      <c r="AY389" s="14" t="s">
        <v>133</v>
      </c>
      <c r="BE389" s="157">
        <f t="shared" si="94"/>
        <v>0</v>
      </c>
      <c r="BF389" s="157">
        <f t="shared" si="95"/>
        <v>0</v>
      </c>
      <c r="BG389" s="157">
        <f t="shared" si="96"/>
        <v>0</v>
      </c>
      <c r="BH389" s="157">
        <f t="shared" si="97"/>
        <v>0</v>
      </c>
      <c r="BI389" s="157">
        <f t="shared" si="98"/>
        <v>0</v>
      </c>
      <c r="BJ389" s="14" t="s">
        <v>83</v>
      </c>
      <c r="BK389" s="158">
        <f t="shared" si="99"/>
        <v>0</v>
      </c>
      <c r="BL389" s="14" t="s">
        <v>223</v>
      </c>
      <c r="BM389" s="156" t="s">
        <v>931</v>
      </c>
    </row>
    <row r="390" spans="1:65" s="2" customFormat="1" ht="16.5" customHeight="1">
      <c r="A390" s="26"/>
      <c r="B390" s="145"/>
      <c r="C390" s="146" t="s">
        <v>932</v>
      </c>
      <c r="D390" s="146" t="s">
        <v>136</v>
      </c>
      <c r="E390" s="147" t="s">
        <v>775</v>
      </c>
      <c r="F390" s="148" t="s">
        <v>776</v>
      </c>
      <c r="G390" s="149" t="s">
        <v>157</v>
      </c>
      <c r="H390" s="150">
        <v>4</v>
      </c>
      <c r="I390" s="150"/>
      <c r="J390" s="150">
        <f t="shared" si="90"/>
        <v>0</v>
      </c>
      <c r="K390" s="151"/>
      <c r="L390" s="27"/>
      <c r="M390" s="152" t="s">
        <v>1</v>
      </c>
      <c r="N390" s="153" t="s">
        <v>36</v>
      </c>
      <c r="O390" s="154">
        <v>0.39700000000000002</v>
      </c>
      <c r="P390" s="154">
        <f t="shared" si="91"/>
        <v>1.5880000000000001</v>
      </c>
      <c r="Q390" s="154">
        <v>0</v>
      </c>
      <c r="R390" s="154">
        <f t="shared" si="92"/>
        <v>0</v>
      </c>
      <c r="S390" s="154">
        <v>0</v>
      </c>
      <c r="T390" s="155">
        <f t="shared" si="93"/>
        <v>0</v>
      </c>
      <c r="U390" s="26"/>
      <c r="V390" s="26"/>
      <c r="W390" s="26"/>
      <c r="X390" s="26"/>
      <c r="Y390" s="26"/>
      <c r="Z390" s="26"/>
      <c r="AA390" s="26"/>
      <c r="AB390" s="26"/>
      <c r="AC390" s="26"/>
      <c r="AD390" s="26"/>
      <c r="AE390" s="26"/>
      <c r="AR390" s="156" t="s">
        <v>218</v>
      </c>
      <c r="AT390" s="156" t="s">
        <v>136</v>
      </c>
      <c r="AU390" s="156" t="s">
        <v>145</v>
      </c>
      <c r="AY390" s="14" t="s">
        <v>133</v>
      </c>
      <c r="BE390" s="157">
        <f t="shared" si="94"/>
        <v>0</v>
      </c>
      <c r="BF390" s="157">
        <f t="shared" si="95"/>
        <v>0</v>
      </c>
      <c r="BG390" s="157">
        <f t="shared" si="96"/>
        <v>0</v>
      </c>
      <c r="BH390" s="157">
        <f t="shared" si="97"/>
        <v>0</v>
      </c>
      <c r="BI390" s="157">
        <f t="shared" si="98"/>
        <v>0</v>
      </c>
      <c r="BJ390" s="14" t="s">
        <v>83</v>
      </c>
      <c r="BK390" s="158">
        <f t="shared" si="99"/>
        <v>0</v>
      </c>
      <c r="BL390" s="14" t="s">
        <v>218</v>
      </c>
      <c r="BM390" s="156" t="s">
        <v>933</v>
      </c>
    </row>
    <row r="391" spans="1:65" s="2" customFormat="1" ht="24.15" customHeight="1">
      <c r="A391" s="26"/>
      <c r="B391" s="145"/>
      <c r="C391" s="159" t="s">
        <v>934</v>
      </c>
      <c r="D391" s="159" t="s">
        <v>168</v>
      </c>
      <c r="E391" s="160" t="s">
        <v>779</v>
      </c>
      <c r="F391" s="161" t="s">
        <v>780</v>
      </c>
      <c r="G391" s="162" t="s">
        <v>157</v>
      </c>
      <c r="H391" s="163">
        <v>4</v>
      </c>
      <c r="I391" s="163"/>
      <c r="J391" s="163">
        <f t="shared" si="90"/>
        <v>0</v>
      </c>
      <c r="K391" s="164"/>
      <c r="L391" s="165"/>
      <c r="M391" s="166" t="s">
        <v>1</v>
      </c>
      <c r="N391" s="167" t="s">
        <v>36</v>
      </c>
      <c r="O391" s="154">
        <v>0</v>
      </c>
      <c r="P391" s="154">
        <f t="shared" si="91"/>
        <v>0</v>
      </c>
      <c r="Q391" s="154">
        <v>2.5000000000000001E-4</v>
      </c>
      <c r="R391" s="154">
        <f t="shared" si="92"/>
        <v>1E-3</v>
      </c>
      <c r="S391" s="154">
        <v>0</v>
      </c>
      <c r="T391" s="155">
        <f t="shared" si="93"/>
        <v>0</v>
      </c>
      <c r="U391" s="26"/>
      <c r="V391" s="26"/>
      <c r="W391" s="26"/>
      <c r="X391" s="26"/>
      <c r="Y391" s="26"/>
      <c r="Z391" s="26"/>
      <c r="AA391" s="26"/>
      <c r="AB391" s="26"/>
      <c r="AC391" s="26"/>
      <c r="AD391" s="26"/>
      <c r="AE391" s="26"/>
      <c r="AR391" s="156" t="s">
        <v>223</v>
      </c>
      <c r="AT391" s="156" t="s">
        <v>168</v>
      </c>
      <c r="AU391" s="156" t="s">
        <v>145</v>
      </c>
      <c r="AY391" s="14" t="s">
        <v>133</v>
      </c>
      <c r="BE391" s="157">
        <f t="shared" si="94"/>
        <v>0</v>
      </c>
      <c r="BF391" s="157">
        <f t="shared" si="95"/>
        <v>0</v>
      </c>
      <c r="BG391" s="157">
        <f t="shared" si="96"/>
        <v>0</v>
      </c>
      <c r="BH391" s="157">
        <f t="shared" si="97"/>
        <v>0</v>
      </c>
      <c r="BI391" s="157">
        <f t="shared" si="98"/>
        <v>0</v>
      </c>
      <c r="BJ391" s="14" t="s">
        <v>83</v>
      </c>
      <c r="BK391" s="158">
        <f t="shared" si="99"/>
        <v>0</v>
      </c>
      <c r="BL391" s="14" t="s">
        <v>223</v>
      </c>
      <c r="BM391" s="156" t="s">
        <v>935</v>
      </c>
    </row>
    <row r="392" spans="1:65" s="2" customFormat="1" ht="33" customHeight="1">
      <c r="A392" s="26"/>
      <c r="B392" s="145"/>
      <c r="C392" s="146" t="s">
        <v>936</v>
      </c>
      <c r="D392" s="146" t="s">
        <v>136</v>
      </c>
      <c r="E392" s="147" t="s">
        <v>783</v>
      </c>
      <c r="F392" s="148" t="s">
        <v>784</v>
      </c>
      <c r="G392" s="149" t="s">
        <v>157</v>
      </c>
      <c r="H392" s="150">
        <v>5</v>
      </c>
      <c r="I392" s="150"/>
      <c r="J392" s="150">
        <f t="shared" si="90"/>
        <v>0</v>
      </c>
      <c r="K392" s="151"/>
      <c r="L392" s="27"/>
      <c r="M392" s="152" t="s">
        <v>1</v>
      </c>
      <c r="N392" s="153" t="s">
        <v>36</v>
      </c>
      <c r="O392" s="154">
        <v>0.109</v>
      </c>
      <c r="P392" s="154">
        <f t="shared" si="91"/>
        <v>0.54500000000000004</v>
      </c>
      <c r="Q392" s="154">
        <v>0</v>
      </c>
      <c r="R392" s="154">
        <f t="shared" si="92"/>
        <v>0</v>
      </c>
      <c r="S392" s="154">
        <v>0</v>
      </c>
      <c r="T392" s="155">
        <f t="shared" si="93"/>
        <v>0</v>
      </c>
      <c r="U392" s="26"/>
      <c r="V392" s="26"/>
      <c r="W392" s="26"/>
      <c r="X392" s="26"/>
      <c r="Y392" s="26"/>
      <c r="Z392" s="26"/>
      <c r="AA392" s="26"/>
      <c r="AB392" s="26"/>
      <c r="AC392" s="26"/>
      <c r="AD392" s="26"/>
      <c r="AE392" s="26"/>
      <c r="AR392" s="156" t="s">
        <v>218</v>
      </c>
      <c r="AT392" s="156" t="s">
        <v>136</v>
      </c>
      <c r="AU392" s="156" t="s">
        <v>145</v>
      </c>
      <c r="AY392" s="14" t="s">
        <v>133</v>
      </c>
      <c r="BE392" s="157">
        <f t="shared" si="94"/>
        <v>0</v>
      </c>
      <c r="BF392" s="157">
        <f t="shared" si="95"/>
        <v>0</v>
      </c>
      <c r="BG392" s="157">
        <f t="shared" si="96"/>
        <v>0</v>
      </c>
      <c r="BH392" s="157">
        <f t="shared" si="97"/>
        <v>0</v>
      </c>
      <c r="BI392" s="157">
        <f t="shared" si="98"/>
        <v>0</v>
      </c>
      <c r="BJ392" s="14" t="s">
        <v>83</v>
      </c>
      <c r="BK392" s="158">
        <f t="shared" si="99"/>
        <v>0</v>
      </c>
      <c r="BL392" s="14" t="s">
        <v>218</v>
      </c>
      <c r="BM392" s="156" t="s">
        <v>937</v>
      </c>
    </row>
    <row r="393" spans="1:65" s="2" customFormat="1" ht="24.15" customHeight="1">
      <c r="A393" s="26"/>
      <c r="B393" s="145"/>
      <c r="C393" s="159" t="s">
        <v>938</v>
      </c>
      <c r="D393" s="159" t="s">
        <v>168</v>
      </c>
      <c r="E393" s="160" t="s">
        <v>787</v>
      </c>
      <c r="F393" s="161" t="s">
        <v>788</v>
      </c>
      <c r="G393" s="162" t="s">
        <v>157</v>
      </c>
      <c r="H393" s="163">
        <v>5</v>
      </c>
      <c r="I393" s="163"/>
      <c r="J393" s="163">
        <f t="shared" si="90"/>
        <v>0</v>
      </c>
      <c r="K393" s="164"/>
      <c r="L393" s="165"/>
      <c r="M393" s="166" t="s">
        <v>1</v>
      </c>
      <c r="N393" s="167" t="s">
        <v>36</v>
      </c>
      <c r="O393" s="154">
        <v>0</v>
      </c>
      <c r="P393" s="154">
        <f t="shared" si="91"/>
        <v>0</v>
      </c>
      <c r="Q393" s="154">
        <v>8.0000000000000007E-5</v>
      </c>
      <c r="R393" s="154">
        <f t="shared" si="92"/>
        <v>4.0000000000000002E-4</v>
      </c>
      <c r="S393" s="154">
        <v>0</v>
      </c>
      <c r="T393" s="155">
        <f t="shared" si="93"/>
        <v>0</v>
      </c>
      <c r="U393" s="26"/>
      <c r="V393" s="26"/>
      <c r="W393" s="26"/>
      <c r="X393" s="26"/>
      <c r="Y393" s="26"/>
      <c r="Z393" s="26"/>
      <c r="AA393" s="26"/>
      <c r="AB393" s="26"/>
      <c r="AC393" s="26"/>
      <c r="AD393" s="26"/>
      <c r="AE393" s="26"/>
      <c r="AR393" s="156" t="s">
        <v>223</v>
      </c>
      <c r="AT393" s="156" t="s">
        <v>168</v>
      </c>
      <c r="AU393" s="156" t="s">
        <v>145</v>
      </c>
      <c r="AY393" s="14" t="s">
        <v>133</v>
      </c>
      <c r="BE393" s="157">
        <f t="shared" si="94"/>
        <v>0</v>
      </c>
      <c r="BF393" s="157">
        <f t="shared" si="95"/>
        <v>0</v>
      </c>
      <c r="BG393" s="157">
        <f t="shared" si="96"/>
        <v>0</v>
      </c>
      <c r="BH393" s="157">
        <f t="shared" si="97"/>
        <v>0</v>
      </c>
      <c r="BI393" s="157">
        <f t="shared" si="98"/>
        <v>0</v>
      </c>
      <c r="BJ393" s="14" t="s">
        <v>83</v>
      </c>
      <c r="BK393" s="158">
        <f t="shared" si="99"/>
        <v>0</v>
      </c>
      <c r="BL393" s="14" t="s">
        <v>223</v>
      </c>
      <c r="BM393" s="156" t="s">
        <v>939</v>
      </c>
    </row>
    <row r="394" spans="1:65" s="2" customFormat="1" ht="24" customHeight="1">
      <c r="A394" s="26"/>
      <c r="B394" s="145"/>
      <c r="C394" s="159" t="s">
        <v>940</v>
      </c>
      <c r="D394" s="159" t="s">
        <v>168</v>
      </c>
      <c r="E394" s="160" t="s">
        <v>791</v>
      </c>
      <c r="F394" s="161" t="s">
        <v>792</v>
      </c>
      <c r="G394" s="162" t="s">
        <v>157</v>
      </c>
      <c r="H394" s="163">
        <v>5</v>
      </c>
      <c r="I394" s="163"/>
      <c r="J394" s="163">
        <f t="shared" si="90"/>
        <v>0</v>
      </c>
      <c r="K394" s="164"/>
      <c r="L394" s="165"/>
      <c r="M394" s="166" t="s">
        <v>1</v>
      </c>
      <c r="N394" s="167" t="s">
        <v>36</v>
      </c>
      <c r="O394" s="154">
        <v>0</v>
      </c>
      <c r="P394" s="154">
        <f t="shared" si="91"/>
        <v>0</v>
      </c>
      <c r="Q394" s="154">
        <v>0</v>
      </c>
      <c r="R394" s="154">
        <f t="shared" si="92"/>
        <v>0</v>
      </c>
      <c r="S394" s="154">
        <v>0</v>
      </c>
      <c r="T394" s="155">
        <f t="shared" si="93"/>
        <v>0</v>
      </c>
      <c r="U394" s="26"/>
      <c r="V394" s="26"/>
      <c r="W394" s="26"/>
      <c r="X394" s="26"/>
      <c r="Y394" s="26"/>
      <c r="Z394" s="26"/>
      <c r="AA394" s="26"/>
      <c r="AB394" s="26"/>
      <c r="AC394" s="26"/>
      <c r="AD394" s="26"/>
      <c r="AE394" s="26"/>
      <c r="AR394" s="156" t="s">
        <v>223</v>
      </c>
      <c r="AT394" s="156" t="s">
        <v>168</v>
      </c>
      <c r="AU394" s="156" t="s">
        <v>145</v>
      </c>
      <c r="AY394" s="14" t="s">
        <v>133</v>
      </c>
      <c r="BE394" s="157">
        <f t="shared" si="94"/>
        <v>0</v>
      </c>
      <c r="BF394" s="157">
        <f t="shared" si="95"/>
        <v>0</v>
      </c>
      <c r="BG394" s="157">
        <f t="shared" si="96"/>
        <v>0</v>
      </c>
      <c r="BH394" s="157">
        <f t="shared" si="97"/>
        <v>0</v>
      </c>
      <c r="BI394" s="157">
        <f t="shared" si="98"/>
        <v>0</v>
      </c>
      <c r="BJ394" s="14" t="s">
        <v>83</v>
      </c>
      <c r="BK394" s="158">
        <f t="shared" si="99"/>
        <v>0</v>
      </c>
      <c r="BL394" s="14" t="s">
        <v>223</v>
      </c>
      <c r="BM394" s="156" t="s">
        <v>941</v>
      </c>
    </row>
    <row r="395" spans="1:65" s="2" customFormat="1" ht="25.2" customHeight="1">
      <c r="A395" s="26"/>
      <c r="B395" s="145"/>
      <c r="C395" s="159" t="s">
        <v>942</v>
      </c>
      <c r="D395" s="159" t="s">
        <v>168</v>
      </c>
      <c r="E395" s="160" t="s">
        <v>795</v>
      </c>
      <c r="F395" s="161" t="s">
        <v>796</v>
      </c>
      <c r="G395" s="162" t="s">
        <v>157</v>
      </c>
      <c r="H395" s="163">
        <v>2</v>
      </c>
      <c r="I395" s="163"/>
      <c r="J395" s="163">
        <f t="shared" si="90"/>
        <v>0</v>
      </c>
      <c r="K395" s="164"/>
      <c r="L395" s="165"/>
      <c r="M395" s="166" t="s">
        <v>1</v>
      </c>
      <c r="N395" s="167" t="s">
        <v>36</v>
      </c>
      <c r="O395" s="154">
        <v>0</v>
      </c>
      <c r="P395" s="154">
        <f t="shared" si="91"/>
        <v>0</v>
      </c>
      <c r="Q395" s="154">
        <v>0</v>
      </c>
      <c r="R395" s="154">
        <f t="shared" si="92"/>
        <v>0</v>
      </c>
      <c r="S395" s="154">
        <v>0</v>
      </c>
      <c r="T395" s="155">
        <f t="shared" si="93"/>
        <v>0</v>
      </c>
      <c r="U395" s="26"/>
      <c r="V395" s="26"/>
      <c r="W395" s="26"/>
      <c r="X395" s="26"/>
      <c r="Y395" s="26"/>
      <c r="Z395" s="26"/>
      <c r="AA395" s="26"/>
      <c r="AB395" s="26"/>
      <c r="AC395" s="26"/>
      <c r="AD395" s="26"/>
      <c r="AE395" s="26"/>
      <c r="AR395" s="156" t="s">
        <v>223</v>
      </c>
      <c r="AT395" s="156" t="s">
        <v>168</v>
      </c>
      <c r="AU395" s="156" t="s">
        <v>145</v>
      </c>
      <c r="AY395" s="14" t="s">
        <v>133</v>
      </c>
      <c r="BE395" s="157">
        <f t="shared" si="94"/>
        <v>0</v>
      </c>
      <c r="BF395" s="157">
        <f t="shared" si="95"/>
        <v>0</v>
      </c>
      <c r="BG395" s="157">
        <f t="shared" si="96"/>
        <v>0</v>
      </c>
      <c r="BH395" s="157">
        <f t="shared" si="97"/>
        <v>0</v>
      </c>
      <c r="BI395" s="157">
        <f t="shared" si="98"/>
        <v>0</v>
      </c>
      <c r="BJ395" s="14" t="s">
        <v>83</v>
      </c>
      <c r="BK395" s="158">
        <f t="shared" si="99"/>
        <v>0</v>
      </c>
      <c r="BL395" s="14" t="s">
        <v>223</v>
      </c>
      <c r="BM395" s="156" t="s">
        <v>943</v>
      </c>
    </row>
    <row r="396" spans="1:65" s="2" customFormat="1" ht="33" customHeight="1">
      <c r="A396" s="26"/>
      <c r="B396" s="145"/>
      <c r="C396" s="146" t="s">
        <v>944</v>
      </c>
      <c r="D396" s="146" t="s">
        <v>136</v>
      </c>
      <c r="E396" s="147" t="s">
        <v>799</v>
      </c>
      <c r="F396" s="148" t="s">
        <v>800</v>
      </c>
      <c r="G396" s="149" t="s">
        <v>157</v>
      </c>
      <c r="H396" s="150">
        <v>84</v>
      </c>
      <c r="I396" s="150"/>
      <c r="J396" s="150">
        <f t="shared" si="90"/>
        <v>0</v>
      </c>
      <c r="K396" s="151"/>
      <c r="L396" s="27"/>
      <c r="M396" s="152" t="s">
        <v>1</v>
      </c>
      <c r="N396" s="153" t="s">
        <v>36</v>
      </c>
      <c r="O396" s="154">
        <v>6.7000000000000004E-2</v>
      </c>
      <c r="P396" s="154">
        <f t="shared" si="91"/>
        <v>5.6280000000000001</v>
      </c>
      <c r="Q396" s="154">
        <v>0</v>
      </c>
      <c r="R396" s="154">
        <f t="shared" si="92"/>
        <v>0</v>
      </c>
      <c r="S396" s="154">
        <v>0</v>
      </c>
      <c r="T396" s="155">
        <f t="shared" si="93"/>
        <v>0</v>
      </c>
      <c r="U396" s="26"/>
      <c r="V396" s="26"/>
      <c r="W396" s="26"/>
      <c r="X396" s="26"/>
      <c r="Y396" s="26"/>
      <c r="Z396" s="26"/>
      <c r="AA396" s="26"/>
      <c r="AB396" s="26"/>
      <c r="AC396" s="26"/>
      <c r="AD396" s="26"/>
      <c r="AE396" s="26"/>
      <c r="AR396" s="156" t="s">
        <v>218</v>
      </c>
      <c r="AT396" s="156" t="s">
        <v>136</v>
      </c>
      <c r="AU396" s="156" t="s">
        <v>145</v>
      </c>
      <c r="AY396" s="14" t="s">
        <v>133</v>
      </c>
      <c r="BE396" s="157">
        <f t="shared" si="94"/>
        <v>0</v>
      </c>
      <c r="BF396" s="157">
        <f t="shared" si="95"/>
        <v>0</v>
      </c>
      <c r="BG396" s="157">
        <f t="shared" si="96"/>
        <v>0</v>
      </c>
      <c r="BH396" s="157">
        <f t="shared" si="97"/>
        <v>0</v>
      </c>
      <c r="BI396" s="157">
        <f t="shared" si="98"/>
        <v>0</v>
      </c>
      <c r="BJ396" s="14" t="s">
        <v>83</v>
      </c>
      <c r="BK396" s="158">
        <f t="shared" si="99"/>
        <v>0</v>
      </c>
      <c r="BL396" s="14" t="s">
        <v>218</v>
      </c>
      <c r="BM396" s="156" t="s">
        <v>945</v>
      </c>
    </row>
    <row r="397" spans="1:65" s="2" customFormat="1" ht="24.15" customHeight="1">
      <c r="A397" s="26"/>
      <c r="B397" s="145"/>
      <c r="C397" s="159" t="s">
        <v>946</v>
      </c>
      <c r="D397" s="159" t="s">
        <v>168</v>
      </c>
      <c r="E397" s="160" t="s">
        <v>803</v>
      </c>
      <c r="F397" s="161" t="s">
        <v>804</v>
      </c>
      <c r="G397" s="162" t="s">
        <v>157</v>
      </c>
      <c r="H397" s="163">
        <v>84</v>
      </c>
      <c r="I397" s="163"/>
      <c r="J397" s="163">
        <f t="shared" si="90"/>
        <v>0</v>
      </c>
      <c r="K397" s="164"/>
      <c r="L397" s="165"/>
      <c r="M397" s="166" t="s">
        <v>1</v>
      </c>
      <c r="N397" s="167" t="s">
        <v>36</v>
      </c>
      <c r="O397" s="154">
        <v>0</v>
      </c>
      <c r="P397" s="154">
        <f t="shared" si="91"/>
        <v>0</v>
      </c>
      <c r="Q397" s="154">
        <v>3.0000000000000001E-5</v>
      </c>
      <c r="R397" s="154">
        <f t="shared" si="92"/>
        <v>2.5200000000000001E-3</v>
      </c>
      <c r="S397" s="154">
        <v>0</v>
      </c>
      <c r="T397" s="155">
        <f t="shared" si="93"/>
        <v>0</v>
      </c>
      <c r="U397" s="26"/>
      <c r="V397" s="26"/>
      <c r="W397" s="26"/>
      <c r="X397" s="26"/>
      <c r="Y397" s="26"/>
      <c r="Z397" s="26"/>
      <c r="AA397" s="26"/>
      <c r="AB397" s="26"/>
      <c r="AC397" s="26"/>
      <c r="AD397" s="26"/>
      <c r="AE397" s="26"/>
      <c r="AR397" s="156" t="s">
        <v>223</v>
      </c>
      <c r="AT397" s="156" t="s">
        <v>168</v>
      </c>
      <c r="AU397" s="156" t="s">
        <v>145</v>
      </c>
      <c r="AY397" s="14" t="s">
        <v>133</v>
      </c>
      <c r="BE397" s="157">
        <f t="shared" si="94"/>
        <v>0</v>
      </c>
      <c r="BF397" s="157">
        <f t="shared" si="95"/>
        <v>0</v>
      </c>
      <c r="BG397" s="157">
        <f t="shared" si="96"/>
        <v>0</v>
      </c>
      <c r="BH397" s="157">
        <f t="shared" si="97"/>
        <v>0</v>
      </c>
      <c r="BI397" s="157">
        <f t="shared" si="98"/>
        <v>0</v>
      </c>
      <c r="BJ397" s="14" t="s">
        <v>83</v>
      </c>
      <c r="BK397" s="158">
        <f t="shared" si="99"/>
        <v>0</v>
      </c>
      <c r="BL397" s="14" t="s">
        <v>223</v>
      </c>
      <c r="BM397" s="156" t="s">
        <v>947</v>
      </c>
    </row>
    <row r="398" spans="1:65" s="2" customFormat="1" ht="28.8" customHeight="1">
      <c r="A398" s="26"/>
      <c r="B398" s="145"/>
      <c r="C398" s="159" t="s">
        <v>948</v>
      </c>
      <c r="D398" s="159" t="s">
        <v>168</v>
      </c>
      <c r="E398" s="160" t="s">
        <v>791</v>
      </c>
      <c r="F398" s="161" t="s">
        <v>792</v>
      </c>
      <c r="G398" s="162" t="s">
        <v>157</v>
      </c>
      <c r="H398" s="163">
        <v>84</v>
      </c>
      <c r="I398" s="163"/>
      <c r="J398" s="163">
        <f t="shared" si="90"/>
        <v>0</v>
      </c>
      <c r="K398" s="164"/>
      <c r="L398" s="165"/>
      <c r="M398" s="166" t="s">
        <v>1</v>
      </c>
      <c r="N398" s="167" t="s">
        <v>36</v>
      </c>
      <c r="O398" s="154">
        <v>0</v>
      </c>
      <c r="P398" s="154">
        <f t="shared" si="91"/>
        <v>0</v>
      </c>
      <c r="Q398" s="154">
        <v>0</v>
      </c>
      <c r="R398" s="154">
        <f t="shared" si="92"/>
        <v>0</v>
      </c>
      <c r="S398" s="154">
        <v>0</v>
      </c>
      <c r="T398" s="155">
        <f t="shared" si="93"/>
        <v>0</v>
      </c>
      <c r="U398" s="26"/>
      <c r="V398" s="26"/>
      <c r="W398" s="26"/>
      <c r="X398" s="26"/>
      <c r="Y398" s="26"/>
      <c r="Z398" s="26"/>
      <c r="AA398" s="26"/>
      <c r="AB398" s="26"/>
      <c r="AC398" s="26"/>
      <c r="AD398" s="26"/>
      <c r="AE398" s="26"/>
      <c r="AR398" s="156" t="s">
        <v>223</v>
      </c>
      <c r="AT398" s="156" t="s">
        <v>168</v>
      </c>
      <c r="AU398" s="156" t="s">
        <v>145</v>
      </c>
      <c r="AY398" s="14" t="s">
        <v>133</v>
      </c>
      <c r="BE398" s="157">
        <f t="shared" si="94"/>
        <v>0</v>
      </c>
      <c r="BF398" s="157">
        <f t="shared" si="95"/>
        <v>0</v>
      </c>
      <c r="BG398" s="157">
        <f t="shared" si="96"/>
        <v>0</v>
      </c>
      <c r="BH398" s="157">
        <f t="shared" si="97"/>
        <v>0</v>
      </c>
      <c r="BI398" s="157">
        <f t="shared" si="98"/>
        <v>0</v>
      </c>
      <c r="BJ398" s="14" t="s">
        <v>83</v>
      </c>
      <c r="BK398" s="158">
        <f t="shared" si="99"/>
        <v>0</v>
      </c>
      <c r="BL398" s="14" t="s">
        <v>223</v>
      </c>
      <c r="BM398" s="156" t="s">
        <v>949</v>
      </c>
    </row>
    <row r="399" spans="1:65" s="2" customFormat="1" ht="28.2" customHeight="1">
      <c r="A399" s="26"/>
      <c r="B399" s="145"/>
      <c r="C399" s="159" t="s">
        <v>950</v>
      </c>
      <c r="D399" s="159" t="s">
        <v>168</v>
      </c>
      <c r="E399" s="160" t="s">
        <v>795</v>
      </c>
      <c r="F399" s="161" t="s">
        <v>796</v>
      </c>
      <c r="G399" s="162" t="s">
        <v>157</v>
      </c>
      <c r="H399" s="163">
        <v>4</v>
      </c>
      <c r="I399" s="163"/>
      <c r="J399" s="163">
        <f t="shared" si="90"/>
        <v>0</v>
      </c>
      <c r="K399" s="164"/>
      <c r="L399" s="165"/>
      <c r="M399" s="166" t="s">
        <v>1</v>
      </c>
      <c r="N399" s="167" t="s">
        <v>36</v>
      </c>
      <c r="O399" s="154">
        <v>0</v>
      </c>
      <c r="P399" s="154">
        <f t="shared" si="91"/>
        <v>0</v>
      </c>
      <c r="Q399" s="154">
        <v>0</v>
      </c>
      <c r="R399" s="154">
        <f t="shared" si="92"/>
        <v>0</v>
      </c>
      <c r="S399" s="154">
        <v>0</v>
      </c>
      <c r="T399" s="155">
        <f t="shared" si="93"/>
        <v>0</v>
      </c>
      <c r="U399" s="26"/>
      <c r="V399" s="26"/>
      <c r="W399" s="26"/>
      <c r="X399" s="26"/>
      <c r="Y399" s="26"/>
      <c r="Z399" s="26"/>
      <c r="AA399" s="26"/>
      <c r="AB399" s="26"/>
      <c r="AC399" s="26"/>
      <c r="AD399" s="26"/>
      <c r="AE399" s="26"/>
      <c r="AR399" s="156" t="s">
        <v>223</v>
      </c>
      <c r="AT399" s="156" t="s">
        <v>168</v>
      </c>
      <c r="AU399" s="156" t="s">
        <v>145</v>
      </c>
      <c r="AY399" s="14" t="s">
        <v>133</v>
      </c>
      <c r="BE399" s="157">
        <f t="shared" si="94"/>
        <v>0</v>
      </c>
      <c r="BF399" s="157">
        <f t="shared" si="95"/>
        <v>0</v>
      </c>
      <c r="BG399" s="157">
        <f t="shared" si="96"/>
        <v>0</v>
      </c>
      <c r="BH399" s="157">
        <f t="shared" si="97"/>
        <v>0</v>
      </c>
      <c r="BI399" s="157">
        <f t="shared" si="98"/>
        <v>0</v>
      </c>
      <c r="BJ399" s="14" t="s">
        <v>83</v>
      </c>
      <c r="BK399" s="158">
        <f t="shared" si="99"/>
        <v>0</v>
      </c>
      <c r="BL399" s="14" t="s">
        <v>223</v>
      </c>
      <c r="BM399" s="156" t="s">
        <v>951</v>
      </c>
    </row>
    <row r="400" spans="1:65" s="2" customFormat="1" ht="49.05" customHeight="1">
      <c r="A400" s="26"/>
      <c r="B400" s="145"/>
      <c r="C400" s="159" t="s">
        <v>952</v>
      </c>
      <c r="D400" s="159" t="s">
        <v>168</v>
      </c>
      <c r="E400" s="160" t="s">
        <v>953</v>
      </c>
      <c r="F400" s="161" t="s">
        <v>812</v>
      </c>
      <c r="G400" s="162" t="s">
        <v>157</v>
      </c>
      <c r="H400" s="163">
        <v>1</v>
      </c>
      <c r="I400" s="163"/>
      <c r="J400" s="163">
        <f t="shared" si="90"/>
        <v>0</v>
      </c>
      <c r="K400" s="164"/>
      <c r="L400" s="165"/>
      <c r="M400" s="166" t="s">
        <v>1</v>
      </c>
      <c r="N400" s="167" t="s">
        <v>36</v>
      </c>
      <c r="O400" s="154">
        <v>0</v>
      </c>
      <c r="P400" s="154">
        <f t="shared" si="91"/>
        <v>0</v>
      </c>
      <c r="Q400" s="154">
        <v>0</v>
      </c>
      <c r="R400" s="154">
        <f t="shared" si="92"/>
        <v>0</v>
      </c>
      <c r="S400" s="154">
        <v>0</v>
      </c>
      <c r="T400" s="155">
        <f t="shared" si="93"/>
        <v>0</v>
      </c>
      <c r="U400" s="26"/>
      <c r="V400" s="26"/>
      <c r="W400" s="26"/>
      <c r="X400" s="26"/>
      <c r="Y400" s="26"/>
      <c r="Z400" s="26"/>
      <c r="AA400" s="26"/>
      <c r="AB400" s="26"/>
      <c r="AC400" s="26"/>
      <c r="AD400" s="26"/>
      <c r="AE400" s="26"/>
      <c r="AR400" s="156" t="s">
        <v>223</v>
      </c>
      <c r="AT400" s="156" t="s">
        <v>168</v>
      </c>
      <c r="AU400" s="156" t="s">
        <v>145</v>
      </c>
      <c r="AY400" s="14" t="s">
        <v>133</v>
      </c>
      <c r="BE400" s="157">
        <f t="shared" si="94"/>
        <v>0</v>
      </c>
      <c r="BF400" s="157">
        <f t="shared" si="95"/>
        <v>0</v>
      </c>
      <c r="BG400" s="157">
        <f t="shared" si="96"/>
        <v>0</v>
      </c>
      <c r="BH400" s="157">
        <f t="shared" si="97"/>
        <v>0</v>
      </c>
      <c r="BI400" s="157">
        <f t="shared" si="98"/>
        <v>0</v>
      </c>
      <c r="BJ400" s="14" t="s">
        <v>83</v>
      </c>
      <c r="BK400" s="158">
        <f t="shared" si="99"/>
        <v>0</v>
      </c>
      <c r="BL400" s="14" t="s">
        <v>223</v>
      </c>
      <c r="BM400" s="156" t="s">
        <v>954</v>
      </c>
    </row>
    <row r="401" spans="1:65" s="2" customFormat="1" ht="24.15" customHeight="1">
      <c r="A401" s="26"/>
      <c r="B401" s="145"/>
      <c r="C401" s="159" t="s">
        <v>955</v>
      </c>
      <c r="D401" s="159" t="s">
        <v>168</v>
      </c>
      <c r="E401" s="160" t="s">
        <v>815</v>
      </c>
      <c r="F401" s="161" t="s">
        <v>816</v>
      </c>
      <c r="G401" s="162" t="s">
        <v>157</v>
      </c>
      <c r="H401" s="163">
        <v>1</v>
      </c>
      <c r="I401" s="163"/>
      <c r="J401" s="163">
        <f t="shared" si="90"/>
        <v>0</v>
      </c>
      <c r="K401" s="164"/>
      <c r="L401" s="165"/>
      <c r="M401" s="166" t="s">
        <v>1</v>
      </c>
      <c r="N401" s="167" t="s">
        <v>36</v>
      </c>
      <c r="O401" s="154">
        <v>0</v>
      </c>
      <c r="P401" s="154">
        <f t="shared" si="91"/>
        <v>0</v>
      </c>
      <c r="Q401" s="154">
        <v>2.1000000000000001E-4</v>
      </c>
      <c r="R401" s="154">
        <f t="shared" si="92"/>
        <v>2.1000000000000001E-4</v>
      </c>
      <c r="S401" s="154">
        <v>0</v>
      </c>
      <c r="T401" s="155">
        <f t="shared" si="93"/>
        <v>0</v>
      </c>
      <c r="U401" s="26"/>
      <c r="V401" s="26"/>
      <c r="W401" s="26"/>
      <c r="X401" s="26"/>
      <c r="Y401" s="26"/>
      <c r="Z401" s="26"/>
      <c r="AA401" s="26"/>
      <c r="AB401" s="26"/>
      <c r="AC401" s="26"/>
      <c r="AD401" s="26"/>
      <c r="AE401" s="26"/>
      <c r="AR401" s="156" t="s">
        <v>223</v>
      </c>
      <c r="AT401" s="156" t="s">
        <v>168</v>
      </c>
      <c r="AU401" s="156" t="s">
        <v>145</v>
      </c>
      <c r="AY401" s="14" t="s">
        <v>133</v>
      </c>
      <c r="BE401" s="157">
        <f t="shared" si="94"/>
        <v>0</v>
      </c>
      <c r="BF401" s="157">
        <f t="shared" si="95"/>
        <v>0</v>
      </c>
      <c r="BG401" s="157">
        <f t="shared" si="96"/>
        <v>0</v>
      </c>
      <c r="BH401" s="157">
        <f t="shared" si="97"/>
        <v>0</v>
      </c>
      <c r="BI401" s="157">
        <f t="shared" si="98"/>
        <v>0</v>
      </c>
      <c r="BJ401" s="14" t="s">
        <v>83</v>
      </c>
      <c r="BK401" s="158">
        <f t="shared" si="99"/>
        <v>0</v>
      </c>
      <c r="BL401" s="14" t="s">
        <v>223</v>
      </c>
      <c r="BM401" s="156" t="s">
        <v>956</v>
      </c>
    </row>
    <row r="402" spans="1:65" s="12" customFormat="1" ht="20.85" customHeight="1">
      <c r="B402" s="133"/>
      <c r="D402" s="134" t="s">
        <v>69</v>
      </c>
      <c r="E402" s="143" t="s">
        <v>957</v>
      </c>
      <c r="F402" s="143" t="s">
        <v>958</v>
      </c>
      <c r="J402" s="144">
        <f>BK402</f>
        <v>0</v>
      </c>
      <c r="L402" s="133"/>
      <c r="M402" s="137"/>
      <c r="N402" s="138"/>
      <c r="O402" s="138"/>
      <c r="P402" s="139">
        <f>SUM(P403:P422)</f>
        <v>9.48</v>
      </c>
      <c r="Q402" s="138"/>
      <c r="R402" s="139">
        <f>SUM(R403:R422)</f>
        <v>6.1000000000000013E-3</v>
      </c>
      <c r="S402" s="138"/>
      <c r="T402" s="140">
        <f>SUM(T403:T422)</f>
        <v>0</v>
      </c>
      <c r="AR402" s="134" t="s">
        <v>145</v>
      </c>
      <c r="AT402" s="141" t="s">
        <v>69</v>
      </c>
      <c r="AU402" s="141" t="s">
        <v>83</v>
      </c>
      <c r="AY402" s="134" t="s">
        <v>133</v>
      </c>
      <c r="BK402" s="142">
        <f>SUM(BK403:BK422)</f>
        <v>0</v>
      </c>
    </row>
    <row r="403" spans="1:65" s="2" customFormat="1" ht="24.15" customHeight="1">
      <c r="A403" s="26"/>
      <c r="B403" s="145"/>
      <c r="C403" s="159" t="s">
        <v>959</v>
      </c>
      <c r="D403" s="159" t="s">
        <v>168</v>
      </c>
      <c r="E403" s="160" t="s">
        <v>727</v>
      </c>
      <c r="F403" s="161" t="s">
        <v>728</v>
      </c>
      <c r="G403" s="162" t="s">
        <v>157</v>
      </c>
      <c r="H403" s="163">
        <v>1</v>
      </c>
      <c r="I403" s="163"/>
      <c r="J403" s="163">
        <f t="shared" ref="J403:J422" si="100">ROUND(I403*H403,3)</f>
        <v>0</v>
      </c>
      <c r="K403" s="164"/>
      <c r="L403" s="165"/>
      <c r="M403" s="166" t="s">
        <v>1</v>
      </c>
      <c r="N403" s="167" t="s">
        <v>36</v>
      </c>
      <c r="O403" s="154">
        <v>0</v>
      </c>
      <c r="P403" s="154">
        <f t="shared" ref="P403:P422" si="101">O403*H403</f>
        <v>0</v>
      </c>
      <c r="Q403" s="154">
        <v>0</v>
      </c>
      <c r="R403" s="154">
        <f t="shared" ref="R403:R422" si="102">Q403*H403</f>
        <v>0</v>
      </c>
      <c r="S403" s="154">
        <v>0</v>
      </c>
      <c r="T403" s="155">
        <f t="shared" ref="T403:T422" si="103">S403*H403</f>
        <v>0</v>
      </c>
      <c r="U403" s="26"/>
      <c r="V403" s="26"/>
      <c r="W403" s="26"/>
      <c r="X403" s="26"/>
      <c r="Y403" s="26"/>
      <c r="Z403" s="26"/>
      <c r="AA403" s="26"/>
      <c r="AB403" s="26"/>
      <c r="AC403" s="26"/>
      <c r="AD403" s="26"/>
      <c r="AE403" s="26"/>
      <c r="AR403" s="156" t="s">
        <v>246</v>
      </c>
      <c r="AT403" s="156" t="s">
        <v>168</v>
      </c>
      <c r="AU403" s="156" t="s">
        <v>145</v>
      </c>
      <c r="AY403" s="14" t="s">
        <v>133</v>
      </c>
      <c r="BE403" s="157">
        <f t="shared" ref="BE403:BE422" si="104">IF(N403="základná",J403,0)</f>
        <v>0</v>
      </c>
      <c r="BF403" s="157">
        <f t="shared" ref="BF403:BF422" si="105">IF(N403="znížená",J403,0)</f>
        <v>0</v>
      </c>
      <c r="BG403" s="157">
        <f t="shared" ref="BG403:BG422" si="106">IF(N403="zákl. prenesená",J403,0)</f>
        <v>0</v>
      </c>
      <c r="BH403" s="157">
        <f t="shared" ref="BH403:BH422" si="107">IF(N403="zníž. prenesená",J403,0)</f>
        <v>0</v>
      </c>
      <c r="BI403" s="157">
        <f t="shared" ref="BI403:BI422" si="108">IF(N403="nulová",J403,0)</f>
        <v>0</v>
      </c>
      <c r="BJ403" s="14" t="s">
        <v>83</v>
      </c>
      <c r="BK403" s="158">
        <f t="shared" ref="BK403:BK422" si="109">ROUND(I403*H403,3)</f>
        <v>0</v>
      </c>
      <c r="BL403" s="14" t="s">
        <v>218</v>
      </c>
      <c r="BM403" s="156" t="s">
        <v>960</v>
      </c>
    </row>
    <row r="404" spans="1:65" s="2" customFormat="1" ht="16.5" customHeight="1">
      <c r="A404" s="26"/>
      <c r="B404" s="145"/>
      <c r="C404" s="146" t="s">
        <v>961</v>
      </c>
      <c r="D404" s="146" t="s">
        <v>136</v>
      </c>
      <c r="E404" s="147" t="s">
        <v>731</v>
      </c>
      <c r="F404" s="148" t="s">
        <v>732</v>
      </c>
      <c r="G404" s="149" t="s">
        <v>157</v>
      </c>
      <c r="H404" s="150">
        <v>1</v>
      </c>
      <c r="I404" s="150"/>
      <c r="J404" s="150">
        <f t="shared" si="100"/>
        <v>0</v>
      </c>
      <c r="K404" s="151"/>
      <c r="L404" s="27"/>
      <c r="M404" s="152" t="s">
        <v>1</v>
      </c>
      <c r="N404" s="153" t="s">
        <v>36</v>
      </c>
      <c r="O404" s="154">
        <v>0.35</v>
      </c>
      <c r="P404" s="154">
        <f t="shared" si="101"/>
        <v>0.35</v>
      </c>
      <c r="Q404" s="154">
        <v>0</v>
      </c>
      <c r="R404" s="154">
        <f t="shared" si="102"/>
        <v>0</v>
      </c>
      <c r="S404" s="154">
        <v>0</v>
      </c>
      <c r="T404" s="155">
        <f t="shared" si="103"/>
        <v>0</v>
      </c>
      <c r="U404" s="26"/>
      <c r="V404" s="26"/>
      <c r="W404" s="26"/>
      <c r="X404" s="26"/>
      <c r="Y404" s="26"/>
      <c r="Z404" s="26"/>
      <c r="AA404" s="26"/>
      <c r="AB404" s="26"/>
      <c r="AC404" s="26"/>
      <c r="AD404" s="26"/>
      <c r="AE404" s="26"/>
      <c r="AR404" s="156" t="s">
        <v>218</v>
      </c>
      <c r="AT404" s="156" t="s">
        <v>136</v>
      </c>
      <c r="AU404" s="156" t="s">
        <v>145</v>
      </c>
      <c r="AY404" s="14" t="s">
        <v>133</v>
      </c>
      <c r="BE404" s="157">
        <f t="shared" si="104"/>
        <v>0</v>
      </c>
      <c r="BF404" s="157">
        <f t="shared" si="105"/>
        <v>0</v>
      </c>
      <c r="BG404" s="157">
        <f t="shared" si="106"/>
        <v>0</v>
      </c>
      <c r="BH404" s="157">
        <f t="shared" si="107"/>
        <v>0</v>
      </c>
      <c r="BI404" s="157">
        <f t="shared" si="108"/>
        <v>0</v>
      </c>
      <c r="BJ404" s="14" t="s">
        <v>83</v>
      </c>
      <c r="BK404" s="158">
        <f t="shared" si="109"/>
        <v>0</v>
      </c>
      <c r="BL404" s="14" t="s">
        <v>218</v>
      </c>
      <c r="BM404" s="156" t="s">
        <v>962</v>
      </c>
    </row>
    <row r="405" spans="1:65" s="2" customFormat="1" ht="21.75" customHeight="1">
      <c r="A405" s="26"/>
      <c r="B405" s="145"/>
      <c r="C405" s="159" t="s">
        <v>963</v>
      </c>
      <c r="D405" s="159" t="s">
        <v>168</v>
      </c>
      <c r="E405" s="160" t="s">
        <v>735</v>
      </c>
      <c r="F405" s="161" t="s">
        <v>736</v>
      </c>
      <c r="G405" s="162" t="s">
        <v>157</v>
      </c>
      <c r="H405" s="163">
        <v>1</v>
      </c>
      <c r="I405" s="163"/>
      <c r="J405" s="163">
        <f t="shared" si="100"/>
        <v>0</v>
      </c>
      <c r="K405" s="164"/>
      <c r="L405" s="165"/>
      <c r="M405" s="166" t="s">
        <v>1</v>
      </c>
      <c r="N405" s="167" t="s">
        <v>36</v>
      </c>
      <c r="O405" s="154">
        <v>0</v>
      </c>
      <c r="P405" s="154">
        <f t="shared" si="101"/>
        <v>0</v>
      </c>
      <c r="Q405" s="154">
        <v>4.2999999999999999E-4</v>
      </c>
      <c r="R405" s="154">
        <f t="shared" si="102"/>
        <v>4.2999999999999999E-4</v>
      </c>
      <c r="S405" s="154">
        <v>0</v>
      </c>
      <c r="T405" s="155">
        <f t="shared" si="103"/>
        <v>0</v>
      </c>
      <c r="U405" s="26"/>
      <c r="V405" s="26"/>
      <c r="W405" s="26"/>
      <c r="X405" s="26"/>
      <c r="Y405" s="26"/>
      <c r="Z405" s="26"/>
      <c r="AA405" s="26"/>
      <c r="AB405" s="26"/>
      <c r="AC405" s="26"/>
      <c r="AD405" s="26"/>
      <c r="AE405" s="26"/>
      <c r="AR405" s="156" t="s">
        <v>223</v>
      </c>
      <c r="AT405" s="156" t="s">
        <v>168</v>
      </c>
      <c r="AU405" s="156" t="s">
        <v>145</v>
      </c>
      <c r="AY405" s="14" t="s">
        <v>133</v>
      </c>
      <c r="BE405" s="157">
        <f t="shared" si="104"/>
        <v>0</v>
      </c>
      <c r="BF405" s="157">
        <f t="shared" si="105"/>
        <v>0</v>
      </c>
      <c r="BG405" s="157">
        <f t="shared" si="106"/>
        <v>0</v>
      </c>
      <c r="BH405" s="157">
        <f t="shared" si="107"/>
        <v>0</v>
      </c>
      <c r="BI405" s="157">
        <f t="shared" si="108"/>
        <v>0</v>
      </c>
      <c r="BJ405" s="14" t="s">
        <v>83</v>
      </c>
      <c r="BK405" s="158">
        <f t="shared" si="109"/>
        <v>0</v>
      </c>
      <c r="BL405" s="14" t="s">
        <v>223</v>
      </c>
      <c r="BM405" s="156" t="s">
        <v>964</v>
      </c>
    </row>
    <row r="406" spans="1:65" s="2" customFormat="1" ht="16.5" customHeight="1">
      <c r="A406" s="26"/>
      <c r="B406" s="145"/>
      <c r="C406" s="146" t="s">
        <v>965</v>
      </c>
      <c r="D406" s="146" t="s">
        <v>136</v>
      </c>
      <c r="E406" s="147" t="s">
        <v>739</v>
      </c>
      <c r="F406" s="148" t="s">
        <v>740</v>
      </c>
      <c r="G406" s="149" t="s">
        <v>157</v>
      </c>
      <c r="H406" s="150">
        <v>1</v>
      </c>
      <c r="I406" s="150"/>
      <c r="J406" s="150">
        <f t="shared" si="100"/>
        <v>0</v>
      </c>
      <c r="K406" s="151"/>
      <c r="L406" s="27"/>
      <c r="M406" s="152" t="s">
        <v>1</v>
      </c>
      <c r="N406" s="153" t="s">
        <v>36</v>
      </c>
      <c r="O406" s="154">
        <v>0.5</v>
      </c>
      <c r="P406" s="154">
        <f t="shared" si="101"/>
        <v>0.5</v>
      </c>
      <c r="Q406" s="154">
        <v>0</v>
      </c>
      <c r="R406" s="154">
        <f t="shared" si="102"/>
        <v>0</v>
      </c>
      <c r="S406" s="154">
        <v>0</v>
      </c>
      <c r="T406" s="155">
        <f t="shared" si="103"/>
        <v>0</v>
      </c>
      <c r="U406" s="26"/>
      <c r="V406" s="26"/>
      <c r="W406" s="26"/>
      <c r="X406" s="26"/>
      <c r="Y406" s="26"/>
      <c r="Z406" s="26"/>
      <c r="AA406" s="26"/>
      <c r="AB406" s="26"/>
      <c r="AC406" s="26"/>
      <c r="AD406" s="26"/>
      <c r="AE406" s="26"/>
      <c r="AR406" s="156" t="s">
        <v>218</v>
      </c>
      <c r="AT406" s="156" t="s">
        <v>136</v>
      </c>
      <c r="AU406" s="156" t="s">
        <v>145</v>
      </c>
      <c r="AY406" s="14" t="s">
        <v>133</v>
      </c>
      <c r="BE406" s="157">
        <f t="shared" si="104"/>
        <v>0</v>
      </c>
      <c r="BF406" s="157">
        <f t="shared" si="105"/>
        <v>0</v>
      </c>
      <c r="BG406" s="157">
        <f t="shared" si="106"/>
        <v>0</v>
      </c>
      <c r="BH406" s="157">
        <f t="shared" si="107"/>
        <v>0</v>
      </c>
      <c r="BI406" s="157">
        <f t="shared" si="108"/>
        <v>0</v>
      </c>
      <c r="BJ406" s="14" t="s">
        <v>83</v>
      </c>
      <c r="BK406" s="158">
        <f t="shared" si="109"/>
        <v>0</v>
      </c>
      <c r="BL406" s="14" t="s">
        <v>218</v>
      </c>
      <c r="BM406" s="156" t="s">
        <v>966</v>
      </c>
    </row>
    <row r="407" spans="1:65" s="2" customFormat="1" ht="25.8" customHeight="1">
      <c r="A407" s="26"/>
      <c r="B407" s="145"/>
      <c r="C407" s="159" t="s">
        <v>967</v>
      </c>
      <c r="D407" s="159" t="s">
        <v>168</v>
      </c>
      <c r="E407" s="160" t="s">
        <v>743</v>
      </c>
      <c r="F407" s="161" t="s">
        <v>744</v>
      </c>
      <c r="G407" s="162" t="s">
        <v>157</v>
      </c>
      <c r="H407" s="163">
        <v>1</v>
      </c>
      <c r="I407" s="163"/>
      <c r="J407" s="163">
        <f t="shared" si="100"/>
        <v>0</v>
      </c>
      <c r="K407" s="164"/>
      <c r="L407" s="165"/>
      <c r="M407" s="166" t="s">
        <v>1</v>
      </c>
      <c r="N407" s="167" t="s">
        <v>36</v>
      </c>
      <c r="O407" s="154">
        <v>0</v>
      </c>
      <c r="P407" s="154">
        <f t="shared" si="101"/>
        <v>0</v>
      </c>
      <c r="Q407" s="154">
        <v>2.9999999999999997E-4</v>
      </c>
      <c r="R407" s="154">
        <f t="shared" si="102"/>
        <v>2.9999999999999997E-4</v>
      </c>
      <c r="S407" s="154">
        <v>0</v>
      </c>
      <c r="T407" s="155">
        <f t="shared" si="103"/>
        <v>0</v>
      </c>
      <c r="U407" s="26"/>
      <c r="V407" s="26"/>
      <c r="W407" s="26"/>
      <c r="X407" s="26"/>
      <c r="Y407" s="26"/>
      <c r="Z407" s="26"/>
      <c r="AA407" s="26"/>
      <c r="AB407" s="26"/>
      <c r="AC407" s="26"/>
      <c r="AD407" s="26"/>
      <c r="AE407" s="26"/>
      <c r="AR407" s="156" t="s">
        <v>223</v>
      </c>
      <c r="AT407" s="156" t="s">
        <v>168</v>
      </c>
      <c r="AU407" s="156" t="s">
        <v>145</v>
      </c>
      <c r="AY407" s="14" t="s">
        <v>133</v>
      </c>
      <c r="BE407" s="157">
        <f t="shared" si="104"/>
        <v>0</v>
      </c>
      <c r="BF407" s="157">
        <f t="shared" si="105"/>
        <v>0</v>
      </c>
      <c r="BG407" s="157">
        <f t="shared" si="106"/>
        <v>0</v>
      </c>
      <c r="BH407" s="157">
        <f t="shared" si="107"/>
        <v>0</v>
      </c>
      <c r="BI407" s="157">
        <f t="shared" si="108"/>
        <v>0</v>
      </c>
      <c r="BJ407" s="14" t="s">
        <v>83</v>
      </c>
      <c r="BK407" s="158">
        <f t="shared" si="109"/>
        <v>0</v>
      </c>
      <c r="BL407" s="14" t="s">
        <v>223</v>
      </c>
      <c r="BM407" s="156" t="s">
        <v>968</v>
      </c>
    </row>
    <row r="408" spans="1:65" s="2" customFormat="1" ht="16.5" customHeight="1">
      <c r="A408" s="26"/>
      <c r="B408" s="145"/>
      <c r="C408" s="146" t="s">
        <v>969</v>
      </c>
      <c r="D408" s="146" t="s">
        <v>136</v>
      </c>
      <c r="E408" s="147" t="s">
        <v>747</v>
      </c>
      <c r="F408" s="148" t="s">
        <v>748</v>
      </c>
      <c r="G408" s="149" t="s">
        <v>157</v>
      </c>
      <c r="H408" s="150">
        <v>1</v>
      </c>
      <c r="I408" s="150"/>
      <c r="J408" s="150">
        <f t="shared" si="100"/>
        <v>0</v>
      </c>
      <c r="K408" s="151"/>
      <c r="L408" s="27"/>
      <c r="M408" s="152" t="s">
        <v>1</v>
      </c>
      <c r="N408" s="153" t="s">
        <v>36</v>
      </c>
      <c r="O408" s="154">
        <v>0.26</v>
      </c>
      <c r="P408" s="154">
        <f t="shared" si="101"/>
        <v>0.26</v>
      </c>
      <c r="Q408" s="154">
        <v>0</v>
      </c>
      <c r="R408" s="154">
        <f t="shared" si="102"/>
        <v>0</v>
      </c>
      <c r="S408" s="154">
        <v>0</v>
      </c>
      <c r="T408" s="155">
        <f t="shared" si="103"/>
        <v>0</v>
      </c>
      <c r="U408" s="26"/>
      <c r="V408" s="26"/>
      <c r="W408" s="26"/>
      <c r="X408" s="26"/>
      <c r="Y408" s="26"/>
      <c r="Z408" s="26"/>
      <c r="AA408" s="26"/>
      <c r="AB408" s="26"/>
      <c r="AC408" s="26"/>
      <c r="AD408" s="26"/>
      <c r="AE408" s="26"/>
      <c r="AR408" s="156" t="s">
        <v>218</v>
      </c>
      <c r="AT408" s="156" t="s">
        <v>136</v>
      </c>
      <c r="AU408" s="156" t="s">
        <v>145</v>
      </c>
      <c r="AY408" s="14" t="s">
        <v>133</v>
      </c>
      <c r="BE408" s="157">
        <f t="shared" si="104"/>
        <v>0</v>
      </c>
      <c r="BF408" s="157">
        <f t="shared" si="105"/>
        <v>0</v>
      </c>
      <c r="BG408" s="157">
        <f t="shared" si="106"/>
        <v>0</v>
      </c>
      <c r="BH408" s="157">
        <f t="shared" si="107"/>
        <v>0</v>
      </c>
      <c r="BI408" s="157">
        <f t="shared" si="108"/>
        <v>0</v>
      </c>
      <c r="BJ408" s="14" t="s">
        <v>83</v>
      </c>
      <c r="BK408" s="158">
        <f t="shared" si="109"/>
        <v>0</v>
      </c>
      <c r="BL408" s="14" t="s">
        <v>218</v>
      </c>
      <c r="BM408" s="156" t="s">
        <v>970</v>
      </c>
    </row>
    <row r="409" spans="1:65" s="2" customFormat="1" ht="22.2" customHeight="1">
      <c r="A409" s="26"/>
      <c r="B409" s="145"/>
      <c r="C409" s="159" t="s">
        <v>971</v>
      </c>
      <c r="D409" s="159" t="s">
        <v>168</v>
      </c>
      <c r="E409" s="160" t="s">
        <v>751</v>
      </c>
      <c r="F409" s="161" t="s">
        <v>752</v>
      </c>
      <c r="G409" s="162" t="s">
        <v>157</v>
      </c>
      <c r="H409" s="163">
        <v>1</v>
      </c>
      <c r="I409" s="163"/>
      <c r="J409" s="163">
        <f t="shared" si="100"/>
        <v>0</v>
      </c>
      <c r="K409" s="164"/>
      <c r="L409" s="165"/>
      <c r="M409" s="166" t="s">
        <v>1</v>
      </c>
      <c r="N409" s="167" t="s">
        <v>36</v>
      </c>
      <c r="O409" s="154">
        <v>0</v>
      </c>
      <c r="P409" s="154">
        <f t="shared" si="101"/>
        <v>0</v>
      </c>
      <c r="Q409" s="154">
        <v>1.6000000000000001E-4</v>
      </c>
      <c r="R409" s="154">
        <f t="shared" si="102"/>
        <v>1.6000000000000001E-4</v>
      </c>
      <c r="S409" s="154">
        <v>0</v>
      </c>
      <c r="T409" s="155">
        <f t="shared" si="103"/>
        <v>0</v>
      </c>
      <c r="U409" s="26"/>
      <c r="V409" s="26"/>
      <c r="W409" s="26"/>
      <c r="X409" s="26"/>
      <c r="Y409" s="26"/>
      <c r="Z409" s="26"/>
      <c r="AA409" s="26"/>
      <c r="AB409" s="26"/>
      <c r="AC409" s="26"/>
      <c r="AD409" s="26"/>
      <c r="AE409" s="26"/>
      <c r="AR409" s="156" t="s">
        <v>223</v>
      </c>
      <c r="AT409" s="156" t="s">
        <v>168</v>
      </c>
      <c r="AU409" s="156" t="s">
        <v>145</v>
      </c>
      <c r="AY409" s="14" t="s">
        <v>133</v>
      </c>
      <c r="BE409" s="157">
        <f t="shared" si="104"/>
        <v>0</v>
      </c>
      <c r="BF409" s="157">
        <f t="shared" si="105"/>
        <v>0</v>
      </c>
      <c r="BG409" s="157">
        <f t="shared" si="106"/>
        <v>0</v>
      </c>
      <c r="BH409" s="157">
        <f t="shared" si="107"/>
        <v>0</v>
      </c>
      <c r="BI409" s="157">
        <f t="shared" si="108"/>
        <v>0</v>
      </c>
      <c r="BJ409" s="14" t="s">
        <v>83</v>
      </c>
      <c r="BK409" s="158">
        <f t="shared" si="109"/>
        <v>0</v>
      </c>
      <c r="BL409" s="14" t="s">
        <v>223</v>
      </c>
      <c r="BM409" s="156" t="s">
        <v>972</v>
      </c>
    </row>
    <row r="410" spans="1:65" s="2" customFormat="1" ht="21.75" customHeight="1">
      <c r="A410" s="26"/>
      <c r="B410" s="145"/>
      <c r="C410" s="146" t="s">
        <v>973</v>
      </c>
      <c r="D410" s="146" t="s">
        <v>136</v>
      </c>
      <c r="E410" s="147" t="s">
        <v>763</v>
      </c>
      <c r="F410" s="148" t="s">
        <v>764</v>
      </c>
      <c r="G410" s="149" t="s">
        <v>157</v>
      </c>
      <c r="H410" s="150">
        <v>13</v>
      </c>
      <c r="I410" s="150"/>
      <c r="J410" s="150">
        <f t="shared" si="100"/>
        <v>0</v>
      </c>
      <c r="K410" s="151"/>
      <c r="L410" s="27"/>
      <c r="M410" s="152" t="s">
        <v>1</v>
      </c>
      <c r="N410" s="153" t="s">
        <v>36</v>
      </c>
      <c r="O410" s="154">
        <v>0.37</v>
      </c>
      <c r="P410" s="154">
        <f t="shared" si="101"/>
        <v>4.8099999999999996</v>
      </c>
      <c r="Q410" s="154">
        <v>0</v>
      </c>
      <c r="R410" s="154">
        <f t="shared" si="102"/>
        <v>0</v>
      </c>
      <c r="S410" s="154">
        <v>0</v>
      </c>
      <c r="T410" s="155">
        <f t="shared" si="103"/>
        <v>0</v>
      </c>
      <c r="U410" s="26"/>
      <c r="V410" s="26"/>
      <c r="W410" s="26"/>
      <c r="X410" s="26"/>
      <c r="Y410" s="26"/>
      <c r="Z410" s="26"/>
      <c r="AA410" s="26"/>
      <c r="AB410" s="26"/>
      <c r="AC410" s="26"/>
      <c r="AD410" s="26"/>
      <c r="AE410" s="26"/>
      <c r="AR410" s="156" t="s">
        <v>218</v>
      </c>
      <c r="AT410" s="156" t="s">
        <v>136</v>
      </c>
      <c r="AU410" s="156" t="s">
        <v>145</v>
      </c>
      <c r="AY410" s="14" t="s">
        <v>133</v>
      </c>
      <c r="BE410" s="157">
        <f t="shared" si="104"/>
        <v>0</v>
      </c>
      <c r="BF410" s="157">
        <f t="shared" si="105"/>
        <v>0</v>
      </c>
      <c r="BG410" s="157">
        <f t="shared" si="106"/>
        <v>0</v>
      </c>
      <c r="BH410" s="157">
        <f t="shared" si="107"/>
        <v>0</v>
      </c>
      <c r="BI410" s="157">
        <f t="shared" si="108"/>
        <v>0</v>
      </c>
      <c r="BJ410" s="14" t="s">
        <v>83</v>
      </c>
      <c r="BK410" s="158">
        <f t="shared" si="109"/>
        <v>0</v>
      </c>
      <c r="BL410" s="14" t="s">
        <v>218</v>
      </c>
      <c r="BM410" s="156" t="s">
        <v>974</v>
      </c>
    </row>
    <row r="411" spans="1:65" s="2" customFormat="1" ht="33" customHeight="1">
      <c r="A411" s="26"/>
      <c r="B411" s="145"/>
      <c r="C411" s="159" t="s">
        <v>975</v>
      </c>
      <c r="D411" s="159" t="s">
        <v>168</v>
      </c>
      <c r="E411" s="160" t="s">
        <v>767</v>
      </c>
      <c r="F411" s="161" t="s">
        <v>768</v>
      </c>
      <c r="G411" s="162" t="s">
        <v>157</v>
      </c>
      <c r="H411" s="163">
        <v>9</v>
      </c>
      <c r="I411" s="163"/>
      <c r="J411" s="163">
        <f t="shared" si="100"/>
        <v>0</v>
      </c>
      <c r="K411" s="164"/>
      <c r="L411" s="165"/>
      <c r="M411" s="166" t="s">
        <v>1</v>
      </c>
      <c r="N411" s="167" t="s">
        <v>36</v>
      </c>
      <c r="O411" s="154">
        <v>0</v>
      </c>
      <c r="P411" s="154">
        <f t="shared" si="101"/>
        <v>0</v>
      </c>
      <c r="Q411" s="154">
        <v>2.5000000000000001E-4</v>
      </c>
      <c r="R411" s="154">
        <f t="shared" si="102"/>
        <v>2.2500000000000003E-3</v>
      </c>
      <c r="S411" s="154">
        <v>0</v>
      </c>
      <c r="T411" s="155">
        <f t="shared" si="103"/>
        <v>0</v>
      </c>
      <c r="U411" s="26"/>
      <c r="V411" s="26"/>
      <c r="W411" s="26"/>
      <c r="X411" s="26"/>
      <c r="Y411" s="26"/>
      <c r="Z411" s="26"/>
      <c r="AA411" s="26"/>
      <c r="AB411" s="26"/>
      <c r="AC411" s="26"/>
      <c r="AD411" s="26"/>
      <c r="AE411" s="26"/>
      <c r="AR411" s="156" t="s">
        <v>223</v>
      </c>
      <c r="AT411" s="156" t="s">
        <v>168</v>
      </c>
      <c r="AU411" s="156" t="s">
        <v>145</v>
      </c>
      <c r="AY411" s="14" t="s">
        <v>133</v>
      </c>
      <c r="BE411" s="157">
        <f t="shared" si="104"/>
        <v>0</v>
      </c>
      <c r="BF411" s="157">
        <f t="shared" si="105"/>
        <v>0</v>
      </c>
      <c r="BG411" s="157">
        <f t="shared" si="106"/>
        <v>0</v>
      </c>
      <c r="BH411" s="157">
        <f t="shared" si="107"/>
        <v>0</v>
      </c>
      <c r="BI411" s="157">
        <f t="shared" si="108"/>
        <v>0</v>
      </c>
      <c r="BJ411" s="14" t="s">
        <v>83</v>
      </c>
      <c r="BK411" s="158">
        <f t="shared" si="109"/>
        <v>0</v>
      </c>
      <c r="BL411" s="14" t="s">
        <v>223</v>
      </c>
      <c r="BM411" s="156" t="s">
        <v>976</v>
      </c>
    </row>
    <row r="412" spans="1:65" s="2" customFormat="1" ht="33" customHeight="1">
      <c r="A412" s="26"/>
      <c r="B412" s="145"/>
      <c r="C412" s="159" t="s">
        <v>977</v>
      </c>
      <c r="D412" s="159" t="s">
        <v>168</v>
      </c>
      <c r="E412" s="160" t="s">
        <v>771</v>
      </c>
      <c r="F412" s="161" t="s">
        <v>772</v>
      </c>
      <c r="G412" s="162" t="s">
        <v>157</v>
      </c>
      <c r="H412" s="163">
        <v>4</v>
      </c>
      <c r="I412" s="163"/>
      <c r="J412" s="163">
        <f t="shared" si="100"/>
        <v>0</v>
      </c>
      <c r="K412" s="164"/>
      <c r="L412" s="165"/>
      <c r="M412" s="166" t="s">
        <v>1</v>
      </c>
      <c r="N412" s="167" t="s">
        <v>36</v>
      </c>
      <c r="O412" s="154">
        <v>0</v>
      </c>
      <c r="P412" s="154">
        <f t="shared" si="101"/>
        <v>0</v>
      </c>
      <c r="Q412" s="154">
        <v>2.5000000000000001E-4</v>
      </c>
      <c r="R412" s="154">
        <f t="shared" si="102"/>
        <v>1E-3</v>
      </c>
      <c r="S412" s="154">
        <v>0</v>
      </c>
      <c r="T412" s="155">
        <f t="shared" si="103"/>
        <v>0</v>
      </c>
      <c r="U412" s="26"/>
      <c r="V412" s="26"/>
      <c r="W412" s="26"/>
      <c r="X412" s="26"/>
      <c r="Y412" s="26"/>
      <c r="Z412" s="26"/>
      <c r="AA412" s="26"/>
      <c r="AB412" s="26"/>
      <c r="AC412" s="26"/>
      <c r="AD412" s="26"/>
      <c r="AE412" s="26"/>
      <c r="AR412" s="156" t="s">
        <v>223</v>
      </c>
      <c r="AT412" s="156" t="s">
        <v>168</v>
      </c>
      <c r="AU412" s="156" t="s">
        <v>145</v>
      </c>
      <c r="AY412" s="14" t="s">
        <v>133</v>
      </c>
      <c r="BE412" s="157">
        <f t="shared" si="104"/>
        <v>0</v>
      </c>
      <c r="BF412" s="157">
        <f t="shared" si="105"/>
        <v>0</v>
      </c>
      <c r="BG412" s="157">
        <f t="shared" si="106"/>
        <v>0</v>
      </c>
      <c r="BH412" s="157">
        <f t="shared" si="107"/>
        <v>0</v>
      </c>
      <c r="BI412" s="157">
        <f t="shared" si="108"/>
        <v>0</v>
      </c>
      <c r="BJ412" s="14" t="s">
        <v>83</v>
      </c>
      <c r="BK412" s="158">
        <f t="shared" si="109"/>
        <v>0</v>
      </c>
      <c r="BL412" s="14" t="s">
        <v>223</v>
      </c>
      <c r="BM412" s="156" t="s">
        <v>978</v>
      </c>
    </row>
    <row r="413" spans="1:65" s="2" customFormat="1" ht="33" customHeight="1">
      <c r="A413" s="26"/>
      <c r="B413" s="145"/>
      <c r="C413" s="146" t="s">
        <v>246</v>
      </c>
      <c r="D413" s="146" t="s">
        <v>136</v>
      </c>
      <c r="E413" s="147" t="s">
        <v>783</v>
      </c>
      <c r="F413" s="148" t="s">
        <v>784</v>
      </c>
      <c r="G413" s="149" t="s">
        <v>157</v>
      </c>
      <c r="H413" s="150">
        <v>5</v>
      </c>
      <c r="I413" s="150"/>
      <c r="J413" s="150">
        <f t="shared" si="100"/>
        <v>0</v>
      </c>
      <c r="K413" s="151"/>
      <c r="L413" s="27"/>
      <c r="M413" s="152" t="s">
        <v>1</v>
      </c>
      <c r="N413" s="153" t="s">
        <v>36</v>
      </c>
      <c r="O413" s="154">
        <v>0.109</v>
      </c>
      <c r="P413" s="154">
        <f t="shared" si="101"/>
        <v>0.54500000000000004</v>
      </c>
      <c r="Q413" s="154">
        <v>0</v>
      </c>
      <c r="R413" s="154">
        <f t="shared" si="102"/>
        <v>0</v>
      </c>
      <c r="S413" s="154">
        <v>0</v>
      </c>
      <c r="T413" s="155">
        <f t="shared" si="103"/>
        <v>0</v>
      </c>
      <c r="U413" s="26"/>
      <c r="V413" s="26"/>
      <c r="W413" s="26"/>
      <c r="X413" s="26"/>
      <c r="Y413" s="26"/>
      <c r="Z413" s="26"/>
      <c r="AA413" s="26"/>
      <c r="AB413" s="26"/>
      <c r="AC413" s="26"/>
      <c r="AD413" s="26"/>
      <c r="AE413" s="26"/>
      <c r="AR413" s="156" t="s">
        <v>218</v>
      </c>
      <c r="AT413" s="156" t="s">
        <v>136</v>
      </c>
      <c r="AU413" s="156" t="s">
        <v>145</v>
      </c>
      <c r="AY413" s="14" t="s">
        <v>133</v>
      </c>
      <c r="BE413" s="157">
        <f t="shared" si="104"/>
        <v>0</v>
      </c>
      <c r="BF413" s="157">
        <f t="shared" si="105"/>
        <v>0</v>
      </c>
      <c r="BG413" s="157">
        <f t="shared" si="106"/>
        <v>0</v>
      </c>
      <c r="BH413" s="157">
        <f t="shared" si="107"/>
        <v>0</v>
      </c>
      <c r="BI413" s="157">
        <f t="shared" si="108"/>
        <v>0</v>
      </c>
      <c r="BJ413" s="14" t="s">
        <v>83</v>
      </c>
      <c r="BK413" s="158">
        <f t="shared" si="109"/>
        <v>0</v>
      </c>
      <c r="BL413" s="14" t="s">
        <v>218</v>
      </c>
      <c r="BM413" s="156" t="s">
        <v>979</v>
      </c>
    </row>
    <row r="414" spans="1:65" s="2" customFormat="1" ht="32.4" customHeight="1">
      <c r="A414" s="26"/>
      <c r="B414" s="145"/>
      <c r="C414" s="159" t="s">
        <v>980</v>
      </c>
      <c r="D414" s="159" t="s">
        <v>168</v>
      </c>
      <c r="E414" s="160" t="s">
        <v>787</v>
      </c>
      <c r="F414" s="161" t="s">
        <v>788</v>
      </c>
      <c r="G414" s="162" t="s">
        <v>157</v>
      </c>
      <c r="H414" s="163">
        <v>5</v>
      </c>
      <c r="I414" s="163"/>
      <c r="J414" s="163">
        <f t="shared" si="100"/>
        <v>0</v>
      </c>
      <c r="K414" s="164"/>
      <c r="L414" s="165"/>
      <c r="M414" s="166" t="s">
        <v>1</v>
      </c>
      <c r="N414" s="167" t="s">
        <v>36</v>
      </c>
      <c r="O414" s="154">
        <v>0</v>
      </c>
      <c r="P414" s="154">
        <f t="shared" si="101"/>
        <v>0</v>
      </c>
      <c r="Q414" s="154">
        <v>8.0000000000000007E-5</v>
      </c>
      <c r="R414" s="154">
        <f t="shared" si="102"/>
        <v>4.0000000000000002E-4</v>
      </c>
      <c r="S414" s="154">
        <v>0</v>
      </c>
      <c r="T414" s="155">
        <f t="shared" si="103"/>
        <v>0</v>
      </c>
      <c r="U414" s="26"/>
      <c r="V414" s="26"/>
      <c r="W414" s="26"/>
      <c r="X414" s="26"/>
      <c r="Y414" s="26"/>
      <c r="Z414" s="26"/>
      <c r="AA414" s="26"/>
      <c r="AB414" s="26"/>
      <c r="AC414" s="26"/>
      <c r="AD414" s="26"/>
      <c r="AE414" s="26"/>
      <c r="AR414" s="156" t="s">
        <v>223</v>
      </c>
      <c r="AT414" s="156" t="s">
        <v>168</v>
      </c>
      <c r="AU414" s="156" t="s">
        <v>145</v>
      </c>
      <c r="AY414" s="14" t="s">
        <v>133</v>
      </c>
      <c r="BE414" s="157">
        <f t="shared" si="104"/>
        <v>0</v>
      </c>
      <c r="BF414" s="157">
        <f t="shared" si="105"/>
        <v>0</v>
      </c>
      <c r="BG414" s="157">
        <f t="shared" si="106"/>
        <v>0</v>
      </c>
      <c r="BH414" s="157">
        <f t="shared" si="107"/>
        <v>0</v>
      </c>
      <c r="BI414" s="157">
        <f t="shared" si="108"/>
        <v>0</v>
      </c>
      <c r="BJ414" s="14" t="s">
        <v>83</v>
      </c>
      <c r="BK414" s="158">
        <f t="shared" si="109"/>
        <v>0</v>
      </c>
      <c r="BL414" s="14" t="s">
        <v>223</v>
      </c>
      <c r="BM414" s="156" t="s">
        <v>981</v>
      </c>
    </row>
    <row r="415" spans="1:65" s="2" customFormat="1" ht="24.6" customHeight="1">
      <c r="A415" s="26"/>
      <c r="B415" s="145"/>
      <c r="C415" s="159" t="s">
        <v>982</v>
      </c>
      <c r="D415" s="159" t="s">
        <v>168</v>
      </c>
      <c r="E415" s="160" t="s">
        <v>791</v>
      </c>
      <c r="F415" s="161" t="s">
        <v>792</v>
      </c>
      <c r="G415" s="162" t="s">
        <v>157</v>
      </c>
      <c r="H415" s="163">
        <v>5</v>
      </c>
      <c r="I415" s="163"/>
      <c r="J415" s="163">
        <f t="shared" si="100"/>
        <v>0</v>
      </c>
      <c r="K415" s="164"/>
      <c r="L415" s="165"/>
      <c r="M415" s="166" t="s">
        <v>1</v>
      </c>
      <c r="N415" s="167" t="s">
        <v>36</v>
      </c>
      <c r="O415" s="154">
        <v>0</v>
      </c>
      <c r="P415" s="154">
        <f t="shared" si="101"/>
        <v>0</v>
      </c>
      <c r="Q415" s="154">
        <v>0</v>
      </c>
      <c r="R415" s="154">
        <f t="shared" si="102"/>
        <v>0</v>
      </c>
      <c r="S415" s="154">
        <v>0</v>
      </c>
      <c r="T415" s="155">
        <f t="shared" si="103"/>
        <v>0</v>
      </c>
      <c r="U415" s="26"/>
      <c r="V415" s="26"/>
      <c r="W415" s="26"/>
      <c r="X415" s="26"/>
      <c r="Y415" s="26"/>
      <c r="Z415" s="26"/>
      <c r="AA415" s="26"/>
      <c r="AB415" s="26"/>
      <c r="AC415" s="26"/>
      <c r="AD415" s="26"/>
      <c r="AE415" s="26"/>
      <c r="AR415" s="156" t="s">
        <v>223</v>
      </c>
      <c r="AT415" s="156" t="s">
        <v>168</v>
      </c>
      <c r="AU415" s="156" t="s">
        <v>145</v>
      </c>
      <c r="AY415" s="14" t="s">
        <v>133</v>
      </c>
      <c r="BE415" s="157">
        <f t="shared" si="104"/>
        <v>0</v>
      </c>
      <c r="BF415" s="157">
        <f t="shared" si="105"/>
        <v>0</v>
      </c>
      <c r="BG415" s="157">
        <f t="shared" si="106"/>
        <v>0</v>
      </c>
      <c r="BH415" s="157">
        <f t="shared" si="107"/>
        <v>0</v>
      </c>
      <c r="BI415" s="157">
        <f t="shared" si="108"/>
        <v>0</v>
      </c>
      <c r="BJ415" s="14" t="s">
        <v>83</v>
      </c>
      <c r="BK415" s="158">
        <f t="shared" si="109"/>
        <v>0</v>
      </c>
      <c r="BL415" s="14" t="s">
        <v>223</v>
      </c>
      <c r="BM415" s="156" t="s">
        <v>983</v>
      </c>
    </row>
    <row r="416" spans="1:65" s="2" customFormat="1" ht="27" customHeight="1">
      <c r="A416" s="26"/>
      <c r="B416" s="145"/>
      <c r="C416" s="159" t="s">
        <v>984</v>
      </c>
      <c r="D416" s="159" t="s">
        <v>168</v>
      </c>
      <c r="E416" s="160" t="s">
        <v>795</v>
      </c>
      <c r="F416" s="161" t="s">
        <v>796</v>
      </c>
      <c r="G416" s="162" t="s">
        <v>157</v>
      </c>
      <c r="H416" s="163">
        <v>2</v>
      </c>
      <c r="I416" s="163"/>
      <c r="J416" s="163">
        <f t="shared" si="100"/>
        <v>0</v>
      </c>
      <c r="K416" s="164"/>
      <c r="L416" s="165"/>
      <c r="M416" s="166" t="s">
        <v>1</v>
      </c>
      <c r="N416" s="167" t="s">
        <v>36</v>
      </c>
      <c r="O416" s="154">
        <v>0</v>
      </c>
      <c r="P416" s="154">
        <f t="shared" si="101"/>
        <v>0</v>
      </c>
      <c r="Q416" s="154">
        <v>0</v>
      </c>
      <c r="R416" s="154">
        <f t="shared" si="102"/>
        <v>0</v>
      </c>
      <c r="S416" s="154">
        <v>0</v>
      </c>
      <c r="T416" s="155">
        <f t="shared" si="103"/>
        <v>0</v>
      </c>
      <c r="U416" s="26"/>
      <c r="V416" s="26"/>
      <c r="W416" s="26"/>
      <c r="X416" s="26"/>
      <c r="Y416" s="26"/>
      <c r="Z416" s="26"/>
      <c r="AA416" s="26"/>
      <c r="AB416" s="26"/>
      <c r="AC416" s="26"/>
      <c r="AD416" s="26"/>
      <c r="AE416" s="26"/>
      <c r="AR416" s="156" t="s">
        <v>223</v>
      </c>
      <c r="AT416" s="156" t="s">
        <v>168</v>
      </c>
      <c r="AU416" s="156" t="s">
        <v>145</v>
      </c>
      <c r="AY416" s="14" t="s">
        <v>133</v>
      </c>
      <c r="BE416" s="157">
        <f t="shared" si="104"/>
        <v>0</v>
      </c>
      <c r="BF416" s="157">
        <f t="shared" si="105"/>
        <v>0</v>
      </c>
      <c r="BG416" s="157">
        <f t="shared" si="106"/>
        <v>0</v>
      </c>
      <c r="BH416" s="157">
        <f t="shared" si="107"/>
        <v>0</v>
      </c>
      <c r="BI416" s="157">
        <f t="shared" si="108"/>
        <v>0</v>
      </c>
      <c r="BJ416" s="14" t="s">
        <v>83</v>
      </c>
      <c r="BK416" s="158">
        <f t="shared" si="109"/>
        <v>0</v>
      </c>
      <c r="BL416" s="14" t="s">
        <v>223</v>
      </c>
      <c r="BM416" s="156" t="s">
        <v>985</v>
      </c>
    </row>
    <row r="417" spans="1:65" s="2" customFormat="1" ht="33" customHeight="1">
      <c r="A417" s="26"/>
      <c r="B417" s="145"/>
      <c r="C417" s="146" t="s">
        <v>986</v>
      </c>
      <c r="D417" s="146" t="s">
        <v>136</v>
      </c>
      <c r="E417" s="147" t="s">
        <v>799</v>
      </c>
      <c r="F417" s="148" t="s">
        <v>800</v>
      </c>
      <c r="G417" s="149" t="s">
        <v>157</v>
      </c>
      <c r="H417" s="150">
        <v>45</v>
      </c>
      <c r="I417" s="150"/>
      <c r="J417" s="150">
        <f t="shared" si="100"/>
        <v>0</v>
      </c>
      <c r="K417" s="151"/>
      <c r="L417" s="27"/>
      <c r="M417" s="152" t="s">
        <v>1</v>
      </c>
      <c r="N417" s="153" t="s">
        <v>36</v>
      </c>
      <c r="O417" s="154">
        <v>6.7000000000000004E-2</v>
      </c>
      <c r="P417" s="154">
        <f t="shared" si="101"/>
        <v>3.0150000000000001</v>
      </c>
      <c r="Q417" s="154">
        <v>0</v>
      </c>
      <c r="R417" s="154">
        <f t="shared" si="102"/>
        <v>0</v>
      </c>
      <c r="S417" s="154">
        <v>0</v>
      </c>
      <c r="T417" s="155">
        <f t="shared" si="103"/>
        <v>0</v>
      </c>
      <c r="U417" s="26"/>
      <c r="V417" s="26"/>
      <c r="W417" s="26"/>
      <c r="X417" s="26"/>
      <c r="Y417" s="26"/>
      <c r="Z417" s="26"/>
      <c r="AA417" s="26"/>
      <c r="AB417" s="26"/>
      <c r="AC417" s="26"/>
      <c r="AD417" s="26"/>
      <c r="AE417" s="26"/>
      <c r="AR417" s="156" t="s">
        <v>218</v>
      </c>
      <c r="AT417" s="156" t="s">
        <v>136</v>
      </c>
      <c r="AU417" s="156" t="s">
        <v>145</v>
      </c>
      <c r="AY417" s="14" t="s">
        <v>133</v>
      </c>
      <c r="BE417" s="157">
        <f t="shared" si="104"/>
        <v>0</v>
      </c>
      <c r="BF417" s="157">
        <f t="shared" si="105"/>
        <v>0</v>
      </c>
      <c r="BG417" s="157">
        <f t="shared" si="106"/>
        <v>0</v>
      </c>
      <c r="BH417" s="157">
        <f t="shared" si="107"/>
        <v>0</v>
      </c>
      <c r="BI417" s="157">
        <f t="shared" si="108"/>
        <v>0</v>
      </c>
      <c r="BJ417" s="14" t="s">
        <v>83</v>
      </c>
      <c r="BK417" s="158">
        <f t="shared" si="109"/>
        <v>0</v>
      </c>
      <c r="BL417" s="14" t="s">
        <v>218</v>
      </c>
      <c r="BM417" s="156" t="s">
        <v>987</v>
      </c>
    </row>
    <row r="418" spans="1:65" s="2" customFormat="1" ht="36.6" customHeight="1">
      <c r="A418" s="26"/>
      <c r="B418" s="145"/>
      <c r="C418" s="159" t="s">
        <v>988</v>
      </c>
      <c r="D418" s="159" t="s">
        <v>168</v>
      </c>
      <c r="E418" s="160" t="s">
        <v>803</v>
      </c>
      <c r="F418" s="161" t="s">
        <v>804</v>
      </c>
      <c r="G418" s="162" t="s">
        <v>157</v>
      </c>
      <c r="H418" s="163">
        <v>45</v>
      </c>
      <c r="I418" s="163"/>
      <c r="J418" s="163">
        <f t="shared" si="100"/>
        <v>0</v>
      </c>
      <c r="K418" s="164"/>
      <c r="L418" s="165"/>
      <c r="M418" s="166" t="s">
        <v>1</v>
      </c>
      <c r="N418" s="167" t="s">
        <v>36</v>
      </c>
      <c r="O418" s="154">
        <v>0</v>
      </c>
      <c r="P418" s="154">
        <f t="shared" si="101"/>
        <v>0</v>
      </c>
      <c r="Q418" s="154">
        <v>3.0000000000000001E-5</v>
      </c>
      <c r="R418" s="154">
        <f t="shared" si="102"/>
        <v>1.3500000000000001E-3</v>
      </c>
      <c r="S418" s="154">
        <v>0</v>
      </c>
      <c r="T418" s="155">
        <f t="shared" si="103"/>
        <v>0</v>
      </c>
      <c r="U418" s="26"/>
      <c r="V418" s="26"/>
      <c r="W418" s="26"/>
      <c r="X418" s="26"/>
      <c r="Y418" s="26"/>
      <c r="Z418" s="26"/>
      <c r="AA418" s="26"/>
      <c r="AB418" s="26"/>
      <c r="AC418" s="26"/>
      <c r="AD418" s="26"/>
      <c r="AE418" s="26"/>
      <c r="AR418" s="156" t="s">
        <v>223</v>
      </c>
      <c r="AT418" s="156" t="s">
        <v>168</v>
      </c>
      <c r="AU418" s="156" t="s">
        <v>145</v>
      </c>
      <c r="AY418" s="14" t="s">
        <v>133</v>
      </c>
      <c r="BE418" s="157">
        <f t="shared" si="104"/>
        <v>0</v>
      </c>
      <c r="BF418" s="157">
        <f t="shared" si="105"/>
        <v>0</v>
      </c>
      <c r="BG418" s="157">
        <f t="shared" si="106"/>
        <v>0</v>
      </c>
      <c r="BH418" s="157">
        <f t="shared" si="107"/>
        <v>0</v>
      </c>
      <c r="BI418" s="157">
        <f t="shared" si="108"/>
        <v>0</v>
      </c>
      <c r="BJ418" s="14" t="s">
        <v>83</v>
      </c>
      <c r="BK418" s="158">
        <f t="shared" si="109"/>
        <v>0</v>
      </c>
      <c r="BL418" s="14" t="s">
        <v>223</v>
      </c>
      <c r="BM418" s="156" t="s">
        <v>989</v>
      </c>
    </row>
    <row r="419" spans="1:65" s="2" customFormat="1" ht="25.8" customHeight="1">
      <c r="A419" s="26"/>
      <c r="B419" s="145"/>
      <c r="C419" s="159" t="s">
        <v>990</v>
      </c>
      <c r="D419" s="159" t="s">
        <v>168</v>
      </c>
      <c r="E419" s="160" t="s">
        <v>791</v>
      </c>
      <c r="F419" s="161" t="s">
        <v>792</v>
      </c>
      <c r="G419" s="162" t="s">
        <v>157</v>
      </c>
      <c r="H419" s="163">
        <v>45</v>
      </c>
      <c r="I419" s="163"/>
      <c r="J419" s="163">
        <f t="shared" si="100"/>
        <v>0</v>
      </c>
      <c r="K419" s="164"/>
      <c r="L419" s="165"/>
      <c r="M419" s="166" t="s">
        <v>1</v>
      </c>
      <c r="N419" s="167" t="s">
        <v>36</v>
      </c>
      <c r="O419" s="154">
        <v>0</v>
      </c>
      <c r="P419" s="154">
        <f t="shared" si="101"/>
        <v>0</v>
      </c>
      <c r="Q419" s="154">
        <v>0</v>
      </c>
      <c r="R419" s="154">
        <f t="shared" si="102"/>
        <v>0</v>
      </c>
      <c r="S419" s="154">
        <v>0</v>
      </c>
      <c r="T419" s="155">
        <f t="shared" si="103"/>
        <v>0</v>
      </c>
      <c r="U419" s="26"/>
      <c r="V419" s="26"/>
      <c r="W419" s="26"/>
      <c r="X419" s="26"/>
      <c r="Y419" s="26"/>
      <c r="Z419" s="26"/>
      <c r="AA419" s="26"/>
      <c r="AB419" s="26"/>
      <c r="AC419" s="26"/>
      <c r="AD419" s="26"/>
      <c r="AE419" s="26"/>
      <c r="AR419" s="156" t="s">
        <v>223</v>
      </c>
      <c r="AT419" s="156" t="s">
        <v>168</v>
      </c>
      <c r="AU419" s="156" t="s">
        <v>145</v>
      </c>
      <c r="AY419" s="14" t="s">
        <v>133</v>
      </c>
      <c r="BE419" s="157">
        <f t="shared" si="104"/>
        <v>0</v>
      </c>
      <c r="BF419" s="157">
        <f t="shared" si="105"/>
        <v>0</v>
      </c>
      <c r="BG419" s="157">
        <f t="shared" si="106"/>
        <v>0</v>
      </c>
      <c r="BH419" s="157">
        <f t="shared" si="107"/>
        <v>0</v>
      </c>
      <c r="BI419" s="157">
        <f t="shared" si="108"/>
        <v>0</v>
      </c>
      <c r="BJ419" s="14" t="s">
        <v>83</v>
      </c>
      <c r="BK419" s="158">
        <f t="shared" si="109"/>
        <v>0</v>
      </c>
      <c r="BL419" s="14" t="s">
        <v>223</v>
      </c>
      <c r="BM419" s="156" t="s">
        <v>991</v>
      </c>
    </row>
    <row r="420" spans="1:65" s="2" customFormat="1" ht="31.2" customHeight="1">
      <c r="A420" s="26"/>
      <c r="B420" s="145"/>
      <c r="C420" s="159" t="s">
        <v>992</v>
      </c>
      <c r="D420" s="159" t="s">
        <v>168</v>
      </c>
      <c r="E420" s="160" t="s">
        <v>795</v>
      </c>
      <c r="F420" s="161" t="s">
        <v>796</v>
      </c>
      <c r="G420" s="162" t="s">
        <v>157</v>
      </c>
      <c r="H420" s="163">
        <v>2</v>
      </c>
      <c r="I420" s="163"/>
      <c r="J420" s="163">
        <f t="shared" si="100"/>
        <v>0</v>
      </c>
      <c r="K420" s="164"/>
      <c r="L420" s="165"/>
      <c r="M420" s="166" t="s">
        <v>1</v>
      </c>
      <c r="N420" s="167" t="s">
        <v>36</v>
      </c>
      <c r="O420" s="154">
        <v>0</v>
      </c>
      <c r="P420" s="154">
        <f t="shared" si="101"/>
        <v>0</v>
      </c>
      <c r="Q420" s="154">
        <v>0</v>
      </c>
      <c r="R420" s="154">
        <f t="shared" si="102"/>
        <v>0</v>
      </c>
      <c r="S420" s="154">
        <v>0</v>
      </c>
      <c r="T420" s="155">
        <f t="shared" si="103"/>
        <v>0</v>
      </c>
      <c r="U420" s="26"/>
      <c r="V420" s="26"/>
      <c r="W420" s="26"/>
      <c r="X420" s="26"/>
      <c r="Y420" s="26"/>
      <c r="Z420" s="26"/>
      <c r="AA420" s="26"/>
      <c r="AB420" s="26"/>
      <c r="AC420" s="26"/>
      <c r="AD420" s="26"/>
      <c r="AE420" s="26"/>
      <c r="AR420" s="156" t="s">
        <v>223</v>
      </c>
      <c r="AT420" s="156" t="s">
        <v>168</v>
      </c>
      <c r="AU420" s="156" t="s">
        <v>145</v>
      </c>
      <c r="AY420" s="14" t="s">
        <v>133</v>
      </c>
      <c r="BE420" s="157">
        <f t="shared" si="104"/>
        <v>0</v>
      </c>
      <c r="BF420" s="157">
        <f t="shared" si="105"/>
        <v>0</v>
      </c>
      <c r="BG420" s="157">
        <f t="shared" si="106"/>
        <v>0</v>
      </c>
      <c r="BH420" s="157">
        <f t="shared" si="107"/>
        <v>0</v>
      </c>
      <c r="BI420" s="157">
        <f t="shared" si="108"/>
        <v>0</v>
      </c>
      <c r="BJ420" s="14" t="s">
        <v>83</v>
      </c>
      <c r="BK420" s="158">
        <f t="shared" si="109"/>
        <v>0</v>
      </c>
      <c r="BL420" s="14" t="s">
        <v>223</v>
      </c>
      <c r="BM420" s="156" t="s">
        <v>993</v>
      </c>
    </row>
    <row r="421" spans="1:65" s="2" customFormat="1" ht="49.05" customHeight="1">
      <c r="A421" s="26"/>
      <c r="B421" s="145"/>
      <c r="C421" s="159" t="s">
        <v>994</v>
      </c>
      <c r="D421" s="159" t="s">
        <v>168</v>
      </c>
      <c r="E421" s="160" t="s">
        <v>811</v>
      </c>
      <c r="F421" s="161" t="s">
        <v>812</v>
      </c>
      <c r="G421" s="162" t="s">
        <v>157</v>
      </c>
      <c r="H421" s="163">
        <v>1</v>
      </c>
      <c r="I421" s="163"/>
      <c r="J421" s="163">
        <f t="shared" si="100"/>
        <v>0</v>
      </c>
      <c r="K421" s="164"/>
      <c r="L421" s="165"/>
      <c r="M421" s="166" t="s">
        <v>1</v>
      </c>
      <c r="N421" s="167" t="s">
        <v>36</v>
      </c>
      <c r="O421" s="154">
        <v>0</v>
      </c>
      <c r="P421" s="154">
        <f t="shared" si="101"/>
        <v>0</v>
      </c>
      <c r="Q421" s="154">
        <v>0</v>
      </c>
      <c r="R421" s="154">
        <f t="shared" si="102"/>
        <v>0</v>
      </c>
      <c r="S421" s="154">
        <v>0</v>
      </c>
      <c r="T421" s="155">
        <f t="shared" si="103"/>
        <v>0</v>
      </c>
      <c r="U421" s="26"/>
      <c r="V421" s="26"/>
      <c r="W421" s="26"/>
      <c r="X421" s="26"/>
      <c r="Y421" s="26"/>
      <c r="Z421" s="26"/>
      <c r="AA421" s="26"/>
      <c r="AB421" s="26"/>
      <c r="AC421" s="26"/>
      <c r="AD421" s="26"/>
      <c r="AE421" s="26"/>
      <c r="AR421" s="156" t="s">
        <v>223</v>
      </c>
      <c r="AT421" s="156" t="s">
        <v>168</v>
      </c>
      <c r="AU421" s="156" t="s">
        <v>145</v>
      </c>
      <c r="AY421" s="14" t="s">
        <v>133</v>
      </c>
      <c r="BE421" s="157">
        <f t="shared" si="104"/>
        <v>0</v>
      </c>
      <c r="BF421" s="157">
        <f t="shared" si="105"/>
        <v>0</v>
      </c>
      <c r="BG421" s="157">
        <f t="shared" si="106"/>
        <v>0</v>
      </c>
      <c r="BH421" s="157">
        <f t="shared" si="107"/>
        <v>0</v>
      </c>
      <c r="BI421" s="157">
        <f t="shared" si="108"/>
        <v>0</v>
      </c>
      <c r="BJ421" s="14" t="s">
        <v>83</v>
      </c>
      <c r="BK421" s="158">
        <f t="shared" si="109"/>
        <v>0</v>
      </c>
      <c r="BL421" s="14" t="s">
        <v>223</v>
      </c>
      <c r="BM421" s="156" t="s">
        <v>995</v>
      </c>
    </row>
    <row r="422" spans="1:65" s="2" customFormat="1" ht="24.15" customHeight="1">
      <c r="A422" s="26"/>
      <c r="B422" s="145"/>
      <c r="C422" s="159" t="s">
        <v>996</v>
      </c>
      <c r="D422" s="159" t="s">
        <v>168</v>
      </c>
      <c r="E422" s="160" t="s">
        <v>815</v>
      </c>
      <c r="F422" s="161" t="s">
        <v>816</v>
      </c>
      <c r="G422" s="162" t="s">
        <v>157</v>
      </c>
      <c r="H422" s="163">
        <v>1</v>
      </c>
      <c r="I422" s="163"/>
      <c r="J422" s="163">
        <f t="shared" si="100"/>
        <v>0</v>
      </c>
      <c r="K422" s="164"/>
      <c r="L422" s="165"/>
      <c r="M422" s="166" t="s">
        <v>1</v>
      </c>
      <c r="N422" s="167" t="s">
        <v>36</v>
      </c>
      <c r="O422" s="154">
        <v>0</v>
      </c>
      <c r="P422" s="154">
        <f t="shared" si="101"/>
        <v>0</v>
      </c>
      <c r="Q422" s="154">
        <v>2.1000000000000001E-4</v>
      </c>
      <c r="R422" s="154">
        <f t="shared" si="102"/>
        <v>2.1000000000000001E-4</v>
      </c>
      <c r="S422" s="154">
        <v>0</v>
      </c>
      <c r="T422" s="155">
        <f t="shared" si="103"/>
        <v>0</v>
      </c>
      <c r="U422" s="26"/>
      <c r="V422" s="26"/>
      <c r="W422" s="26"/>
      <c r="X422" s="26"/>
      <c r="Y422" s="26"/>
      <c r="Z422" s="26"/>
      <c r="AA422" s="26"/>
      <c r="AB422" s="26"/>
      <c r="AC422" s="26"/>
      <c r="AD422" s="26"/>
      <c r="AE422" s="26"/>
      <c r="AR422" s="156" t="s">
        <v>223</v>
      </c>
      <c r="AT422" s="156" t="s">
        <v>168</v>
      </c>
      <c r="AU422" s="156" t="s">
        <v>145</v>
      </c>
      <c r="AY422" s="14" t="s">
        <v>133</v>
      </c>
      <c r="BE422" s="157">
        <f t="shared" si="104"/>
        <v>0</v>
      </c>
      <c r="BF422" s="157">
        <f t="shared" si="105"/>
        <v>0</v>
      </c>
      <c r="BG422" s="157">
        <f t="shared" si="106"/>
        <v>0</v>
      </c>
      <c r="BH422" s="157">
        <f t="shared" si="107"/>
        <v>0</v>
      </c>
      <c r="BI422" s="157">
        <f t="shared" si="108"/>
        <v>0</v>
      </c>
      <c r="BJ422" s="14" t="s">
        <v>83</v>
      </c>
      <c r="BK422" s="158">
        <f t="shared" si="109"/>
        <v>0</v>
      </c>
      <c r="BL422" s="14" t="s">
        <v>223</v>
      </c>
      <c r="BM422" s="156" t="s">
        <v>997</v>
      </c>
    </row>
    <row r="423" spans="1:65" s="12" customFormat="1" ht="20.85" customHeight="1">
      <c r="B423" s="133"/>
      <c r="D423" s="134" t="s">
        <v>69</v>
      </c>
      <c r="E423" s="143" t="s">
        <v>998</v>
      </c>
      <c r="F423" s="143" t="s">
        <v>999</v>
      </c>
      <c r="J423" s="144">
        <f>BK423</f>
        <v>0</v>
      </c>
      <c r="L423" s="133"/>
      <c r="M423" s="137"/>
      <c r="N423" s="138"/>
      <c r="O423" s="138"/>
      <c r="P423" s="139">
        <f>SUM(P424:P451)</f>
        <v>22.515999999999998</v>
      </c>
      <c r="Q423" s="138"/>
      <c r="R423" s="139">
        <f>SUM(R424:R451)</f>
        <v>1.9009999999999996E-2</v>
      </c>
      <c r="S423" s="138"/>
      <c r="T423" s="140">
        <f>SUM(T424:T451)</f>
        <v>0</v>
      </c>
      <c r="AR423" s="134" t="s">
        <v>145</v>
      </c>
      <c r="AT423" s="141" t="s">
        <v>69</v>
      </c>
      <c r="AU423" s="141" t="s">
        <v>83</v>
      </c>
      <c r="AY423" s="134" t="s">
        <v>133</v>
      </c>
      <c r="BK423" s="142">
        <f>SUM(BK424:BK451)</f>
        <v>0</v>
      </c>
    </row>
    <row r="424" spans="1:65" s="2" customFormat="1" ht="37.799999999999997" customHeight="1">
      <c r="A424" s="26"/>
      <c r="B424" s="145"/>
      <c r="C424" s="159" t="s">
        <v>1000</v>
      </c>
      <c r="D424" s="159" t="s">
        <v>168</v>
      </c>
      <c r="E424" s="160" t="s">
        <v>1001</v>
      </c>
      <c r="F424" s="161" t="s">
        <v>1002</v>
      </c>
      <c r="G424" s="162" t="s">
        <v>157</v>
      </c>
      <c r="H424" s="163">
        <v>1</v>
      </c>
      <c r="I424" s="163"/>
      <c r="J424" s="163">
        <f t="shared" ref="J424:J451" si="110">ROUND(I424*H424,3)</f>
        <v>0</v>
      </c>
      <c r="K424" s="164"/>
      <c r="L424" s="165"/>
      <c r="M424" s="166" t="s">
        <v>1</v>
      </c>
      <c r="N424" s="167" t="s">
        <v>36</v>
      </c>
      <c r="O424" s="154">
        <v>0</v>
      </c>
      <c r="P424" s="154">
        <f t="shared" ref="P424:P451" si="111">O424*H424</f>
        <v>0</v>
      </c>
      <c r="Q424" s="154">
        <v>0</v>
      </c>
      <c r="R424" s="154">
        <f t="shared" ref="R424:R451" si="112">Q424*H424</f>
        <v>0</v>
      </c>
      <c r="S424" s="154">
        <v>0</v>
      </c>
      <c r="T424" s="155">
        <f t="shared" ref="T424:T451" si="113">S424*H424</f>
        <v>0</v>
      </c>
      <c r="U424" s="26"/>
      <c r="V424" s="26"/>
      <c r="W424" s="26"/>
      <c r="X424" s="26"/>
      <c r="Y424" s="26"/>
      <c r="Z424" s="26"/>
      <c r="AA424" s="26"/>
      <c r="AB424" s="26"/>
      <c r="AC424" s="26"/>
      <c r="AD424" s="26"/>
      <c r="AE424" s="26"/>
      <c r="AR424" s="156" t="s">
        <v>246</v>
      </c>
      <c r="AT424" s="156" t="s">
        <v>168</v>
      </c>
      <c r="AU424" s="156" t="s">
        <v>145</v>
      </c>
      <c r="AY424" s="14" t="s">
        <v>133</v>
      </c>
      <c r="BE424" s="157">
        <f t="shared" ref="BE424:BE451" si="114">IF(N424="základná",J424,0)</f>
        <v>0</v>
      </c>
      <c r="BF424" s="157">
        <f t="shared" ref="BF424:BF451" si="115">IF(N424="znížená",J424,0)</f>
        <v>0</v>
      </c>
      <c r="BG424" s="157">
        <f t="shared" ref="BG424:BG451" si="116">IF(N424="zákl. prenesená",J424,0)</f>
        <v>0</v>
      </c>
      <c r="BH424" s="157">
        <f t="shared" ref="BH424:BH451" si="117">IF(N424="zníž. prenesená",J424,0)</f>
        <v>0</v>
      </c>
      <c r="BI424" s="157">
        <f t="shared" ref="BI424:BI451" si="118">IF(N424="nulová",J424,0)</f>
        <v>0</v>
      </c>
      <c r="BJ424" s="14" t="s">
        <v>83</v>
      </c>
      <c r="BK424" s="158">
        <f t="shared" ref="BK424:BK451" si="119">ROUND(I424*H424,3)</f>
        <v>0</v>
      </c>
      <c r="BL424" s="14" t="s">
        <v>218</v>
      </c>
      <c r="BM424" s="156" t="s">
        <v>1003</v>
      </c>
    </row>
    <row r="425" spans="1:65" s="2" customFormat="1" ht="16.5" customHeight="1">
      <c r="A425" s="26"/>
      <c r="B425" s="145"/>
      <c r="C425" s="146" t="s">
        <v>1004</v>
      </c>
      <c r="D425" s="146" t="s">
        <v>136</v>
      </c>
      <c r="E425" s="147" t="s">
        <v>731</v>
      </c>
      <c r="F425" s="148" t="s">
        <v>732</v>
      </c>
      <c r="G425" s="149" t="s">
        <v>157</v>
      </c>
      <c r="H425" s="150">
        <v>9</v>
      </c>
      <c r="I425" s="150"/>
      <c r="J425" s="150">
        <f t="shared" si="110"/>
        <v>0</v>
      </c>
      <c r="K425" s="151"/>
      <c r="L425" s="27"/>
      <c r="M425" s="152" t="s">
        <v>1</v>
      </c>
      <c r="N425" s="153" t="s">
        <v>36</v>
      </c>
      <c r="O425" s="154">
        <v>0.35</v>
      </c>
      <c r="P425" s="154">
        <f t="shared" si="111"/>
        <v>3.15</v>
      </c>
      <c r="Q425" s="154">
        <v>0</v>
      </c>
      <c r="R425" s="154">
        <f t="shared" si="112"/>
        <v>0</v>
      </c>
      <c r="S425" s="154">
        <v>0</v>
      </c>
      <c r="T425" s="155">
        <f t="shared" si="113"/>
        <v>0</v>
      </c>
      <c r="U425" s="26"/>
      <c r="V425" s="26"/>
      <c r="W425" s="26"/>
      <c r="X425" s="26"/>
      <c r="Y425" s="26"/>
      <c r="Z425" s="26"/>
      <c r="AA425" s="26"/>
      <c r="AB425" s="26"/>
      <c r="AC425" s="26"/>
      <c r="AD425" s="26"/>
      <c r="AE425" s="26"/>
      <c r="AR425" s="156" t="s">
        <v>218</v>
      </c>
      <c r="AT425" s="156" t="s">
        <v>136</v>
      </c>
      <c r="AU425" s="156" t="s">
        <v>145</v>
      </c>
      <c r="AY425" s="14" t="s">
        <v>133</v>
      </c>
      <c r="BE425" s="157">
        <f t="shared" si="114"/>
        <v>0</v>
      </c>
      <c r="BF425" s="157">
        <f t="shared" si="115"/>
        <v>0</v>
      </c>
      <c r="BG425" s="157">
        <f t="shared" si="116"/>
        <v>0</v>
      </c>
      <c r="BH425" s="157">
        <f t="shared" si="117"/>
        <v>0</v>
      </c>
      <c r="BI425" s="157">
        <f t="shared" si="118"/>
        <v>0</v>
      </c>
      <c r="BJ425" s="14" t="s">
        <v>83</v>
      </c>
      <c r="BK425" s="158">
        <f t="shared" si="119"/>
        <v>0</v>
      </c>
      <c r="BL425" s="14" t="s">
        <v>218</v>
      </c>
      <c r="BM425" s="156" t="s">
        <v>1005</v>
      </c>
    </row>
    <row r="426" spans="1:65" s="2" customFormat="1" ht="34.200000000000003" customHeight="1">
      <c r="A426" s="26"/>
      <c r="B426" s="145"/>
      <c r="C426" s="159" t="s">
        <v>1006</v>
      </c>
      <c r="D426" s="159" t="s">
        <v>168</v>
      </c>
      <c r="E426" s="160" t="s">
        <v>1007</v>
      </c>
      <c r="F426" s="161" t="s">
        <v>1008</v>
      </c>
      <c r="G426" s="162" t="s">
        <v>157</v>
      </c>
      <c r="H426" s="163">
        <v>3</v>
      </c>
      <c r="I426" s="163"/>
      <c r="J426" s="163">
        <f t="shared" si="110"/>
        <v>0</v>
      </c>
      <c r="K426" s="164"/>
      <c r="L426" s="165"/>
      <c r="M426" s="166" t="s">
        <v>1</v>
      </c>
      <c r="N426" s="167" t="s">
        <v>36</v>
      </c>
      <c r="O426" s="154">
        <v>0</v>
      </c>
      <c r="P426" s="154">
        <f t="shared" si="111"/>
        <v>0</v>
      </c>
      <c r="Q426" s="154">
        <v>4.4000000000000002E-4</v>
      </c>
      <c r="R426" s="154">
        <f t="shared" si="112"/>
        <v>1.32E-3</v>
      </c>
      <c r="S426" s="154">
        <v>0</v>
      </c>
      <c r="T426" s="155">
        <f t="shared" si="113"/>
        <v>0</v>
      </c>
      <c r="U426" s="26"/>
      <c r="V426" s="26"/>
      <c r="W426" s="26"/>
      <c r="X426" s="26"/>
      <c r="Y426" s="26"/>
      <c r="Z426" s="26"/>
      <c r="AA426" s="26"/>
      <c r="AB426" s="26"/>
      <c r="AC426" s="26"/>
      <c r="AD426" s="26"/>
      <c r="AE426" s="26"/>
      <c r="AR426" s="156" t="s">
        <v>223</v>
      </c>
      <c r="AT426" s="156" t="s">
        <v>168</v>
      </c>
      <c r="AU426" s="156" t="s">
        <v>145</v>
      </c>
      <c r="AY426" s="14" t="s">
        <v>133</v>
      </c>
      <c r="BE426" s="157">
        <f t="shared" si="114"/>
        <v>0</v>
      </c>
      <c r="BF426" s="157">
        <f t="shared" si="115"/>
        <v>0</v>
      </c>
      <c r="BG426" s="157">
        <f t="shared" si="116"/>
        <v>0</v>
      </c>
      <c r="BH426" s="157">
        <f t="shared" si="117"/>
        <v>0</v>
      </c>
      <c r="BI426" s="157">
        <f t="shared" si="118"/>
        <v>0</v>
      </c>
      <c r="BJ426" s="14" t="s">
        <v>83</v>
      </c>
      <c r="BK426" s="158">
        <f t="shared" si="119"/>
        <v>0</v>
      </c>
      <c r="BL426" s="14" t="s">
        <v>223</v>
      </c>
      <c r="BM426" s="156" t="s">
        <v>1009</v>
      </c>
    </row>
    <row r="427" spans="1:65" s="2" customFormat="1" ht="27.6" customHeight="1">
      <c r="A427" s="26"/>
      <c r="B427" s="145"/>
      <c r="C427" s="159" t="s">
        <v>1010</v>
      </c>
      <c r="D427" s="159" t="s">
        <v>168</v>
      </c>
      <c r="E427" s="160" t="s">
        <v>1011</v>
      </c>
      <c r="F427" s="161" t="s">
        <v>1012</v>
      </c>
      <c r="G427" s="162" t="s">
        <v>157</v>
      </c>
      <c r="H427" s="163">
        <v>1</v>
      </c>
      <c r="I427" s="163"/>
      <c r="J427" s="163">
        <f t="shared" si="110"/>
        <v>0</v>
      </c>
      <c r="K427" s="164"/>
      <c r="L427" s="165"/>
      <c r="M427" s="166" t="s">
        <v>1</v>
      </c>
      <c r="N427" s="167" t="s">
        <v>36</v>
      </c>
      <c r="O427" s="154">
        <v>0</v>
      </c>
      <c r="P427" s="154">
        <f t="shared" si="111"/>
        <v>0</v>
      </c>
      <c r="Q427" s="154">
        <v>4.4000000000000002E-4</v>
      </c>
      <c r="R427" s="154">
        <f t="shared" si="112"/>
        <v>4.4000000000000002E-4</v>
      </c>
      <c r="S427" s="154">
        <v>0</v>
      </c>
      <c r="T427" s="155">
        <f t="shared" si="113"/>
        <v>0</v>
      </c>
      <c r="U427" s="26"/>
      <c r="V427" s="26"/>
      <c r="W427" s="26"/>
      <c r="X427" s="26"/>
      <c r="Y427" s="26"/>
      <c r="Z427" s="26"/>
      <c r="AA427" s="26"/>
      <c r="AB427" s="26"/>
      <c r="AC427" s="26"/>
      <c r="AD427" s="26"/>
      <c r="AE427" s="26"/>
      <c r="AR427" s="156" t="s">
        <v>223</v>
      </c>
      <c r="AT427" s="156" t="s">
        <v>168</v>
      </c>
      <c r="AU427" s="156" t="s">
        <v>145</v>
      </c>
      <c r="AY427" s="14" t="s">
        <v>133</v>
      </c>
      <c r="BE427" s="157">
        <f t="shared" si="114"/>
        <v>0</v>
      </c>
      <c r="BF427" s="157">
        <f t="shared" si="115"/>
        <v>0</v>
      </c>
      <c r="BG427" s="157">
        <f t="shared" si="116"/>
        <v>0</v>
      </c>
      <c r="BH427" s="157">
        <f t="shared" si="117"/>
        <v>0</v>
      </c>
      <c r="BI427" s="157">
        <f t="shared" si="118"/>
        <v>0</v>
      </c>
      <c r="BJ427" s="14" t="s">
        <v>83</v>
      </c>
      <c r="BK427" s="158">
        <f t="shared" si="119"/>
        <v>0</v>
      </c>
      <c r="BL427" s="14" t="s">
        <v>223</v>
      </c>
      <c r="BM427" s="156" t="s">
        <v>1013</v>
      </c>
    </row>
    <row r="428" spans="1:65" s="2" customFormat="1" ht="24" customHeight="1">
      <c r="A428" s="26"/>
      <c r="B428" s="145"/>
      <c r="C428" s="159" t="s">
        <v>1014</v>
      </c>
      <c r="D428" s="159" t="s">
        <v>168</v>
      </c>
      <c r="E428" s="160" t="s">
        <v>1015</v>
      </c>
      <c r="F428" s="161" t="s">
        <v>1016</v>
      </c>
      <c r="G428" s="162" t="s">
        <v>157</v>
      </c>
      <c r="H428" s="163">
        <v>4</v>
      </c>
      <c r="I428" s="163"/>
      <c r="J428" s="163">
        <f t="shared" si="110"/>
        <v>0</v>
      </c>
      <c r="K428" s="164"/>
      <c r="L428" s="165"/>
      <c r="M428" s="166" t="s">
        <v>1</v>
      </c>
      <c r="N428" s="167" t="s">
        <v>36</v>
      </c>
      <c r="O428" s="154">
        <v>0</v>
      </c>
      <c r="P428" s="154">
        <f t="shared" si="111"/>
        <v>0</v>
      </c>
      <c r="Q428" s="154">
        <v>4.4000000000000002E-4</v>
      </c>
      <c r="R428" s="154">
        <f t="shared" si="112"/>
        <v>1.7600000000000001E-3</v>
      </c>
      <c r="S428" s="154">
        <v>0</v>
      </c>
      <c r="T428" s="155">
        <f t="shared" si="113"/>
        <v>0</v>
      </c>
      <c r="U428" s="26"/>
      <c r="V428" s="26"/>
      <c r="W428" s="26"/>
      <c r="X428" s="26"/>
      <c r="Y428" s="26"/>
      <c r="Z428" s="26"/>
      <c r="AA428" s="26"/>
      <c r="AB428" s="26"/>
      <c r="AC428" s="26"/>
      <c r="AD428" s="26"/>
      <c r="AE428" s="26"/>
      <c r="AR428" s="156" t="s">
        <v>223</v>
      </c>
      <c r="AT428" s="156" t="s">
        <v>168</v>
      </c>
      <c r="AU428" s="156" t="s">
        <v>145</v>
      </c>
      <c r="AY428" s="14" t="s">
        <v>133</v>
      </c>
      <c r="BE428" s="157">
        <f t="shared" si="114"/>
        <v>0</v>
      </c>
      <c r="BF428" s="157">
        <f t="shared" si="115"/>
        <v>0</v>
      </c>
      <c r="BG428" s="157">
        <f t="shared" si="116"/>
        <v>0</v>
      </c>
      <c r="BH428" s="157">
        <f t="shared" si="117"/>
        <v>0</v>
      </c>
      <c r="BI428" s="157">
        <f t="shared" si="118"/>
        <v>0</v>
      </c>
      <c r="BJ428" s="14" t="s">
        <v>83</v>
      </c>
      <c r="BK428" s="158">
        <f t="shared" si="119"/>
        <v>0</v>
      </c>
      <c r="BL428" s="14" t="s">
        <v>223</v>
      </c>
      <c r="BM428" s="156" t="s">
        <v>1017</v>
      </c>
    </row>
    <row r="429" spans="1:65" s="2" customFormat="1" ht="33.6" customHeight="1">
      <c r="A429" s="26"/>
      <c r="B429" s="145"/>
      <c r="C429" s="159" t="s">
        <v>1018</v>
      </c>
      <c r="D429" s="159" t="s">
        <v>168</v>
      </c>
      <c r="E429" s="160" t="s">
        <v>1019</v>
      </c>
      <c r="F429" s="161" t="s">
        <v>1020</v>
      </c>
      <c r="G429" s="162" t="s">
        <v>157</v>
      </c>
      <c r="H429" s="163">
        <v>1</v>
      </c>
      <c r="I429" s="163"/>
      <c r="J429" s="163">
        <f t="shared" si="110"/>
        <v>0</v>
      </c>
      <c r="K429" s="164"/>
      <c r="L429" s="165"/>
      <c r="M429" s="166" t="s">
        <v>1</v>
      </c>
      <c r="N429" s="167" t="s">
        <v>36</v>
      </c>
      <c r="O429" s="154">
        <v>0</v>
      </c>
      <c r="P429" s="154">
        <f t="shared" si="111"/>
        <v>0</v>
      </c>
      <c r="Q429" s="154">
        <v>4.4000000000000002E-4</v>
      </c>
      <c r="R429" s="154">
        <f t="shared" si="112"/>
        <v>4.4000000000000002E-4</v>
      </c>
      <c r="S429" s="154">
        <v>0</v>
      </c>
      <c r="T429" s="155">
        <f t="shared" si="113"/>
        <v>0</v>
      </c>
      <c r="U429" s="26"/>
      <c r="V429" s="26"/>
      <c r="W429" s="26"/>
      <c r="X429" s="26"/>
      <c r="Y429" s="26"/>
      <c r="Z429" s="26"/>
      <c r="AA429" s="26"/>
      <c r="AB429" s="26"/>
      <c r="AC429" s="26"/>
      <c r="AD429" s="26"/>
      <c r="AE429" s="26"/>
      <c r="AR429" s="156" t="s">
        <v>223</v>
      </c>
      <c r="AT429" s="156" t="s">
        <v>168</v>
      </c>
      <c r="AU429" s="156" t="s">
        <v>145</v>
      </c>
      <c r="AY429" s="14" t="s">
        <v>133</v>
      </c>
      <c r="BE429" s="157">
        <f t="shared" si="114"/>
        <v>0</v>
      </c>
      <c r="BF429" s="157">
        <f t="shared" si="115"/>
        <v>0</v>
      </c>
      <c r="BG429" s="157">
        <f t="shared" si="116"/>
        <v>0</v>
      </c>
      <c r="BH429" s="157">
        <f t="shared" si="117"/>
        <v>0</v>
      </c>
      <c r="BI429" s="157">
        <f t="shared" si="118"/>
        <v>0</v>
      </c>
      <c r="BJ429" s="14" t="s">
        <v>83</v>
      </c>
      <c r="BK429" s="158">
        <f t="shared" si="119"/>
        <v>0</v>
      </c>
      <c r="BL429" s="14" t="s">
        <v>223</v>
      </c>
      <c r="BM429" s="156" t="s">
        <v>1021</v>
      </c>
    </row>
    <row r="430" spans="1:65" s="2" customFormat="1" ht="16.5" customHeight="1">
      <c r="A430" s="26"/>
      <c r="B430" s="145"/>
      <c r="C430" s="146" t="s">
        <v>1022</v>
      </c>
      <c r="D430" s="146" t="s">
        <v>136</v>
      </c>
      <c r="E430" s="147" t="s">
        <v>739</v>
      </c>
      <c r="F430" s="148" t="s">
        <v>740</v>
      </c>
      <c r="G430" s="149" t="s">
        <v>157</v>
      </c>
      <c r="H430" s="150">
        <v>1</v>
      </c>
      <c r="I430" s="150"/>
      <c r="J430" s="150">
        <f t="shared" si="110"/>
        <v>0</v>
      </c>
      <c r="K430" s="151"/>
      <c r="L430" s="27"/>
      <c r="M430" s="152" t="s">
        <v>1</v>
      </c>
      <c r="N430" s="153" t="s">
        <v>36</v>
      </c>
      <c r="O430" s="154">
        <v>0.5</v>
      </c>
      <c r="P430" s="154">
        <f t="shared" si="111"/>
        <v>0.5</v>
      </c>
      <c r="Q430" s="154">
        <v>0</v>
      </c>
      <c r="R430" s="154">
        <f t="shared" si="112"/>
        <v>0</v>
      </c>
      <c r="S430" s="154">
        <v>0</v>
      </c>
      <c r="T430" s="155">
        <f t="shared" si="113"/>
        <v>0</v>
      </c>
      <c r="U430" s="26"/>
      <c r="V430" s="26"/>
      <c r="W430" s="26"/>
      <c r="X430" s="26"/>
      <c r="Y430" s="26"/>
      <c r="Z430" s="26"/>
      <c r="AA430" s="26"/>
      <c r="AB430" s="26"/>
      <c r="AC430" s="26"/>
      <c r="AD430" s="26"/>
      <c r="AE430" s="26"/>
      <c r="AR430" s="156" t="s">
        <v>218</v>
      </c>
      <c r="AT430" s="156" t="s">
        <v>136</v>
      </c>
      <c r="AU430" s="156" t="s">
        <v>145</v>
      </c>
      <c r="AY430" s="14" t="s">
        <v>133</v>
      </c>
      <c r="BE430" s="157">
        <f t="shared" si="114"/>
        <v>0</v>
      </c>
      <c r="BF430" s="157">
        <f t="shared" si="115"/>
        <v>0</v>
      </c>
      <c r="BG430" s="157">
        <f t="shared" si="116"/>
        <v>0</v>
      </c>
      <c r="BH430" s="157">
        <f t="shared" si="117"/>
        <v>0</v>
      </c>
      <c r="BI430" s="157">
        <f t="shared" si="118"/>
        <v>0</v>
      </c>
      <c r="BJ430" s="14" t="s">
        <v>83</v>
      </c>
      <c r="BK430" s="158">
        <f t="shared" si="119"/>
        <v>0</v>
      </c>
      <c r="BL430" s="14" t="s">
        <v>218</v>
      </c>
      <c r="BM430" s="156" t="s">
        <v>1023</v>
      </c>
    </row>
    <row r="431" spans="1:65" s="2" customFormat="1" ht="25.2" customHeight="1">
      <c r="A431" s="26"/>
      <c r="B431" s="145"/>
      <c r="C431" s="159" t="s">
        <v>1024</v>
      </c>
      <c r="D431" s="159" t="s">
        <v>168</v>
      </c>
      <c r="E431" s="160" t="s">
        <v>743</v>
      </c>
      <c r="F431" s="161" t="s">
        <v>744</v>
      </c>
      <c r="G431" s="162" t="s">
        <v>157</v>
      </c>
      <c r="H431" s="163">
        <v>1</v>
      </c>
      <c r="I431" s="163"/>
      <c r="J431" s="163">
        <f t="shared" si="110"/>
        <v>0</v>
      </c>
      <c r="K431" s="164"/>
      <c r="L431" s="165"/>
      <c r="M431" s="166" t="s">
        <v>1</v>
      </c>
      <c r="N431" s="167" t="s">
        <v>36</v>
      </c>
      <c r="O431" s="154">
        <v>0</v>
      </c>
      <c r="P431" s="154">
        <f t="shared" si="111"/>
        <v>0</v>
      </c>
      <c r="Q431" s="154">
        <v>2.9999999999999997E-4</v>
      </c>
      <c r="R431" s="154">
        <f t="shared" si="112"/>
        <v>2.9999999999999997E-4</v>
      </c>
      <c r="S431" s="154">
        <v>0</v>
      </c>
      <c r="T431" s="155">
        <f t="shared" si="113"/>
        <v>0</v>
      </c>
      <c r="U431" s="26"/>
      <c r="V431" s="26"/>
      <c r="W431" s="26"/>
      <c r="X431" s="26"/>
      <c r="Y431" s="26"/>
      <c r="Z431" s="26"/>
      <c r="AA431" s="26"/>
      <c r="AB431" s="26"/>
      <c r="AC431" s="26"/>
      <c r="AD431" s="26"/>
      <c r="AE431" s="26"/>
      <c r="AR431" s="156" t="s">
        <v>223</v>
      </c>
      <c r="AT431" s="156" t="s">
        <v>168</v>
      </c>
      <c r="AU431" s="156" t="s">
        <v>145</v>
      </c>
      <c r="AY431" s="14" t="s">
        <v>133</v>
      </c>
      <c r="BE431" s="157">
        <f t="shared" si="114"/>
        <v>0</v>
      </c>
      <c r="BF431" s="157">
        <f t="shared" si="115"/>
        <v>0</v>
      </c>
      <c r="BG431" s="157">
        <f t="shared" si="116"/>
        <v>0</v>
      </c>
      <c r="BH431" s="157">
        <f t="shared" si="117"/>
        <v>0</v>
      </c>
      <c r="BI431" s="157">
        <f t="shared" si="118"/>
        <v>0</v>
      </c>
      <c r="BJ431" s="14" t="s">
        <v>83</v>
      </c>
      <c r="BK431" s="158">
        <f t="shared" si="119"/>
        <v>0</v>
      </c>
      <c r="BL431" s="14" t="s">
        <v>223</v>
      </c>
      <c r="BM431" s="156" t="s">
        <v>1025</v>
      </c>
    </row>
    <row r="432" spans="1:65" s="2" customFormat="1" ht="16.5" customHeight="1">
      <c r="A432" s="26"/>
      <c r="B432" s="145"/>
      <c r="C432" s="146" t="s">
        <v>1026</v>
      </c>
      <c r="D432" s="146" t="s">
        <v>136</v>
      </c>
      <c r="E432" s="147" t="s">
        <v>1027</v>
      </c>
      <c r="F432" s="148" t="s">
        <v>1028</v>
      </c>
      <c r="G432" s="149" t="s">
        <v>157</v>
      </c>
      <c r="H432" s="150">
        <v>2</v>
      </c>
      <c r="I432" s="150"/>
      <c r="J432" s="150">
        <f t="shared" si="110"/>
        <v>0</v>
      </c>
      <c r="K432" s="151"/>
      <c r="L432" s="27"/>
      <c r="M432" s="152" t="s">
        <v>1</v>
      </c>
      <c r="N432" s="153" t="s">
        <v>36</v>
      </c>
      <c r="O432" s="154">
        <v>0.54</v>
      </c>
      <c r="P432" s="154">
        <f t="shared" si="111"/>
        <v>1.08</v>
      </c>
      <c r="Q432" s="154">
        <v>0</v>
      </c>
      <c r="R432" s="154">
        <f t="shared" si="112"/>
        <v>0</v>
      </c>
      <c r="S432" s="154">
        <v>0</v>
      </c>
      <c r="T432" s="155">
        <f t="shared" si="113"/>
        <v>0</v>
      </c>
      <c r="U432" s="26"/>
      <c r="V432" s="26"/>
      <c r="W432" s="26"/>
      <c r="X432" s="26"/>
      <c r="Y432" s="26"/>
      <c r="Z432" s="26"/>
      <c r="AA432" s="26"/>
      <c r="AB432" s="26"/>
      <c r="AC432" s="26"/>
      <c r="AD432" s="26"/>
      <c r="AE432" s="26"/>
      <c r="AR432" s="156" t="s">
        <v>218</v>
      </c>
      <c r="AT432" s="156" t="s">
        <v>136</v>
      </c>
      <c r="AU432" s="156" t="s">
        <v>145</v>
      </c>
      <c r="AY432" s="14" t="s">
        <v>133</v>
      </c>
      <c r="BE432" s="157">
        <f t="shared" si="114"/>
        <v>0</v>
      </c>
      <c r="BF432" s="157">
        <f t="shared" si="115"/>
        <v>0</v>
      </c>
      <c r="BG432" s="157">
        <f t="shared" si="116"/>
        <v>0</v>
      </c>
      <c r="BH432" s="157">
        <f t="shared" si="117"/>
        <v>0</v>
      </c>
      <c r="BI432" s="157">
        <f t="shared" si="118"/>
        <v>0</v>
      </c>
      <c r="BJ432" s="14" t="s">
        <v>83</v>
      </c>
      <c r="BK432" s="158">
        <f t="shared" si="119"/>
        <v>0</v>
      </c>
      <c r="BL432" s="14" t="s">
        <v>218</v>
      </c>
      <c r="BM432" s="156" t="s">
        <v>1029</v>
      </c>
    </row>
    <row r="433" spans="1:65" s="2" customFormat="1" ht="32.4" customHeight="1">
      <c r="A433" s="26"/>
      <c r="B433" s="145"/>
      <c r="C433" s="159" t="s">
        <v>1030</v>
      </c>
      <c r="D433" s="159" t="s">
        <v>168</v>
      </c>
      <c r="E433" s="160" t="s">
        <v>1031</v>
      </c>
      <c r="F433" s="161" t="s">
        <v>1032</v>
      </c>
      <c r="G433" s="162" t="s">
        <v>157</v>
      </c>
      <c r="H433" s="163">
        <v>2</v>
      </c>
      <c r="I433" s="163"/>
      <c r="J433" s="163">
        <f t="shared" si="110"/>
        <v>0</v>
      </c>
      <c r="K433" s="164"/>
      <c r="L433" s="165"/>
      <c r="M433" s="166" t="s">
        <v>1</v>
      </c>
      <c r="N433" s="167" t="s">
        <v>36</v>
      </c>
      <c r="O433" s="154">
        <v>0</v>
      </c>
      <c r="P433" s="154">
        <f t="shared" si="111"/>
        <v>0</v>
      </c>
      <c r="Q433" s="154">
        <v>4.4000000000000002E-4</v>
      </c>
      <c r="R433" s="154">
        <f t="shared" si="112"/>
        <v>8.8000000000000003E-4</v>
      </c>
      <c r="S433" s="154">
        <v>0</v>
      </c>
      <c r="T433" s="155">
        <f t="shared" si="113"/>
        <v>0</v>
      </c>
      <c r="U433" s="26"/>
      <c r="V433" s="26"/>
      <c r="W433" s="26"/>
      <c r="X433" s="26"/>
      <c r="Y433" s="26"/>
      <c r="Z433" s="26"/>
      <c r="AA433" s="26"/>
      <c r="AB433" s="26"/>
      <c r="AC433" s="26"/>
      <c r="AD433" s="26"/>
      <c r="AE433" s="26"/>
      <c r="AR433" s="156" t="s">
        <v>223</v>
      </c>
      <c r="AT433" s="156" t="s">
        <v>168</v>
      </c>
      <c r="AU433" s="156" t="s">
        <v>145</v>
      </c>
      <c r="AY433" s="14" t="s">
        <v>133</v>
      </c>
      <c r="BE433" s="157">
        <f t="shared" si="114"/>
        <v>0</v>
      </c>
      <c r="BF433" s="157">
        <f t="shared" si="115"/>
        <v>0</v>
      </c>
      <c r="BG433" s="157">
        <f t="shared" si="116"/>
        <v>0</v>
      </c>
      <c r="BH433" s="157">
        <f t="shared" si="117"/>
        <v>0</v>
      </c>
      <c r="BI433" s="157">
        <f t="shared" si="118"/>
        <v>0</v>
      </c>
      <c r="BJ433" s="14" t="s">
        <v>83</v>
      </c>
      <c r="BK433" s="158">
        <f t="shared" si="119"/>
        <v>0</v>
      </c>
      <c r="BL433" s="14" t="s">
        <v>223</v>
      </c>
      <c r="BM433" s="156" t="s">
        <v>1033</v>
      </c>
    </row>
    <row r="434" spans="1:65" s="2" customFormat="1" ht="21.75" customHeight="1">
      <c r="A434" s="26"/>
      <c r="B434" s="145"/>
      <c r="C434" s="146" t="s">
        <v>1034</v>
      </c>
      <c r="D434" s="146" t="s">
        <v>136</v>
      </c>
      <c r="E434" s="147" t="s">
        <v>763</v>
      </c>
      <c r="F434" s="148" t="s">
        <v>764</v>
      </c>
      <c r="G434" s="149" t="s">
        <v>157</v>
      </c>
      <c r="H434" s="150">
        <v>18</v>
      </c>
      <c r="I434" s="150"/>
      <c r="J434" s="150">
        <f t="shared" si="110"/>
        <v>0</v>
      </c>
      <c r="K434" s="151"/>
      <c r="L434" s="27"/>
      <c r="M434" s="152" t="s">
        <v>1</v>
      </c>
      <c r="N434" s="153" t="s">
        <v>36</v>
      </c>
      <c r="O434" s="154">
        <v>0.37</v>
      </c>
      <c r="P434" s="154">
        <f t="shared" si="111"/>
        <v>6.66</v>
      </c>
      <c r="Q434" s="154">
        <v>0</v>
      </c>
      <c r="R434" s="154">
        <f t="shared" si="112"/>
        <v>0</v>
      </c>
      <c r="S434" s="154">
        <v>0</v>
      </c>
      <c r="T434" s="155">
        <f t="shared" si="113"/>
        <v>0</v>
      </c>
      <c r="U434" s="26"/>
      <c r="V434" s="26"/>
      <c r="W434" s="26"/>
      <c r="X434" s="26"/>
      <c r="Y434" s="26"/>
      <c r="Z434" s="26"/>
      <c r="AA434" s="26"/>
      <c r="AB434" s="26"/>
      <c r="AC434" s="26"/>
      <c r="AD434" s="26"/>
      <c r="AE434" s="26"/>
      <c r="AR434" s="156" t="s">
        <v>218</v>
      </c>
      <c r="AT434" s="156" t="s">
        <v>136</v>
      </c>
      <c r="AU434" s="156" t="s">
        <v>145</v>
      </c>
      <c r="AY434" s="14" t="s">
        <v>133</v>
      </c>
      <c r="BE434" s="157">
        <f t="shared" si="114"/>
        <v>0</v>
      </c>
      <c r="BF434" s="157">
        <f t="shared" si="115"/>
        <v>0</v>
      </c>
      <c r="BG434" s="157">
        <f t="shared" si="116"/>
        <v>0</v>
      </c>
      <c r="BH434" s="157">
        <f t="shared" si="117"/>
        <v>0</v>
      </c>
      <c r="BI434" s="157">
        <f t="shared" si="118"/>
        <v>0</v>
      </c>
      <c r="BJ434" s="14" t="s">
        <v>83</v>
      </c>
      <c r="BK434" s="158">
        <f t="shared" si="119"/>
        <v>0</v>
      </c>
      <c r="BL434" s="14" t="s">
        <v>218</v>
      </c>
      <c r="BM434" s="156" t="s">
        <v>1035</v>
      </c>
    </row>
    <row r="435" spans="1:65" s="2" customFormat="1" ht="33" customHeight="1">
      <c r="A435" s="26"/>
      <c r="B435" s="145"/>
      <c r="C435" s="159" t="s">
        <v>1036</v>
      </c>
      <c r="D435" s="159" t="s">
        <v>168</v>
      </c>
      <c r="E435" s="160" t="s">
        <v>767</v>
      </c>
      <c r="F435" s="161" t="s">
        <v>768</v>
      </c>
      <c r="G435" s="162" t="s">
        <v>157</v>
      </c>
      <c r="H435" s="163">
        <v>7</v>
      </c>
      <c r="I435" s="163"/>
      <c r="J435" s="163">
        <f t="shared" si="110"/>
        <v>0</v>
      </c>
      <c r="K435" s="164"/>
      <c r="L435" s="165"/>
      <c r="M435" s="166" t="s">
        <v>1</v>
      </c>
      <c r="N435" s="167" t="s">
        <v>36</v>
      </c>
      <c r="O435" s="154">
        <v>0</v>
      </c>
      <c r="P435" s="154">
        <f t="shared" si="111"/>
        <v>0</v>
      </c>
      <c r="Q435" s="154">
        <v>2.5000000000000001E-4</v>
      </c>
      <c r="R435" s="154">
        <f t="shared" si="112"/>
        <v>1.75E-3</v>
      </c>
      <c r="S435" s="154">
        <v>0</v>
      </c>
      <c r="T435" s="155">
        <f t="shared" si="113"/>
        <v>0</v>
      </c>
      <c r="U435" s="26"/>
      <c r="V435" s="26"/>
      <c r="W435" s="26"/>
      <c r="X435" s="26"/>
      <c r="Y435" s="26"/>
      <c r="Z435" s="26"/>
      <c r="AA435" s="26"/>
      <c r="AB435" s="26"/>
      <c r="AC435" s="26"/>
      <c r="AD435" s="26"/>
      <c r="AE435" s="26"/>
      <c r="AR435" s="156" t="s">
        <v>223</v>
      </c>
      <c r="AT435" s="156" t="s">
        <v>168</v>
      </c>
      <c r="AU435" s="156" t="s">
        <v>145</v>
      </c>
      <c r="AY435" s="14" t="s">
        <v>133</v>
      </c>
      <c r="BE435" s="157">
        <f t="shared" si="114"/>
        <v>0</v>
      </c>
      <c r="BF435" s="157">
        <f t="shared" si="115"/>
        <v>0</v>
      </c>
      <c r="BG435" s="157">
        <f t="shared" si="116"/>
        <v>0</v>
      </c>
      <c r="BH435" s="157">
        <f t="shared" si="117"/>
        <v>0</v>
      </c>
      <c r="BI435" s="157">
        <f t="shared" si="118"/>
        <v>0</v>
      </c>
      <c r="BJ435" s="14" t="s">
        <v>83</v>
      </c>
      <c r="BK435" s="158">
        <f t="shared" si="119"/>
        <v>0</v>
      </c>
      <c r="BL435" s="14" t="s">
        <v>223</v>
      </c>
      <c r="BM435" s="156" t="s">
        <v>1037</v>
      </c>
    </row>
    <row r="436" spans="1:65" s="2" customFormat="1" ht="33" customHeight="1">
      <c r="A436" s="26"/>
      <c r="B436" s="145"/>
      <c r="C436" s="159" t="s">
        <v>1038</v>
      </c>
      <c r="D436" s="159" t="s">
        <v>168</v>
      </c>
      <c r="E436" s="160" t="s">
        <v>771</v>
      </c>
      <c r="F436" s="161" t="s">
        <v>772</v>
      </c>
      <c r="G436" s="162" t="s">
        <v>157</v>
      </c>
      <c r="H436" s="163">
        <v>11</v>
      </c>
      <c r="I436" s="163"/>
      <c r="J436" s="163">
        <f t="shared" si="110"/>
        <v>0</v>
      </c>
      <c r="K436" s="164"/>
      <c r="L436" s="165"/>
      <c r="M436" s="166" t="s">
        <v>1</v>
      </c>
      <c r="N436" s="167" t="s">
        <v>36</v>
      </c>
      <c r="O436" s="154">
        <v>0</v>
      </c>
      <c r="P436" s="154">
        <f t="shared" si="111"/>
        <v>0</v>
      </c>
      <c r="Q436" s="154">
        <v>2.5000000000000001E-4</v>
      </c>
      <c r="R436" s="154">
        <f t="shared" si="112"/>
        <v>2.7499999999999998E-3</v>
      </c>
      <c r="S436" s="154">
        <v>0</v>
      </c>
      <c r="T436" s="155">
        <f t="shared" si="113"/>
        <v>0</v>
      </c>
      <c r="U436" s="26"/>
      <c r="V436" s="26"/>
      <c r="W436" s="26"/>
      <c r="X436" s="26"/>
      <c r="Y436" s="26"/>
      <c r="Z436" s="26"/>
      <c r="AA436" s="26"/>
      <c r="AB436" s="26"/>
      <c r="AC436" s="26"/>
      <c r="AD436" s="26"/>
      <c r="AE436" s="26"/>
      <c r="AR436" s="156" t="s">
        <v>223</v>
      </c>
      <c r="AT436" s="156" t="s">
        <v>168</v>
      </c>
      <c r="AU436" s="156" t="s">
        <v>145</v>
      </c>
      <c r="AY436" s="14" t="s">
        <v>133</v>
      </c>
      <c r="BE436" s="157">
        <f t="shared" si="114"/>
        <v>0</v>
      </c>
      <c r="BF436" s="157">
        <f t="shared" si="115"/>
        <v>0</v>
      </c>
      <c r="BG436" s="157">
        <f t="shared" si="116"/>
        <v>0</v>
      </c>
      <c r="BH436" s="157">
        <f t="shared" si="117"/>
        <v>0</v>
      </c>
      <c r="BI436" s="157">
        <f t="shared" si="118"/>
        <v>0</v>
      </c>
      <c r="BJ436" s="14" t="s">
        <v>83</v>
      </c>
      <c r="BK436" s="158">
        <f t="shared" si="119"/>
        <v>0</v>
      </c>
      <c r="BL436" s="14" t="s">
        <v>223</v>
      </c>
      <c r="BM436" s="156" t="s">
        <v>1039</v>
      </c>
    </row>
    <row r="437" spans="1:65" s="2" customFormat="1" ht="16.5" customHeight="1">
      <c r="A437" s="26"/>
      <c r="B437" s="145"/>
      <c r="C437" s="146" t="s">
        <v>1040</v>
      </c>
      <c r="D437" s="146" t="s">
        <v>136</v>
      </c>
      <c r="E437" s="147" t="s">
        <v>775</v>
      </c>
      <c r="F437" s="148" t="s">
        <v>776</v>
      </c>
      <c r="G437" s="149" t="s">
        <v>157</v>
      </c>
      <c r="H437" s="150">
        <v>6</v>
      </c>
      <c r="I437" s="150"/>
      <c r="J437" s="150">
        <f t="shared" si="110"/>
        <v>0</v>
      </c>
      <c r="K437" s="151"/>
      <c r="L437" s="27"/>
      <c r="M437" s="152" t="s">
        <v>1</v>
      </c>
      <c r="N437" s="153" t="s">
        <v>36</v>
      </c>
      <c r="O437" s="154">
        <v>0.39700000000000002</v>
      </c>
      <c r="P437" s="154">
        <f t="shared" si="111"/>
        <v>2.3820000000000001</v>
      </c>
      <c r="Q437" s="154">
        <v>0</v>
      </c>
      <c r="R437" s="154">
        <f t="shared" si="112"/>
        <v>0</v>
      </c>
      <c r="S437" s="154">
        <v>0</v>
      </c>
      <c r="T437" s="155">
        <f t="shared" si="113"/>
        <v>0</v>
      </c>
      <c r="U437" s="26"/>
      <c r="V437" s="26"/>
      <c r="W437" s="26"/>
      <c r="X437" s="26"/>
      <c r="Y437" s="26"/>
      <c r="Z437" s="26"/>
      <c r="AA437" s="26"/>
      <c r="AB437" s="26"/>
      <c r="AC437" s="26"/>
      <c r="AD437" s="26"/>
      <c r="AE437" s="26"/>
      <c r="AR437" s="156" t="s">
        <v>218</v>
      </c>
      <c r="AT437" s="156" t="s">
        <v>136</v>
      </c>
      <c r="AU437" s="156" t="s">
        <v>145</v>
      </c>
      <c r="AY437" s="14" t="s">
        <v>133</v>
      </c>
      <c r="BE437" s="157">
        <f t="shared" si="114"/>
        <v>0</v>
      </c>
      <c r="BF437" s="157">
        <f t="shared" si="115"/>
        <v>0</v>
      </c>
      <c r="BG437" s="157">
        <f t="shared" si="116"/>
        <v>0</v>
      </c>
      <c r="BH437" s="157">
        <f t="shared" si="117"/>
        <v>0</v>
      </c>
      <c r="BI437" s="157">
        <f t="shared" si="118"/>
        <v>0</v>
      </c>
      <c r="BJ437" s="14" t="s">
        <v>83</v>
      </c>
      <c r="BK437" s="158">
        <f t="shared" si="119"/>
        <v>0</v>
      </c>
      <c r="BL437" s="14" t="s">
        <v>218</v>
      </c>
      <c r="BM437" s="156" t="s">
        <v>1041</v>
      </c>
    </row>
    <row r="438" spans="1:65" s="2" customFormat="1" ht="24.15" customHeight="1">
      <c r="A438" s="26"/>
      <c r="B438" s="145"/>
      <c r="C438" s="159" t="s">
        <v>1042</v>
      </c>
      <c r="D438" s="159" t="s">
        <v>168</v>
      </c>
      <c r="E438" s="160" t="s">
        <v>779</v>
      </c>
      <c r="F438" s="161" t="s">
        <v>780</v>
      </c>
      <c r="G438" s="162" t="s">
        <v>157</v>
      </c>
      <c r="H438" s="163">
        <v>6</v>
      </c>
      <c r="I438" s="163"/>
      <c r="J438" s="163">
        <f t="shared" si="110"/>
        <v>0</v>
      </c>
      <c r="K438" s="164"/>
      <c r="L438" s="165"/>
      <c r="M438" s="166" t="s">
        <v>1</v>
      </c>
      <c r="N438" s="167" t="s">
        <v>36</v>
      </c>
      <c r="O438" s="154">
        <v>0</v>
      </c>
      <c r="P438" s="154">
        <f t="shared" si="111"/>
        <v>0</v>
      </c>
      <c r="Q438" s="154">
        <v>2.5000000000000001E-4</v>
      </c>
      <c r="R438" s="154">
        <f t="shared" si="112"/>
        <v>1.5E-3</v>
      </c>
      <c r="S438" s="154">
        <v>0</v>
      </c>
      <c r="T438" s="155">
        <f t="shared" si="113"/>
        <v>0</v>
      </c>
      <c r="U438" s="26"/>
      <c r="V438" s="26"/>
      <c r="W438" s="26"/>
      <c r="X438" s="26"/>
      <c r="Y438" s="26"/>
      <c r="Z438" s="26"/>
      <c r="AA438" s="26"/>
      <c r="AB438" s="26"/>
      <c r="AC438" s="26"/>
      <c r="AD438" s="26"/>
      <c r="AE438" s="26"/>
      <c r="AR438" s="156" t="s">
        <v>223</v>
      </c>
      <c r="AT438" s="156" t="s">
        <v>168</v>
      </c>
      <c r="AU438" s="156" t="s">
        <v>145</v>
      </c>
      <c r="AY438" s="14" t="s">
        <v>133</v>
      </c>
      <c r="BE438" s="157">
        <f t="shared" si="114"/>
        <v>0</v>
      </c>
      <c r="BF438" s="157">
        <f t="shared" si="115"/>
        <v>0</v>
      </c>
      <c r="BG438" s="157">
        <f t="shared" si="116"/>
        <v>0</v>
      </c>
      <c r="BH438" s="157">
        <f t="shared" si="117"/>
        <v>0</v>
      </c>
      <c r="BI438" s="157">
        <f t="shared" si="118"/>
        <v>0</v>
      </c>
      <c r="BJ438" s="14" t="s">
        <v>83</v>
      </c>
      <c r="BK438" s="158">
        <f t="shared" si="119"/>
        <v>0</v>
      </c>
      <c r="BL438" s="14" t="s">
        <v>223</v>
      </c>
      <c r="BM438" s="156" t="s">
        <v>1043</v>
      </c>
    </row>
    <row r="439" spans="1:65" s="2" customFormat="1" ht="33" customHeight="1">
      <c r="A439" s="26"/>
      <c r="B439" s="145"/>
      <c r="C439" s="146" t="s">
        <v>1044</v>
      </c>
      <c r="D439" s="146" t="s">
        <v>136</v>
      </c>
      <c r="E439" s="147" t="s">
        <v>1045</v>
      </c>
      <c r="F439" s="148" t="s">
        <v>1046</v>
      </c>
      <c r="G439" s="149" t="s">
        <v>157</v>
      </c>
      <c r="H439" s="150">
        <v>6</v>
      </c>
      <c r="I439" s="150"/>
      <c r="J439" s="150">
        <f t="shared" si="110"/>
        <v>0</v>
      </c>
      <c r="K439" s="151"/>
      <c r="L439" s="27"/>
      <c r="M439" s="152" t="s">
        <v>1</v>
      </c>
      <c r="N439" s="153" t="s">
        <v>36</v>
      </c>
      <c r="O439" s="154">
        <v>0.28999999999999998</v>
      </c>
      <c r="P439" s="154">
        <f t="shared" si="111"/>
        <v>1.7399999999999998</v>
      </c>
      <c r="Q439" s="154">
        <v>0</v>
      </c>
      <c r="R439" s="154">
        <f t="shared" si="112"/>
        <v>0</v>
      </c>
      <c r="S439" s="154">
        <v>0</v>
      </c>
      <c r="T439" s="155">
        <f t="shared" si="113"/>
        <v>0</v>
      </c>
      <c r="U439" s="26"/>
      <c r="V439" s="26"/>
      <c r="W439" s="26"/>
      <c r="X439" s="26"/>
      <c r="Y439" s="26"/>
      <c r="Z439" s="26"/>
      <c r="AA439" s="26"/>
      <c r="AB439" s="26"/>
      <c r="AC439" s="26"/>
      <c r="AD439" s="26"/>
      <c r="AE439" s="26"/>
      <c r="AR439" s="156" t="s">
        <v>218</v>
      </c>
      <c r="AT439" s="156" t="s">
        <v>136</v>
      </c>
      <c r="AU439" s="156" t="s">
        <v>145</v>
      </c>
      <c r="AY439" s="14" t="s">
        <v>133</v>
      </c>
      <c r="BE439" s="157">
        <f t="shared" si="114"/>
        <v>0</v>
      </c>
      <c r="BF439" s="157">
        <f t="shared" si="115"/>
        <v>0</v>
      </c>
      <c r="BG439" s="157">
        <f t="shared" si="116"/>
        <v>0</v>
      </c>
      <c r="BH439" s="157">
        <f t="shared" si="117"/>
        <v>0</v>
      </c>
      <c r="BI439" s="157">
        <f t="shared" si="118"/>
        <v>0</v>
      </c>
      <c r="BJ439" s="14" t="s">
        <v>83</v>
      </c>
      <c r="BK439" s="158">
        <f t="shared" si="119"/>
        <v>0</v>
      </c>
      <c r="BL439" s="14" t="s">
        <v>218</v>
      </c>
      <c r="BM439" s="156" t="s">
        <v>1047</v>
      </c>
    </row>
    <row r="440" spans="1:65" s="2" customFormat="1" ht="27" customHeight="1">
      <c r="A440" s="26"/>
      <c r="B440" s="145"/>
      <c r="C440" s="159" t="s">
        <v>1048</v>
      </c>
      <c r="D440" s="159" t="s">
        <v>168</v>
      </c>
      <c r="E440" s="160" t="s">
        <v>1049</v>
      </c>
      <c r="F440" s="161" t="s">
        <v>1050</v>
      </c>
      <c r="G440" s="162" t="s">
        <v>157</v>
      </c>
      <c r="H440" s="163">
        <v>6</v>
      </c>
      <c r="I440" s="163"/>
      <c r="J440" s="163">
        <f t="shared" si="110"/>
        <v>0</v>
      </c>
      <c r="K440" s="164"/>
      <c r="L440" s="165"/>
      <c r="M440" s="166" t="s">
        <v>1</v>
      </c>
      <c r="N440" s="167" t="s">
        <v>36</v>
      </c>
      <c r="O440" s="154">
        <v>0</v>
      </c>
      <c r="P440" s="154">
        <f t="shared" si="111"/>
        <v>0</v>
      </c>
      <c r="Q440" s="154">
        <v>6.4999999999999997E-4</v>
      </c>
      <c r="R440" s="154">
        <f t="shared" si="112"/>
        <v>3.8999999999999998E-3</v>
      </c>
      <c r="S440" s="154">
        <v>0</v>
      </c>
      <c r="T440" s="155">
        <f t="shared" si="113"/>
        <v>0</v>
      </c>
      <c r="U440" s="26"/>
      <c r="V440" s="26"/>
      <c r="W440" s="26"/>
      <c r="X440" s="26"/>
      <c r="Y440" s="26"/>
      <c r="Z440" s="26"/>
      <c r="AA440" s="26"/>
      <c r="AB440" s="26"/>
      <c r="AC440" s="26"/>
      <c r="AD440" s="26"/>
      <c r="AE440" s="26"/>
      <c r="AR440" s="156" t="s">
        <v>223</v>
      </c>
      <c r="AT440" s="156" t="s">
        <v>168</v>
      </c>
      <c r="AU440" s="156" t="s">
        <v>145</v>
      </c>
      <c r="AY440" s="14" t="s">
        <v>133</v>
      </c>
      <c r="BE440" s="157">
        <f t="shared" si="114"/>
        <v>0</v>
      </c>
      <c r="BF440" s="157">
        <f t="shared" si="115"/>
        <v>0</v>
      </c>
      <c r="BG440" s="157">
        <f t="shared" si="116"/>
        <v>0</v>
      </c>
      <c r="BH440" s="157">
        <f t="shared" si="117"/>
        <v>0</v>
      </c>
      <c r="BI440" s="157">
        <f t="shared" si="118"/>
        <v>0</v>
      </c>
      <c r="BJ440" s="14" t="s">
        <v>83</v>
      </c>
      <c r="BK440" s="158">
        <f t="shared" si="119"/>
        <v>0</v>
      </c>
      <c r="BL440" s="14" t="s">
        <v>223</v>
      </c>
      <c r="BM440" s="156" t="s">
        <v>1051</v>
      </c>
    </row>
    <row r="441" spans="1:65" s="2" customFormat="1" ht="27" customHeight="1">
      <c r="A441" s="26"/>
      <c r="B441" s="145"/>
      <c r="C441" s="159" t="s">
        <v>1052</v>
      </c>
      <c r="D441" s="159" t="s">
        <v>168</v>
      </c>
      <c r="E441" s="160" t="s">
        <v>795</v>
      </c>
      <c r="F441" s="161" t="s">
        <v>796</v>
      </c>
      <c r="G441" s="162" t="s">
        <v>157</v>
      </c>
      <c r="H441" s="163">
        <v>2</v>
      </c>
      <c r="I441" s="163"/>
      <c r="J441" s="163">
        <f t="shared" si="110"/>
        <v>0</v>
      </c>
      <c r="K441" s="164"/>
      <c r="L441" s="165"/>
      <c r="M441" s="166" t="s">
        <v>1</v>
      </c>
      <c r="N441" s="167" t="s">
        <v>36</v>
      </c>
      <c r="O441" s="154">
        <v>0</v>
      </c>
      <c r="P441" s="154">
        <f t="shared" si="111"/>
        <v>0</v>
      </c>
      <c r="Q441" s="154">
        <v>0</v>
      </c>
      <c r="R441" s="154">
        <f t="shared" si="112"/>
        <v>0</v>
      </c>
      <c r="S441" s="154">
        <v>0</v>
      </c>
      <c r="T441" s="155">
        <f t="shared" si="113"/>
        <v>0</v>
      </c>
      <c r="U441" s="26"/>
      <c r="V441" s="26"/>
      <c r="W441" s="26"/>
      <c r="X441" s="26"/>
      <c r="Y441" s="26"/>
      <c r="Z441" s="26"/>
      <c r="AA441" s="26"/>
      <c r="AB441" s="26"/>
      <c r="AC441" s="26"/>
      <c r="AD441" s="26"/>
      <c r="AE441" s="26"/>
      <c r="AR441" s="156" t="s">
        <v>223</v>
      </c>
      <c r="AT441" s="156" t="s">
        <v>168</v>
      </c>
      <c r="AU441" s="156" t="s">
        <v>145</v>
      </c>
      <c r="AY441" s="14" t="s">
        <v>133</v>
      </c>
      <c r="BE441" s="157">
        <f t="shared" si="114"/>
        <v>0</v>
      </c>
      <c r="BF441" s="157">
        <f t="shared" si="115"/>
        <v>0</v>
      </c>
      <c r="BG441" s="157">
        <f t="shared" si="116"/>
        <v>0</v>
      </c>
      <c r="BH441" s="157">
        <f t="shared" si="117"/>
        <v>0</v>
      </c>
      <c r="BI441" s="157">
        <f t="shared" si="118"/>
        <v>0</v>
      </c>
      <c r="BJ441" s="14" t="s">
        <v>83</v>
      </c>
      <c r="BK441" s="158">
        <f t="shared" si="119"/>
        <v>0</v>
      </c>
      <c r="BL441" s="14" t="s">
        <v>223</v>
      </c>
      <c r="BM441" s="156" t="s">
        <v>1053</v>
      </c>
    </row>
    <row r="442" spans="1:65" s="2" customFormat="1" ht="33" customHeight="1">
      <c r="A442" s="26"/>
      <c r="B442" s="145"/>
      <c r="C442" s="146" t="s">
        <v>1054</v>
      </c>
      <c r="D442" s="146" t="s">
        <v>136</v>
      </c>
      <c r="E442" s="147" t="s">
        <v>783</v>
      </c>
      <c r="F442" s="148" t="s">
        <v>784</v>
      </c>
      <c r="G442" s="149" t="s">
        <v>157</v>
      </c>
      <c r="H442" s="150">
        <v>20</v>
      </c>
      <c r="I442" s="150"/>
      <c r="J442" s="150">
        <f t="shared" si="110"/>
        <v>0</v>
      </c>
      <c r="K442" s="151"/>
      <c r="L442" s="27"/>
      <c r="M442" s="152" t="s">
        <v>1</v>
      </c>
      <c r="N442" s="153" t="s">
        <v>36</v>
      </c>
      <c r="O442" s="154">
        <v>0.109</v>
      </c>
      <c r="P442" s="154">
        <f t="shared" si="111"/>
        <v>2.1800000000000002</v>
      </c>
      <c r="Q442" s="154">
        <v>0</v>
      </c>
      <c r="R442" s="154">
        <f t="shared" si="112"/>
        <v>0</v>
      </c>
      <c r="S442" s="154">
        <v>0</v>
      </c>
      <c r="T442" s="155">
        <f t="shared" si="113"/>
        <v>0</v>
      </c>
      <c r="U442" s="26"/>
      <c r="V442" s="26"/>
      <c r="W442" s="26"/>
      <c r="X442" s="26"/>
      <c r="Y442" s="26"/>
      <c r="Z442" s="26"/>
      <c r="AA442" s="26"/>
      <c r="AB442" s="26"/>
      <c r="AC442" s="26"/>
      <c r="AD442" s="26"/>
      <c r="AE442" s="26"/>
      <c r="AR442" s="156" t="s">
        <v>218</v>
      </c>
      <c r="AT442" s="156" t="s">
        <v>136</v>
      </c>
      <c r="AU442" s="156" t="s">
        <v>145</v>
      </c>
      <c r="AY442" s="14" t="s">
        <v>133</v>
      </c>
      <c r="BE442" s="157">
        <f t="shared" si="114"/>
        <v>0</v>
      </c>
      <c r="BF442" s="157">
        <f t="shared" si="115"/>
        <v>0</v>
      </c>
      <c r="BG442" s="157">
        <f t="shared" si="116"/>
        <v>0</v>
      </c>
      <c r="BH442" s="157">
        <f t="shared" si="117"/>
        <v>0</v>
      </c>
      <c r="BI442" s="157">
        <f t="shared" si="118"/>
        <v>0</v>
      </c>
      <c r="BJ442" s="14" t="s">
        <v>83</v>
      </c>
      <c r="BK442" s="158">
        <f t="shared" si="119"/>
        <v>0</v>
      </c>
      <c r="BL442" s="14" t="s">
        <v>218</v>
      </c>
      <c r="BM442" s="156" t="s">
        <v>1055</v>
      </c>
    </row>
    <row r="443" spans="1:65" s="2" customFormat="1" ht="24.15" customHeight="1">
      <c r="A443" s="26"/>
      <c r="B443" s="145"/>
      <c r="C443" s="159" t="s">
        <v>1056</v>
      </c>
      <c r="D443" s="159" t="s">
        <v>168</v>
      </c>
      <c r="E443" s="160" t="s">
        <v>787</v>
      </c>
      <c r="F443" s="161" t="s">
        <v>788</v>
      </c>
      <c r="G443" s="162" t="s">
        <v>157</v>
      </c>
      <c r="H443" s="163">
        <v>20</v>
      </c>
      <c r="I443" s="163"/>
      <c r="J443" s="163">
        <f t="shared" si="110"/>
        <v>0</v>
      </c>
      <c r="K443" s="164"/>
      <c r="L443" s="165"/>
      <c r="M443" s="166" t="s">
        <v>1</v>
      </c>
      <c r="N443" s="167" t="s">
        <v>36</v>
      </c>
      <c r="O443" s="154">
        <v>0</v>
      </c>
      <c r="P443" s="154">
        <f t="shared" si="111"/>
        <v>0</v>
      </c>
      <c r="Q443" s="154">
        <v>8.0000000000000007E-5</v>
      </c>
      <c r="R443" s="154">
        <f t="shared" si="112"/>
        <v>1.6000000000000001E-3</v>
      </c>
      <c r="S443" s="154">
        <v>0</v>
      </c>
      <c r="T443" s="155">
        <f t="shared" si="113"/>
        <v>0</v>
      </c>
      <c r="U443" s="26"/>
      <c r="V443" s="26"/>
      <c r="W443" s="26"/>
      <c r="X443" s="26"/>
      <c r="Y443" s="26"/>
      <c r="Z443" s="26"/>
      <c r="AA443" s="26"/>
      <c r="AB443" s="26"/>
      <c r="AC443" s="26"/>
      <c r="AD443" s="26"/>
      <c r="AE443" s="26"/>
      <c r="AR443" s="156" t="s">
        <v>223</v>
      </c>
      <c r="AT443" s="156" t="s">
        <v>168</v>
      </c>
      <c r="AU443" s="156" t="s">
        <v>145</v>
      </c>
      <c r="AY443" s="14" t="s">
        <v>133</v>
      </c>
      <c r="BE443" s="157">
        <f t="shared" si="114"/>
        <v>0</v>
      </c>
      <c r="BF443" s="157">
        <f t="shared" si="115"/>
        <v>0</v>
      </c>
      <c r="BG443" s="157">
        <f t="shared" si="116"/>
        <v>0</v>
      </c>
      <c r="BH443" s="157">
        <f t="shared" si="117"/>
        <v>0</v>
      </c>
      <c r="BI443" s="157">
        <f t="shared" si="118"/>
        <v>0</v>
      </c>
      <c r="BJ443" s="14" t="s">
        <v>83</v>
      </c>
      <c r="BK443" s="158">
        <f t="shared" si="119"/>
        <v>0</v>
      </c>
      <c r="BL443" s="14" t="s">
        <v>223</v>
      </c>
      <c r="BM443" s="156" t="s">
        <v>1057</v>
      </c>
    </row>
    <row r="444" spans="1:65" s="2" customFormat="1" ht="27" customHeight="1">
      <c r="A444" s="26"/>
      <c r="B444" s="145"/>
      <c r="C444" s="159" t="s">
        <v>1058</v>
      </c>
      <c r="D444" s="159" t="s">
        <v>168</v>
      </c>
      <c r="E444" s="160" t="s">
        <v>791</v>
      </c>
      <c r="F444" s="161" t="s">
        <v>792</v>
      </c>
      <c r="G444" s="162" t="s">
        <v>157</v>
      </c>
      <c r="H444" s="163">
        <v>20</v>
      </c>
      <c r="I444" s="163"/>
      <c r="J444" s="163">
        <f t="shared" si="110"/>
        <v>0</v>
      </c>
      <c r="K444" s="164"/>
      <c r="L444" s="165"/>
      <c r="M444" s="166" t="s">
        <v>1</v>
      </c>
      <c r="N444" s="167" t="s">
        <v>36</v>
      </c>
      <c r="O444" s="154">
        <v>0</v>
      </c>
      <c r="P444" s="154">
        <f t="shared" si="111"/>
        <v>0</v>
      </c>
      <c r="Q444" s="154">
        <v>0</v>
      </c>
      <c r="R444" s="154">
        <f t="shared" si="112"/>
        <v>0</v>
      </c>
      <c r="S444" s="154">
        <v>0</v>
      </c>
      <c r="T444" s="155">
        <f t="shared" si="113"/>
        <v>0</v>
      </c>
      <c r="U444" s="26"/>
      <c r="V444" s="26"/>
      <c r="W444" s="26"/>
      <c r="X444" s="26"/>
      <c r="Y444" s="26"/>
      <c r="Z444" s="26"/>
      <c r="AA444" s="26"/>
      <c r="AB444" s="26"/>
      <c r="AC444" s="26"/>
      <c r="AD444" s="26"/>
      <c r="AE444" s="26"/>
      <c r="AR444" s="156" t="s">
        <v>223</v>
      </c>
      <c r="AT444" s="156" t="s">
        <v>168</v>
      </c>
      <c r="AU444" s="156" t="s">
        <v>145</v>
      </c>
      <c r="AY444" s="14" t="s">
        <v>133</v>
      </c>
      <c r="BE444" s="157">
        <f t="shared" si="114"/>
        <v>0</v>
      </c>
      <c r="BF444" s="157">
        <f t="shared" si="115"/>
        <v>0</v>
      </c>
      <c r="BG444" s="157">
        <f t="shared" si="116"/>
        <v>0</v>
      </c>
      <c r="BH444" s="157">
        <f t="shared" si="117"/>
        <v>0</v>
      </c>
      <c r="BI444" s="157">
        <f t="shared" si="118"/>
        <v>0</v>
      </c>
      <c r="BJ444" s="14" t="s">
        <v>83</v>
      </c>
      <c r="BK444" s="158">
        <f t="shared" si="119"/>
        <v>0</v>
      </c>
      <c r="BL444" s="14" t="s">
        <v>223</v>
      </c>
      <c r="BM444" s="156" t="s">
        <v>1059</v>
      </c>
    </row>
    <row r="445" spans="1:65" s="2" customFormat="1" ht="31.8" customHeight="1">
      <c r="A445" s="26"/>
      <c r="B445" s="145"/>
      <c r="C445" s="159" t="s">
        <v>1060</v>
      </c>
      <c r="D445" s="159" t="s">
        <v>168</v>
      </c>
      <c r="E445" s="160" t="s">
        <v>795</v>
      </c>
      <c r="F445" s="161" t="s">
        <v>796</v>
      </c>
      <c r="G445" s="162" t="s">
        <v>157</v>
      </c>
      <c r="H445" s="163">
        <v>8</v>
      </c>
      <c r="I445" s="163"/>
      <c r="J445" s="163">
        <f t="shared" si="110"/>
        <v>0</v>
      </c>
      <c r="K445" s="164"/>
      <c r="L445" s="165"/>
      <c r="M445" s="166" t="s">
        <v>1</v>
      </c>
      <c r="N445" s="167" t="s">
        <v>36</v>
      </c>
      <c r="O445" s="154">
        <v>0</v>
      </c>
      <c r="P445" s="154">
        <f t="shared" si="111"/>
        <v>0</v>
      </c>
      <c r="Q445" s="154">
        <v>0</v>
      </c>
      <c r="R445" s="154">
        <f t="shared" si="112"/>
        <v>0</v>
      </c>
      <c r="S445" s="154">
        <v>0</v>
      </c>
      <c r="T445" s="155">
        <f t="shared" si="113"/>
        <v>0</v>
      </c>
      <c r="U445" s="26"/>
      <c r="V445" s="26"/>
      <c r="W445" s="26"/>
      <c r="X445" s="26"/>
      <c r="Y445" s="26"/>
      <c r="Z445" s="26"/>
      <c r="AA445" s="26"/>
      <c r="AB445" s="26"/>
      <c r="AC445" s="26"/>
      <c r="AD445" s="26"/>
      <c r="AE445" s="26"/>
      <c r="AR445" s="156" t="s">
        <v>223</v>
      </c>
      <c r="AT445" s="156" t="s">
        <v>168</v>
      </c>
      <c r="AU445" s="156" t="s">
        <v>145</v>
      </c>
      <c r="AY445" s="14" t="s">
        <v>133</v>
      </c>
      <c r="BE445" s="157">
        <f t="shared" si="114"/>
        <v>0</v>
      </c>
      <c r="BF445" s="157">
        <f t="shared" si="115"/>
        <v>0</v>
      </c>
      <c r="BG445" s="157">
        <f t="shared" si="116"/>
        <v>0</v>
      </c>
      <c r="BH445" s="157">
        <f t="shared" si="117"/>
        <v>0</v>
      </c>
      <c r="BI445" s="157">
        <f t="shared" si="118"/>
        <v>0</v>
      </c>
      <c r="BJ445" s="14" t="s">
        <v>83</v>
      </c>
      <c r="BK445" s="158">
        <f t="shared" si="119"/>
        <v>0</v>
      </c>
      <c r="BL445" s="14" t="s">
        <v>223</v>
      </c>
      <c r="BM445" s="156" t="s">
        <v>1061</v>
      </c>
    </row>
    <row r="446" spans="1:65" s="2" customFormat="1" ht="33" customHeight="1">
      <c r="A446" s="26"/>
      <c r="B446" s="145"/>
      <c r="C446" s="146" t="s">
        <v>1062</v>
      </c>
      <c r="D446" s="146" t="s">
        <v>136</v>
      </c>
      <c r="E446" s="147" t="s">
        <v>799</v>
      </c>
      <c r="F446" s="148" t="s">
        <v>800</v>
      </c>
      <c r="G446" s="149" t="s">
        <v>157</v>
      </c>
      <c r="H446" s="150">
        <v>72</v>
      </c>
      <c r="I446" s="150"/>
      <c r="J446" s="150">
        <f t="shared" si="110"/>
        <v>0</v>
      </c>
      <c r="K446" s="151"/>
      <c r="L446" s="27"/>
      <c r="M446" s="152" t="s">
        <v>1</v>
      </c>
      <c r="N446" s="153" t="s">
        <v>36</v>
      </c>
      <c r="O446" s="154">
        <v>6.7000000000000004E-2</v>
      </c>
      <c r="P446" s="154">
        <f t="shared" si="111"/>
        <v>4.8239999999999998</v>
      </c>
      <c r="Q446" s="154">
        <v>0</v>
      </c>
      <c r="R446" s="154">
        <f t="shared" si="112"/>
        <v>0</v>
      </c>
      <c r="S446" s="154">
        <v>0</v>
      </c>
      <c r="T446" s="155">
        <f t="shared" si="113"/>
        <v>0</v>
      </c>
      <c r="U446" s="26"/>
      <c r="V446" s="26"/>
      <c r="W446" s="26"/>
      <c r="X446" s="26"/>
      <c r="Y446" s="26"/>
      <c r="Z446" s="26"/>
      <c r="AA446" s="26"/>
      <c r="AB446" s="26"/>
      <c r="AC446" s="26"/>
      <c r="AD446" s="26"/>
      <c r="AE446" s="26"/>
      <c r="AR446" s="156" t="s">
        <v>218</v>
      </c>
      <c r="AT446" s="156" t="s">
        <v>136</v>
      </c>
      <c r="AU446" s="156" t="s">
        <v>145</v>
      </c>
      <c r="AY446" s="14" t="s">
        <v>133</v>
      </c>
      <c r="BE446" s="157">
        <f t="shared" si="114"/>
        <v>0</v>
      </c>
      <c r="BF446" s="157">
        <f t="shared" si="115"/>
        <v>0</v>
      </c>
      <c r="BG446" s="157">
        <f t="shared" si="116"/>
        <v>0</v>
      </c>
      <c r="BH446" s="157">
        <f t="shared" si="117"/>
        <v>0</v>
      </c>
      <c r="BI446" s="157">
        <f t="shared" si="118"/>
        <v>0</v>
      </c>
      <c r="BJ446" s="14" t="s">
        <v>83</v>
      </c>
      <c r="BK446" s="158">
        <f t="shared" si="119"/>
        <v>0</v>
      </c>
      <c r="BL446" s="14" t="s">
        <v>218</v>
      </c>
      <c r="BM446" s="156" t="s">
        <v>1063</v>
      </c>
    </row>
    <row r="447" spans="1:65" s="2" customFormat="1" ht="24.15" customHeight="1">
      <c r="A447" s="26"/>
      <c r="B447" s="145"/>
      <c r="C447" s="159" t="s">
        <v>1064</v>
      </c>
      <c r="D447" s="159" t="s">
        <v>168</v>
      </c>
      <c r="E447" s="160" t="s">
        <v>803</v>
      </c>
      <c r="F447" s="161" t="s">
        <v>804</v>
      </c>
      <c r="G447" s="162" t="s">
        <v>157</v>
      </c>
      <c r="H447" s="163">
        <v>72</v>
      </c>
      <c r="I447" s="163"/>
      <c r="J447" s="163">
        <f t="shared" si="110"/>
        <v>0</v>
      </c>
      <c r="K447" s="164"/>
      <c r="L447" s="165"/>
      <c r="M447" s="166" t="s">
        <v>1</v>
      </c>
      <c r="N447" s="167" t="s">
        <v>36</v>
      </c>
      <c r="O447" s="154">
        <v>0</v>
      </c>
      <c r="P447" s="154">
        <f t="shared" si="111"/>
        <v>0</v>
      </c>
      <c r="Q447" s="154">
        <v>3.0000000000000001E-5</v>
      </c>
      <c r="R447" s="154">
        <f t="shared" si="112"/>
        <v>2.16E-3</v>
      </c>
      <c r="S447" s="154">
        <v>0</v>
      </c>
      <c r="T447" s="155">
        <f t="shared" si="113"/>
        <v>0</v>
      </c>
      <c r="U447" s="26"/>
      <c r="V447" s="26"/>
      <c r="W447" s="26"/>
      <c r="X447" s="26"/>
      <c r="Y447" s="26"/>
      <c r="Z447" s="26"/>
      <c r="AA447" s="26"/>
      <c r="AB447" s="26"/>
      <c r="AC447" s="26"/>
      <c r="AD447" s="26"/>
      <c r="AE447" s="26"/>
      <c r="AR447" s="156" t="s">
        <v>223</v>
      </c>
      <c r="AT447" s="156" t="s">
        <v>168</v>
      </c>
      <c r="AU447" s="156" t="s">
        <v>145</v>
      </c>
      <c r="AY447" s="14" t="s">
        <v>133</v>
      </c>
      <c r="BE447" s="157">
        <f t="shared" si="114"/>
        <v>0</v>
      </c>
      <c r="BF447" s="157">
        <f t="shared" si="115"/>
        <v>0</v>
      </c>
      <c r="BG447" s="157">
        <f t="shared" si="116"/>
        <v>0</v>
      </c>
      <c r="BH447" s="157">
        <f t="shared" si="117"/>
        <v>0</v>
      </c>
      <c r="BI447" s="157">
        <f t="shared" si="118"/>
        <v>0</v>
      </c>
      <c r="BJ447" s="14" t="s">
        <v>83</v>
      </c>
      <c r="BK447" s="158">
        <f t="shared" si="119"/>
        <v>0</v>
      </c>
      <c r="BL447" s="14" t="s">
        <v>223</v>
      </c>
      <c r="BM447" s="156" t="s">
        <v>1065</v>
      </c>
    </row>
    <row r="448" spans="1:65" s="2" customFormat="1" ht="28.8" customHeight="1">
      <c r="A448" s="26"/>
      <c r="B448" s="145"/>
      <c r="C448" s="159" t="s">
        <v>1066</v>
      </c>
      <c r="D448" s="159" t="s">
        <v>168</v>
      </c>
      <c r="E448" s="160" t="s">
        <v>791</v>
      </c>
      <c r="F448" s="161" t="s">
        <v>792</v>
      </c>
      <c r="G448" s="162" t="s">
        <v>157</v>
      </c>
      <c r="H448" s="163">
        <v>72</v>
      </c>
      <c r="I448" s="163"/>
      <c r="J448" s="163">
        <f t="shared" si="110"/>
        <v>0</v>
      </c>
      <c r="K448" s="164"/>
      <c r="L448" s="165"/>
      <c r="M448" s="166" t="s">
        <v>1</v>
      </c>
      <c r="N448" s="167" t="s">
        <v>36</v>
      </c>
      <c r="O448" s="154">
        <v>0</v>
      </c>
      <c r="P448" s="154">
        <f t="shared" si="111"/>
        <v>0</v>
      </c>
      <c r="Q448" s="154">
        <v>0</v>
      </c>
      <c r="R448" s="154">
        <f t="shared" si="112"/>
        <v>0</v>
      </c>
      <c r="S448" s="154">
        <v>0</v>
      </c>
      <c r="T448" s="155">
        <f t="shared" si="113"/>
        <v>0</v>
      </c>
      <c r="U448" s="26"/>
      <c r="V448" s="26"/>
      <c r="W448" s="26"/>
      <c r="X448" s="26"/>
      <c r="Y448" s="26"/>
      <c r="Z448" s="26"/>
      <c r="AA448" s="26"/>
      <c r="AB448" s="26"/>
      <c r="AC448" s="26"/>
      <c r="AD448" s="26"/>
      <c r="AE448" s="26"/>
      <c r="AR448" s="156" t="s">
        <v>223</v>
      </c>
      <c r="AT448" s="156" t="s">
        <v>168</v>
      </c>
      <c r="AU448" s="156" t="s">
        <v>145</v>
      </c>
      <c r="AY448" s="14" t="s">
        <v>133</v>
      </c>
      <c r="BE448" s="157">
        <f t="shared" si="114"/>
        <v>0</v>
      </c>
      <c r="BF448" s="157">
        <f t="shared" si="115"/>
        <v>0</v>
      </c>
      <c r="BG448" s="157">
        <f t="shared" si="116"/>
        <v>0</v>
      </c>
      <c r="BH448" s="157">
        <f t="shared" si="117"/>
        <v>0</v>
      </c>
      <c r="BI448" s="157">
        <f t="shared" si="118"/>
        <v>0</v>
      </c>
      <c r="BJ448" s="14" t="s">
        <v>83</v>
      </c>
      <c r="BK448" s="158">
        <f t="shared" si="119"/>
        <v>0</v>
      </c>
      <c r="BL448" s="14" t="s">
        <v>223</v>
      </c>
      <c r="BM448" s="156" t="s">
        <v>1067</v>
      </c>
    </row>
    <row r="449" spans="1:65" s="2" customFormat="1" ht="30" customHeight="1">
      <c r="A449" s="26"/>
      <c r="B449" s="145"/>
      <c r="C449" s="159" t="s">
        <v>1068</v>
      </c>
      <c r="D449" s="159" t="s">
        <v>168</v>
      </c>
      <c r="E449" s="160" t="s">
        <v>795</v>
      </c>
      <c r="F449" s="161" t="s">
        <v>796</v>
      </c>
      <c r="G449" s="162" t="s">
        <v>157</v>
      </c>
      <c r="H449" s="163">
        <v>6</v>
      </c>
      <c r="I449" s="163"/>
      <c r="J449" s="163">
        <f t="shared" si="110"/>
        <v>0</v>
      </c>
      <c r="K449" s="164"/>
      <c r="L449" s="165"/>
      <c r="M449" s="166" t="s">
        <v>1</v>
      </c>
      <c r="N449" s="167" t="s">
        <v>36</v>
      </c>
      <c r="O449" s="154">
        <v>0</v>
      </c>
      <c r="P449" s="154">
        <f t="shared" si="111"/>
        <v>0</v>
      </c>
      <c r="Q449" s="154">
        <v>0</v>
      </c>
      <c r="R449" s="154">
        <f t="shared" si="112"/>
        <v>0</v>
      </c>
      <c r="S449" s="154">
        <v>0</v>
      </c>
      <c r="T449" s="155">
        <f t="shared" si="113"/>
        <v>0</v>
      </c>
      <c r="U449" s="26"/>
      <c r="V449" s="26"/>
      <c r="W449" s="26"/>
      <c r="X449" s="26"/>
      <c r="Y449" s="26"/>
      <c r="Z449" s="26"/>
      <c r="AA449" s="26"/>
      <c r="AB449" s="26"/>
      <c r="AC449" s="26"/>
      <c r="AD449" s="26"/>
      <c r="AE449" s="26"/>
      <c r="AR449" s="156" t="s">
        <v>223</v>
      </c>
      <c r="AT449" s="156" t="s">
        <v>168</v>
      </c>
      <c r="AU449" s="156" t="s">
        <v>145</v>
      </c>
      <c r="AY449" s="14" t="s">
        <v>133</v>
      </c>
      <c r="BE449" s="157">
        <f t="shared" si="114"/>
        <v>0</v>
      </c>
      <c r="BF449" s="157">
        <f t="shared" si="115"/>
        <v>0</v>
      </c>
      <c r="BG449" s="157">
        <f t="shared" si="116"/>
        <v>0</v>
      </c>
      <c r="BH449" s="157">
        <f t="shared" si="117"/>
        <v>0</v>
      </c>
      <c r="BI449" s="157">
        <f t="shared" si="118"/>
        <v>0</v>
      </c>
      <c r="BJ449" s="14" t="s">
        <v>83</v>
      </c>
      <c r="BK449" s="158">
        <f t="shared" si="119"/>
        <v>0</v>
      </c>
      <c r="BL449" s="14" t="s">
        <v>223</v>
      </c>
      <c r="BM449" s="156" t="s">
        <v>1069</v>
      </c>
    </row>
    <row r="450" spans="1:65" s="2" customFormat="1" ht="49.05" customHeight="1">
      <c r="A450" s="26"/>
      <c r="B450" s="145"/>
      <c r="C450" s="159" t="s">
        <v>1070</v>
      </c>
      <c r="D450" s="159" t="s">
        <v>168</v>
      </c>
      <c r="E450" s="160" t="s">
        <v>811</v>
      </c>
      <c r="F450" s="161" t="s">
        <v>812</v>
      </c>
      <c r="G450" s="162" t="s">
        <v>157</v>
      </c>
      <c r="H450" s="163">
        <v>1</v>
      </c>
      <c r="I450" s="163"/>
      <c r="J450" s="163">
        <f t="shared" si="110"/>
        <v>0</v>
      </c>
      <c r="K450" s="164"/>
      <c r="L450" s="165"/>
      <c r="M450" s="166" t="s">
        <v>1</v>
      </c>
      <c r="N450" s="167" t="s">
        <v>36</v>
      </c>
      <c r="O450" s="154">
        <v>0</v>
      </c>
      <c r="P450" s="154">
        <f t="shared" si="111"/>
        <v>0</v>
      </c>
      <c r="Q450" s="154">
        <v>0</v>
      </c>
      <c r="R450" s="154">
        <f t="shared" si="112"/>
        <v>0</v>
      </c>
      <c r="S450" s="154">
        <v>0</v>
      </c>
      <c r="T450" s="155">
        <f t="shared" si="113"/>
        <v>0</v>
      </c>
      <c r="U450" s="26"/>
      <c r="V450" s="26"/>
      <c r="W450" s="26"/>
      <c r="X450" s="26"/>
      <c r="Y450" s="26"/>
      <c r="Z450" s="26"/>
      <c r="AA450" s="26"/>
      <c r="AB450" s="26"/>
      <c r="AC450" s="26"/>
      <c r="AD450" s="26"/>
      <c r="AE450" s="26"/>
      <c r="AR450" s="156" t="s">
        <v>223</v>
      </c>
      <c r="AT450" s="156" t="s">
        <v>168</v>
      </c>
      <c r="AU450" s="156" t="s">
        <v>145</v>
      </c>
      <c r="AY450" s="14" t="s">
        <v>133</v>
      </c>
      <c r="BE450" s="157">
        <f t="shared" si="114"/>
        <v>0</v>
      </c>
      <c r="BF450" s="157">
        <f t="shared" si="115"/>
        <v>0</v>
      </c>
      <c r="BG450" s="157">
        <f t="shared" si="116"/>
        <v>0</v>
      </c>
      <c r="BH450" s="157">
        <f t="shared" si="117"/>
        <v>0</v>
      </c>
      <c r="BI450" s="157">
        <f t="shared" si="118"/>
        <v>0</v>
      </c>
      <c r="BJ450" s="14" t="s">
        <v>83</v>
      </c>
      <c r="BK450" s="158">
        <f t="shared" si="119"/>
        <v>0</v>
      </c>
      <c r="BL450" s="14" t="s">
        <v>223</v>
      </c>
      <c r="BM450" s="156" t="s">
        <v>1071</v>
      </c>
    </row>
    <row r="451" spans="1:65" s="2" customFormat="1" ht="24.15" customHeight="1">
      <c r="A451" s="26"/>
      <c r="B451" s="145"/>
      <c r="C451" s="159" t="s">
        <v>1072</v>
      </c>
      <c r="D451" s="159" t="s">
        <v>168</v>
      </c>
      <c r="E451" s="160" t="s">
        <v>815</v>
      </c>
      <c r="F451" s="161" t="s">
        <v>816</v>
      </c>
      <c r="G451" s="162" t="s">
        <v>157</v>
      </c>
      <c r="H451" s="163">
        <v>1</v>
      </c>
      <c r="I451" s="163"/>
      <c r="J451" s="163">
        <f t="shared" si="110"/>
        <v>0</v>
      </c>
      <c r="K451" s="164"/>
      <c r="L451" s="165"/>
      <c r="M451" s="166" t="s">
        <v>1</v>
      </c>
      <c r="N451" s="167" t="s">
        <v>36</v>
      </c>
      <c r="O451" s="154">
        <v>0</v>
      </c>
      <c r="P451" s="154">
        <f t="shared" si="111"/>
        <v>0</v>
      </c>
      <c r="Q451" s="154">
        <v>2.1000000000000001E-4</v>
      </c>
      <c r="R451" s="154">
        <f t="shared" si="112"/>
        <v>2.1000000000000001E-4</v>
      </c>
      <c r="S451" s="154">
        <v>0</v>
      </c>
      <c r="T451" s="155">
        <f t="shared" si="113"/>
        <v>0</v>
      </c>
      <c r="U451" s="26"/>
      <c r="V451" s="26"/>
      <c r="W451" s="26"/>
      <c r="X451" s="26"/>
      <c r="Y451" s="26"/>
      <c r="Z451" s="26"/>
      <c r="AA451" s="26"/>
      <c r="AB451" s="26"/>
      <c r="AC451" s="26"/>
      <c r="AD451" s="26"/>
      <c r="AE451" s="26"/>
      <c r="AR451" s="156" t="s">
        <v>223</v>
      </c>
      <c r="AT451" s="156" t="s">
        <v>168</v>
      </c>
      <c r="AU451" s="156" t="s">
        <v>145</v>
      </c>
      <c r="AY451" s="14" t="s">
        <v>133</v>
      </c>
      <c r="BE451" s="157">
        <f t="shared" si="114"/>
        <v>0</v>
      </c>
      <c r="BF451" s="157">
        <f t="shared" si="115"/>
        <v>0</v>
      </c>
      <c r="BG451" s="157">
        <f t="shared" si="116"/>
        <v>0</v>
      </c>
      <c r="BH451" s="157">
        <f t="shared" si="117"/>
        <v>0</v>
      </c>
      <c r="BI451" s="157">
        <f t="shared" si="118"/>
        <v>0</v>
      </c>
      <c r="BJ451" s="14" t="s">
        <v>83</v>
      </c>
      <c r="BK451" s="158">
        <f t="shared" si="119"/>
        <v>0</v>
      </c>
      <c r="BL451" s="14" t="s">
        <v>223</v>
      </c>
      <c r="BM451" s="156" t="s">
        <v>1073</v>
      </c>
    </row>
    <row r="452" spans="1:65" s="12" customFormat="1" ht="20.85" customHeight="1">
      <c r="B452" s="133"/>
      <c r="D452" s="134" t="s">
        <v>69</v>
      </c>
      <c r="E452" s="143" t="s">
        <v>1074</v>
      </c>
      <c r="F452" s="143" t="s">
        <v>1075</v>
      </c>
      <c r="J452" s="144">
        <f>BK452</f>
        <v>0</v>
      </c>
      <c r="L452" s="133"/>
      <c r="M452" s="137"/>
      <c r="N452" s="138"/>
      <c r="O452" s="138"/>
      <c r="P452" s="139">
        <f>SUM(P453:P473)</f>
        <v>11.305</v>
      </c>
      <c r="Q452" s="138"/>
      <c r="R452" s="139">
        <f>SUM(R453:R473)</f>
        <v>8.2500000000000004E-3</v>
      </c>
      <c r="S452" s="138"/>
      <c r="T452" s="140">
        <f>SUM(T453:T473)</f>
        <v>0</v>
      </c>
      <c r="AR452" s="134" t="s">
        <v>145</v>
      </c>
      <c r="AT452" s="141" t="s">
        <v>69</v>
      </c>
      <c r="AU452" s="141" t="s">
        <v>83</v>
      </c>
      <c r="AY452" s="134" t="s">
        <v>133</v>
      </c>
      <c r="BK452" s="142">
        <f>SUM(BK453:BK473)</f>
        <v>0</v>
      </c>
    </row>
    <row r="453" spans="1:65" s="2" customFormat="1" ht="24.15" customHeight="1">
      <c r="A453" s="26"/>
      <c r="B453" s="145"/>
      <c r="C453" s="159" t="s">
        <v>1076</v>
      </c>
      <c r="D453" s="159" t="s">
        <v>168</v>
      </c>
      <c r="E453" s="160" t="s">
        <v>727</v>
      </c>
      <c r="F453" s="161" t="s">
        <v>728</v>
      </c>
      <c r="G453" s="162" t="s">
        <v>157</v>
      </c>
      <c r="H453" s="163">
        <v>1</v>
      </c>
      <c r="I453" s="163"/>
      <c r="J453" s="163">
        <f t="shared" ref="J453:J473" si="120">ROUND(I453*H453,3)</f>
        <v>0</v>
      </c>
      <c r="K453" s="164"/>
      <c r="L453" s="165"/>
      <c r="M453" s="166" t="s">
        <v>1</v>
      </c>
      <c r="N453" s="167" t="s">
        <v>36</v>
      </c>
      <c r="O453" s="154">
        <v>0</v>
      </c>
      <c r="P453" s="154">
        <f t="shared" ref="P453:P473" si="121">O453*H453</f>
        <v>0</v>
      </c>
      <c r="Q453" s="154">
        <v>0</v>
      </c>
      <c r="R453" s="154">
        <f t="shared" ref="R453:R473" si="122">Q453*H453</f>
        <v>0</v>
      </c>
      <c r="S453" s="154">
        <v>0</v>
      </c>
      <c r="T453" s="155">
        <f t="shared" ref="T453:T473" si="123">S453*H453</f>
        <v>0</v>
      </c>
      <c r="U453" s="26"/>
      <c r="V453" s="26"/>
      <c r="W453" s="26"/>
      <c r="X453" s="26"/>
      <c r="Y453" s="26"/>
      <c r="Z453" s="26"/>
      <c r="AA453" s="26"/>
      <c r="AB453" s="26"/>
      <c r="AC453" s="26"/>
      <c r="AD453" s="26"/>
      <c r="AE453" s="26"/>
      <c r="AR453" s="156" t="s">
        <v>246</v>
      </c>
      <c r="AT453" s="156" t="s">
        <v>168</v>
      </c>
      <c r="AU453" s="156" t="s">
        <v>145</v>
      </c>
      <c r="AY453" s="14" t="s">
        <v>133</v>
      </c>
      <c r="BE453" s="157">
        <f t="shared" ref="BE453:BE473" si="124">IF(N453="základná",J453,0)</f>
        <v>0</v>
      </c>
      <c r="BF453" s="157">
        <f t="shared" ref="BF453:BF473" si="125">IF(N453="znížená",J453,0)</f>
        <v>0</v>
      </c>
      <c r="BG453" s="157">
        <f t="shared" ref="BG453:BG473" si="126">IF(N453="zákl. prenesená",J453,0)</f>
        <v>0</v>
      </c>
      <c r="BH453" s="157">
        <f t="shared" ref="BH453:BH473" si="127">IF(N453="zníž. prenesená",J453,0)</f>
        <v>0</v>
      </c>
      <c r="BI453" s="157">
        <f t="shared" ref="BI453:BI473" si="128">IF(N453="nulová",J453,0)</f>
        <v>0</v>
      </c>
      <c r="BJ453" s="14" t="s">
        <v>83</v>
      </c>
      <c r="BK453" s="158">
        <f t="shared" ref="BK453:BK473" si="129">ROUND(I453*H453,3)</f>
        <v>0</v>
      </c>
      <c r="BL453" s="14" t="s">
        <v>218</v>
      </c>
      <c r="BM453" s="156" t="s">
        <v>1077</v>
      </c>
    </row>
    <row r="454" spans="1:65" s="2" customFormat="1" ht="16.5" customHeight="1">
      <c r="A454" s="26"/>
      <c r="B454" s="145"/>
      <c r="C454" s="146" t="s">
        <v>1078</v>
      </c>
      <c r="D454" s="146" t="s">
        <v>136</v>
      </c>
      <c r="E454" s="147" t="s">
        <v>731</v>
      </c>
      <c r="F454" s="148" t="s">
        <v>732</v>
      </c>
      <c r="G454" s="149" t="s">
        <v>157</v>
      </c>
      <c r="H454" s="150">
        <v>4</v>
      </c>
      <c r="I454" s="150"/>
      <c r="J454" s="150">
        <f t="shared" si="120"/>
        <v>0</v>
      </c>
      <c r="K454" s="151"/>
      <c r="L454" s="27"/>
      <c r="M454" s="152" t="s">
        <v>1</v>
      </c>
      <c r="N454" s="153" t="s">
        <v>36</v>
      </c>
      <c r="O454" s="154">
        <v>0.35</v>
      </c>
      <c r="P454" s="154">
        <f t="shared" si="121"/>
        <v>1.4</v>
      </c>
      <c r="Q454" s="154">
        <v>0</v>
      </c>
      <c r="R454" s="154">
        <f t="shared" si="122"/>
        <v>0</v>
      </c>
      <c r="S454" s="154">
        <v>0</v>
      </c>
      <c r="T454" s="155">
        <f t="shared" si="123"/>
        <v>0</v>
      </c>
      <c r="U454" s="26"/>
      <c r="V454" s="26"/>
      <c r="W454" s="26"/>
      <c r="X454" s="26"/>
      <c r="Y454" s="26"/>
      <c r="Z454" s="26"/>
      <c r="AA454" s="26"/>
      <c r="AB454" s="26"/>
      <c r="AC454" s="26"/>
      <c r="AD454" s="26"/>
      <c r="AE454" s="26"/>
      <c r="AR454" s="156" t="s">
        <v>218</v>
      </c>
      <c r="AT454" s="156" t="s">
        <v>136</v>
      </c>
      <c r="AU454" s="156" t="s">
        <v>145</v>
      </c>
      <c r="AY454" s="14" t="s">
        <v>133</v>
      </c>
      <c r="BE454" s="157">
        <f t="shared" si="124"/>
        <v>0</v>
      </c>
      <c r="BF454" s="157">
        <f t="shared" si="125"/>
        <v>0</v>
      </c>
      <c r="BG454" s="157">
        <f t="shared" si="126"/>
        <v>0</v>
      </c>
      <c r="BH454" s="157">
        <f t="shared" si="127"/>
        <v>0</v>
      </c>
      <c r="BI454" s="157">
        <f t="shared" si="128"/>
        <v>0</v>
      </c>
      <c r="BJ454" s="14" t="s">
        <v>83</v>
      </c>
      <c r="BK454" s="158">
        <f t="shared" si="129"/>
        <v>0</v>
      </c>
      <c r="BL454" s="14" t="s">
        <v>218</v>
      </c>
      <c r="BM454" s="156" t="s">
        <v>1079</v>
      </c>
    </row>
    <row r="455" spans="1:65" s="2" customFormat="1" ht="25.2" customHeight="1">
      <c r="A455" s="26"/>
      <c r="B455" s="145"/>
      <c r="C455" s="159" t="s">
        <v>1080</v>
      </c>
      <c r="D455" s="159" t="s">
        <v>168</v>
      </c>
      <c r="E455" s="160" t="s">
        <v>735</v>
      </c>
      <c r="F455" s="161" t="s">
        <v>736</v>
      </c>
      <c r="G455" s="162" t="s">
        <v>157</v>
      </c>
      <c r="H455" s="163">
        <v>3</v>
      </c>
      <c r="I455" s="163"/>
      <c r="J455" s="163">
        <f t="shared" si="120"/>
        <v>0</v>
      </c>
      <c r="K455" s="164"/>
      <c r="L455" s="165"/>
      <c r="M455" s="166" t="s">
        <v>1</v>
      </c>
      <c r="N455" s="167" t="s">
        <v>36</v>
      </c>
      <c r="O455" s="154">
        <v>0</v>
      </c>
      <c r="P455" s="154">
        <f t="shared" si="121"/>
        <v>0</v>
      </c>
      <c r="Q455" s="154">
        <v>4.2999999999999999E-4</v>
      </c>
      <c r="R455" s="154">
        <f t="shared" si="122"/>
        <v>1.2899999999999999E-3</v>
      </c>
      <c r="S455" s="154">
        <v>0</v>
      </c>
      <c r="T455" s="155">
        <f t="shared" si="123"/>
        <v>0</v>
      </c>
      <c r="U455" s="26"/>
      <c r="V455" s="26"/>
      <c r="W455" s="26"/>
      <c r="X455" s="26"/>
      <c r="Y455" s="26"/>
      <c r="Z455" s="26"/>
      <c r="AA455" s="26"/>
      <c r="AB455" s="26"/>
      <c r="AC455" s="26"/>
      <c r="AD455" s="26"/>
      <c r="AE455" s="26"/>
      <c r="AR455" s="156" t="s">
        <v>223</v>
      </c>
      <c r="AT455" s="156" t="s">
        <v>168</v>
      </c>
      <c r="AU455" s="156" t="s">
        <v>145</v>
      </c>
      <c r="AY455" s="14" t="s">
        <v>133</v>
      </c>
      <c r="BE455" s="157">
        <f t="shared" si="124"/>
        <v>0</v>
      </c>
      <c r="BF455" s="157">
        <f t="shared" si="125"/>
        <v>0</v>
      </c>
      <c r="BG455" s="157">
        <f t="shared" si="126"/>
        <v>0</v>
      </c>
      <c r="BH455" s="157">
        <f t="shared" si="127"/>
        <v>0</v>
      </c>
      <c r="BI455" s="157">
        <f t="shared" si="128"/>
        <v>0</v>
      </c>
      <c r="BJ455" s="14" t="s">
        <v>83</v>
      </c>
      <c r="BK455" s="158">
        <f t="shared" si="129"/>
        <v>0</v>
      </c>
      <c r="BL455" s="14" t="s">
        <v>223</v>
      </c>
      <c r="BM455" s="156" t="s">
        <v>1081</v>
      </c>
    </row>
    <row r="456" spans="1:65" s="2" customFormat="1" ht="25.2" customHeight="1">
      <c r="A456" s="26"/>
      <c r="B456" s="145"/>
      <c r="C456" s="159" t="s">
        <v>1082</v>
      </c>
      <c r="D456" s="159" t="s">
        <v>168</v>
      </c>
      <c r="E456" s="160" t="s">
        <v>1083</v>
      </c>
      <c r="F456" s="161" t="s">
        <v>1084</v>
      </c>
      <c r="G456" s="162" t="s">
        <v>157</v>
      </c>
      <c r="H456" s="163">
        <v>1</v>
      </c>
      <c r="I456" s="163"/>
      <c r="J456" s="163">
        <f t="shared" si="120"/>
        <v>0</v>
      </c>
      <c r="K456" s="164"/>
      <c r="L456" s="165"/>
      <c r="M456" s="166" t="s">
        <v>1</v>
      </c>
      <c r="N456" s="167" t="s">
        <v>36</v>
      </c>
      <c r="O456" s="154">
        <v>0</v>
      </c>
      <c r="P456" s="154">
        <f t="shared" si="121"/>
        <v>0</v>
      </c>
      <c r="Q456" s="154">
        <v>4.2999999999999999E-4</v>
      </c>
      <c r="R456" s="154">
        <f t="shared" si="122"/>
        <v>4.2999999999999999E-4</v>
      </c>
      <c r="S456" s="154">
        <v>0</v>
      </c>
      <c r="T456" s="155">
        <f t="shared" si="123"/>
        <v>0</v>
      </c>
      <c r="U456" s="26"/>
      <c r="V456" s="26"/>
      <c r="W456" s="26"/>
      <c r="X456" s="26"/>
      <c r="Y456" s="26"/>
      <c r="Z456" s="26"/>
      <c r="AA456" s="26"/>
      <c r="AB456" s="26"/>
      <c r="AC456" s="26"/>
      <c r="AD456" s="26"/>
      <c r="AE456" s="26"/>
      <c r="AR456" s="156" t="s">
        <v>223</v>
      </c>
      <c r="AT456" s="156" t="s">
        <v>168</v>
      </c>
      <c r="AU456" s="156" t="s">
        <v>145</v>
      </c>
      <c r="AY456" s="14" t="s">
        <v>133</v>
      </c>
      <c r="BE456" s="157">
        <f t="shared" si="124"/>
        <v>0</v>
      </c>
      <c r="BF456" s="157">
        <f t="shared" si="125"/>
        <v>0</v>
      </c>
      <c r="BG456" s="157">
        <f t="shared" si="126"/>
        <v>0</v>
      </c>
      <c r="BH456" s="157">
        <f t="shared" si="127"/>
        <v>0</v>
      </c>
      <c r="BI456" s="157">
        <f t="shared" si="128"/>
        <v>0</v>
      </c>
      <c r="BJ456" s="14" t="s">
        <v>83</v>
      </c>
      <c r="BK456" s="158">
        <f t="shared" si="129"/>
        <v>0</v>
      </c>
      <c r="BL456" s="14" t="s">
        <v>223</v>
      </c>
      <c r="BM456" s="156" t="s">
        <v>1085</v>
      </c>
    </row>
    <row r="457" spans="1:65" s="2" customFormat="1" ht="16.5" customHeight="1">
      <c r="A457" s="26"/>
      <c r="B457" s="145"/>
      <c r="C457" s="146" t="s">
        <v>1086</v>
      </c>
      <c r="D457" s="146" t="s">
        <v>136</v>
      </c>
      <c r="E457" s="147" t="s">
        <v>739</v>
      </c>
      <c r="F457" s="148" t="s">
        <v>740</v>
      </c>
      <c r="G457" s="149" t="s">
        <v>157</v>
      </c>
      <c r="H457" s="150">
        <v>1</v>
      </c>
      <c r="I457" s="150"/>
      <c r="J457" s="150">
        <f t="shared" si="120"/>
        <v>0</v>
      </c>
      <c r="K457" s="151"/>
      <c r="L457" s="27"/>
      <c r="M457" s="152" t="s">
        <v>1</v>
      </c>
      <c r="N457" s="153" t="s">
        <v>36</v>
      </c>
      <c r="O457" s="154">
        <v>0.5</v>
      </c>
      <c r="P457" s="154">
        <f t="shared" si="121"/>
        <v>0.5</v>
      </c>
      <c r="Q457" s="154">
        <v>0</v>
      </c>
      <c r="R457" s="154">
        <f t="shared" si="122"/>
        <v>0</v>
      </c>
      <c r="S457" s="154">
        <v>0</v>
      </c>
      <c r="T457" s="155">
        <f t="shared" si="123"/>
        <v>0</v>
      </c>
      <c r="U457" s="26"/>
      <c r="V457" s="26"/>
      <c r="W457" s="26"/>
      <c r="X457" s="26"/>
      <c r="Y457" s="26"/>
      <c r="Z457" s="26"/>
      <c r="AA457" s="26"/>
      <c r="AB457" s="26"/>
      <c r="AC457" s="26"/>
      <c r="AD457" s="26"/>
      <c r="AE457" s="26"/>
      <c r="AR457" s="156" t="s">
        <v>218</v>
      </c>
      <c r="AT457" s="156" t="s">
        <v>136</v>
      </c>
      <c r="AU457" s="156" t="s">
        <v>145</v>
      </c>
      <c r="AY457" s="14" t="s">
        <v>133</v>
      </c>
      <c r="BE457" s="157">
        <f t="shared" si="124"/>
        <v>0</v>
      </c>
      <c r="BF457" s="157">
        <f t="shared" si="125"/>
        <v>0</v>
      </c>
      <c r="BG457" s="157">
        <f t="shared" si="126"/>
        <v>0</v>
      </c>
      <c r="BH457" s="157">
        <f t="shared" si="127"/>
        <v>0</v>
      </c>
      <c r="BI457" s="157">
        <f t="shared" si="128"/>
        <v>0</v>
      </c>
      <c r="BJ457" s="14" t="s">
        <v>83</v>
      </c>
      <c r="BK457" s="158">
        <f t="shared" si="129"/>
        <v>0</v>
      </c>
      <c r="BL457" s="14" t="s">
        <v>218</v>
      </c>
      <c r="BM457" s="156" t="s">
        <v>1087</v>
      </c>
    </row>
    <row r="458" spans="1:65" s="2" customFormat="1" ht="27" customHeight="1">
      <c r="A458" s="26"/>
      <c r="B458" s="145"/>
      <c r="C458" s="159" t="s">
        <v>1088</v>
      </c>
      <c r="D458" s="159" t="s">
        <v>168</v>
      </c>
      <c r="E458" s="160" t="s">
        <v>743</v>
      </c>
      <c r="F458" s="161" t="s">
        <v>744</v>
      </c>
      <c r="G458" s="162" t="s">
        <v>157</v>
      </c>
      <c r="H458" s="163">
        <v>1</v>
      </c>
      <c r="I458" s="163"/>
      <c r="J458" s="163">
        <f t="shared" si="120"/>
        <v>0</v>
      </c>
      <c r="K458" s="164"/>
      <c r="L458" s="165"/>
      <c r="M458" s="166" t="s">
        <v>1</v>
      </c>
      <c r="N458" s="167" t="s">
        <v>36</v>
      </c>
      <c r="O458" s="154">
        <v>0</v>
      </c>
      <c r="P458" s="154">
        <f t="shared" si="121"/>
        <v>0</v>
      </c>
      <c r="Q458" s="154">
        <v>2.9999999999999997E-4</v>
      </c>
      <c r="R458" s="154">
        <f t="shared" si="122"/>
        <v>2.9999999999999997E-4</v>
      </c>
      <c r="S458" s="154">
        <v>0</v>
      </c>
      <c r="T458" s="155">
        <f t="shared" si="123"/>
        <v>0</v>
      </c>
      <c r="U458" s="26"/>
      <c r="V458" s="26"/>
      <c r="W458" s="26"/>
      <c r="X458" s="26"/>
      <c r="Y458" s="26"/>
      <c r="Z458" s="26"/>
      <c r="AA458" s="26"/>
      <c r="AB458" s="26"/>
      <c r="AC458" s="26"/>
      <c r="AD458" s="26"/>
      <c r="AE458" s="26"/>
      <c r="AR458" s="156" t="s">
        <v>223</v>
      </c>
      <c r="AT458" s="156" t="s">
        <v>168</v>
      </c>
      <c r="AU458" s="156" t="s">
        <v>145</v>
      </c>
      <c r="AY458" s="14" t="s">
        <v>133</v>
      </c>
      <c r="BE458" s="157">
        <f t="shared" si="124"/>
        <v>0</v>
      </c>
      <c r="BF458" s="157">
        <f t="shared" si="125"/>
        <v>0</v>
      </c>
      <c r="BG458" s="157">
        <f t="shared" si="126"/>
        <v>0</v>
      </c>
      <c r="BH458" s="157">
        <f t="shared" si="127"/>
        <v>0</v>
      </c>
      <c r="BI458" s="157">
        <f t="shared" si="128"/>
        <v>0</v>
      </c>
      <c r="BJ458" s="14" t="s">
        <v>83</v>
      </c>
      <c r="BK458" s="158">
        <f t="shared" si="129"/>
        <v>0</v>
      </c>
      <c r="BL458" s="14" t="s">
        <v>223</v>
      </c>
      <c r="BM458" s="156" t="s">
        <v>1089</v>
      </c>
    </row>
    <row r="459" spans="1:65" s="2" customFormat="1" ht="16.5" customHeight="1">
      <c r="A459" s="26"/>
      <c r="B459" s="145"/>
      <c r="C459" s="146" t="s">
        <v>1090</v>
      </c>
      <c r="D459" s="146" t="s">
        <v>136</v>
      </c>
      <c r="E459" s="147" t="s">
        <v>1027</v>
      </c>
      <c r="F459" s="148" t="s">
        <v>1028</v>
      </c>
      <c r="G459" s="149" t="s">
        <v>157</v>
      </c>
      <c r="H459" s="150">
        <v>3</v>
      </c>
      <c r="I459" s="150"/>
      <c r="J459" s="150">
        <f t="shared" si="120"/>
        <v>0</v>
      </c>
      <c r="K459" s="151"/>
      <c r="L459" s="27"/>
      <c r="M459" s="152" t="s">
        <v>1</v>
      </c>
      <c r="N459" s="153" t="s">
        <v>36</v>
      </c>
      <c r="O459" s="154">
        <v>0.54</v>
      </c>
      <c r="P459" s="154">
        <f t="shared" si="121"/>
        <v>1.62</v>
      </c>
      <c r="Q459" s="154">
        <v>0</v>
      </c>
      <c r="R459" s="154">
        <f t="shared" si="122"/>
        <v>0</v>
      </c>
      <c r="S459" s="154">
        <v>0</v>
      </c>
      <c r="T459" s="155">
        <f t="shared" si="123"/>
        <v>0</v>
      </c>
      <c r="U459" s="26"/>
      <c r="V459" s="26"/>
      <c r="W459" s="26"/>
      <c r="X459" s="26"/>
      <c r="Y459" s="26"/>
      <c r="Z459" s="26"/>
      <c r="AA459" s="26"/>
      <c r="AB459" s="26"/>
      <c r="AC459" s="26"/>
      <c r="AD459" s="26"/>
      <c r="AE459" s="26"/>
      <c r="AR459" s="156" t="s">
        <v>218</v>
      </c>
      <c r="AT459" s="156" t="s">
        <v>136</v>
      </c>
      <c r="AU459" s="156" t="s">
        <v>145</v>
      </c>
      <c r="AY459" s="14" t="s">
        <v>133</v>
      </c>
      <c r="BE459" s="157">
        <f t="shared" si="124"/>
        <v>0</v>
      </c>
      <c r="BF459" s="157">
        <f t="shared" si="125"/>
        <v>0</v>
      </c>
      <c r="BG459" s="157">
        <f t="shared" si="126"/>
        <v>0</v>
      </c>
      <c r="BH459" s="157">
        <f t="shared" si="127"/>
        <v>0</v>
      </c>
      <c r="BI459" s="157">
        <f t="shared" si="128"/>
        <v>0</v>
      </c>
      <c r="BJ459" s="14" t="s">
        <v>83</v>
      </c>
      <c r="BK459" s="158">
        <f t="shared" si="129"/>
        <v>0</v>
      </c>
      <c r="BL459" s="14" t="s">
        <v>218</v>
      </c>
      <c r="BM459" s="156" t="s">
        <v>1091</v>
      </c>
    </row>
    <row r="460" spans="1:65" s="2" customFormat="1" ht="24.6" customHeight="1">
      <c r="A460" s="26"/>
      <c r="B460" s="145"/>
      <c r="C460" s="159" t="s">
        <v>1092</v>
      </c>
      <c r="D460" s="159" t="s">
        <v>168</v>
      </c>
      <c r="E460" s="160" t="s">
        <v>1031</v>
      </c>
      <c r="F460" s="161" t="s">
        <v>1032</v>
      </c>
      <c r="G460" s="162" t="s">
        <v>157</v>
      </c>
      <c r="H460" s="163">
        <v>3</v>
      </c>
      <c r="I460" s="163"/>
      <c r="J460" s="163">
        <f t="shared" si="120"/>
        <v>0</v>
      </c>
      <c r="K460" s="164"/>
      <c r="L460" s="165"/>
      <c r="M460" s="166" t="s">
        <v>1</v>
      </c>
      <c r="N460" s="167" t="s">
        <v>36</v>
      </c>
      <c r="O460" s="154">
        <v>0</v>
      </c>
      <c r="P460" s="154">
        <f t="shared" si="121"/>
        <v>0</v>
      </c>
      <c r="Q460" s="154">
        <v>4.4000000000000002E-4</v>
      </c>
      <c r="R460" s="154">
        <f t="shared" si="122"/>
        <v>1.32E-3</v>
      </c>
      <c r="S460" s="154">
        <v>0</v>
      </c>
      <c r="T460" s="155">
        <f t="shared" si="123"/>
        <v>0</v>
      </c>
      <c r="U460" s="26"/>
      <c r="V460" s="26"/>
      <c r="W460" s="26"/>
      <c r="X460" s="26"/>
      <c r="Y460" s="26"/>
      <c r="Z460" s="26"/>
      <c r="AA460" s="26"/>
      <c r="AB460" s="26"/>
      <c r="AC460" s="26"/>
      <c r="AD460" s="26"/>
      <c r="AE460" s="26"/>
      <c r="AR460" s="156" t="s">
        <v>223</v>
      </c>
      <c r="AT460" s="156" t="s">
        <v>168</v>
      </c>
      <c r="AU460" s="156" t="s">
        <v>145</v>
      </c>
      <c r="AY460" s="14" t="s">
        <v>133</v>
      </c>
      <c r="BE460" s="157">
        <f t="shared" si="124"/>
        <v>0</v>
      </c>
      <c r="BF460" s="157">
        <f t="shared" si="125"/>
        <v>0</v>
      </c>
      <c r="BG460" s="157">
        <f t="shared" si="126"/>
        <v>0</v>
      </c>
      <c r="BH460" s="157">
        <f t="shared" si="127"/>
        <v>0</v>
      </c>
      <c r="BI460" s="157">
        <f t="shared" si="128"/>
        <v>0</v>
      </c>
      <c r="BJ460" s="14" t="s">
        <v>83</v>
      </c>
      <c r="BK460" s="158">
        <f t="shared" si="129"/>
        <v>0</v>
      </c>
      <c r="BL460" s="14" t="s">
        <v>223</v>
      </c>
      <c r="BM460" s="156" t="s">
        <v>1093</v>
      </c>
    </row>
    <row r="461" spans="1:65" s="2" customFormat="1" ht="21.75" customHeight="1">
      <c r="A461" s="26"/>
      <c r="B461" s="145"/>
      <c r="C461" s="146" t="s">
        <v>1094</v>
      </c>
      <c r="D461" s="146" t="s">
        <v>136</v>
      </c>
      <c r="E461" s="147" t="s">
        <v>763</v>
      </c>
      <c r="F461" s="148" t="s">
        <v>764</v>
      </c>
      <c r="G461" s="149" t="s">
        <v>157</v>
      </c>
      <c r="H461" s="150">
        <v>7</v>
      </c>
      <c r="I461" s="150"/>
      <c r="J461" s="150">
        <f t="shared" si="120"/>
        <v>0</v>
      </c>
      <c r="K461" s="151"/>
      <c r="L461" s="27"/>
      <c r="M461" s="152" t="s">
        <v>1</v>
      </c>
      <c r="N461" s="153" t="s">
        <v>36</v>
      </c>
      <c r="O461" s="154">
        <v>0.37</v>
      </c>
      <c r="P461" s="154">
        <f t="shared" si="121"/>
        <v>2.59</v>
      </c>
      <c r="Q461" s="154">
        <v>0</v>
      </c>
      <c r="R461" s="154">
        <f t="shared" si="122"/>
        <v>0</v>
      </c>
      <c r="S461" s="154">
        <v>0</v>
      </c>
      <c r="T461" s="155">
        <f t="shared" si="123"/>
        <v>0</v>
      </c>
      <c r="U461" s="26"/>
      <c r="V461" s="26"/>
      <c r="W461" s="26"/>
      <c r="X461" s="26"/>
      <c r="Y461" s="26"/>
      <c r="Z461" s="26"/>
      <c r="AA461" s="26"/>
      <c r="AB461" s="26"/>
      <c r="AC461" s="26"/>
      <c r="AD461" s="26"/>
      <c r="AE461" s="26"/>
      <c r="AR461" s="156" t="s">
        <v>218</v>
      </c>
      <c r="AT461" s="156" t="s">
        <v>136</v>
      </c>
      <c r="AU461" s="156" t="s">
        <v>145</v>
      </c>
      <c r="AY461" s="14" t="s">
        <v>133</v>
      </c>
      <c r="BE461" s="157">
        <f t="shared" si="124"/>
        <v>0</v>
      </c>
      <c r="BF461" s="157">
        <f t="shared" si="125"/>
        <v>0</v>
      </c>
      <c r="BG461" s="157">
        <f t="shared" si="126"/>
        <v>0</v>
      </c>
      <c r="BH461" s="157">
        <f t="shared" si="127"/>
        <v>0</v>
      </c>
      <c r="BI461" s="157">
        <f t="shared" si="128"/>
        <v>0</v>
      </c>
      <c r="BJ461" s="14" t="s">
        <v>83</v>
      </c>
      <c r="BK461" s="158">
        <f t="shared" si="129"/>
        <v>0</v>
      </c>
      <c r="BL461" s="14" t="s">
        <v>218</v>
      </c>
      <c r="BM461" s="156" t="s">
        <v>1095</v>
      </c>
    </row>
    <row r="462" spans="1:65" s="2" customFormat="1" ht="33" customHeight="1">
      <c r="A462" s="26"/>
      <c r="B462" s="145"/>
      <c r="C462" s="159" t="s">
        <v>1096</v>
      </c>
      <c r="D462" s="159" t="s">
        <v>168</v>
      </c>
      <c r="E462" s="160" t="s">
        <v>767</v>
      </c>
      <c r="F462" s="161" t="s">
        <v>768</v>
      </c>
      <c r="G462" s="162" t="s">
        <v>157</v>
      </c>
      <c r="H462" s="163">
        <v>3</v>
      </c>
      <c r="I462" s="163"/>
      <c r="J462" s="163">
        <f t="shared" si="120"/>
        <v>0</v>
      </c>
      <c r="K462" s="164"/>
      <c r="L462" s="165"/>
      <c r="M462" s="166" t="s">
        <v>1</v>
      </c>
      <c r="N462" s="167" t="s">
        <v>36</v>
      </c>
      <c r="O462" s="154">
        <v>0</v>
      </c>
      <c r="P462" s="154">
        <f t="shared" si="121"/>
        <v>0</v>
      </c>
      <c r="Q462" s="154">
        <v>2.5000000000000001E-4</v>
      </c>
      <c r="R462" s="154">
        <f t="shared" si="122"/>
        <v>7.5000000000000002E-4</v>
      </c>
      <c r="S462" s="154">
        <v>0</v>
      </c>
      <c r="T462" s="155">
        <f t="shared" si="123"/>
        <v>0</v>
      </c>
      <c r="U462" s="26"/>
      <c r="V462" s="26"/>
      <c r="W462" s="26"/>
      <c r="X462" s="26"/>
      <c r="Y462" s="26"/>
      <c r="Z462" s="26"/>
      <c r="AA462" s="26"/>
      <c r="AB462" s="26"/>
      <c r="AC462" s="26"/>
      <c r="AD462" s="26"/>
      <c r="AE462" s="26"/>
      <c r="AR462" s="156" t="s">
        <v>223</v>
      </c>
      <c r="AT462" s="156" t="s">
        <v>168</v>
      </c>
      <c r="AU462" s="156" t="s">
        <v>145</v>
      </c>
      <c r="AY462" s="14" t="s">
        <v>133</v>
      </c>
      <c r="BE462" s="157">
        <f t="shared" si="124"/>
        <v>0</v>
      </c>
      <c r="BF462" s="157">
        <f t="shared" si="125"/>
        <v>0</v>
      </c>
      <c r="BG462" s="157">
        <f t="shared" si="126"/>
        <v>0</v>
      </c>
      <c r="BH462" s="157">
        <f t="shared" si="127"/>
        <v>0</v>
      </c>
      <c r="BI462" s="157">
        <f t="shared" si="128"/>
        <v>0</v>
      </c>
      <c r="BJ462" s="14" t="s">
        <v>83</v>
      </c>
      <c r="BK462" s="158">
        <f t="shared" si="129"/>
        <v>0</v>
      </c>
      <c r="BL462" s="14" t="s">
        <v>223</v>
      </c>
      <c r="BM462" s="156" t="s">
        <v>1097</v>
      </c>
    </row>
    <row r="463" spans="1:65" s="2" customFormat="1" ht="33" customHeight="1">
      <c r="A463" s="26"/>
      <c r="B463" s="145"/>
      <c r="C463" s="159" t="s">
        <v>1098</v>
      </c>
      <c r="D463" s="159" t="s">
        <v>168</v>
      </c>
      <c r="E463" s="160" t="s">
        <v>771</v>
      </c>
      <c r="F463" s="161" t="s">
        <v>772</v>
      </c>
      <c r="G463" s="162" t="s">
        <v>157</v>
      </c>
      <c r="H463" s="163">
        <v>4</v>
      </c>
      <c r="I463" s="163"/>
      <c r="J463" s="163">
        <f t="shared" si="120"/>
        <v>0</v>
      </c>
      <c r="K463" s="164"/>
      <c r="L463" s="165"/>
      <c r="M463" s="166" t="s">
        <v>1</v>
      </c>
      <c r="N463" s="167" t="s">
        <v>36</v>
      </c>
      <c r="O463" s="154">
        <v>0</v>
      </c>
      <c r="P463" s="154">
        <f t="shared" si="121"/>
        <v>0</v>
      </c>
      <c r="Q463" s="154">
        <v>2.5000000000000001E-4</v>
      </c>
      <c r="R463" s="154">
        <f t="shared" si="122"/>
        <v>1E-3</v>
      </c>
      <c r="S463" s="154">
        <v>0</v>
      </c>
      <c r="T463" s="155">
        <f t="shared" si="123"/>
        <v>0</v>
      </c>
      <c r="U463" s="26"/>
      <c r="V463" s="26"/>
      <c r="W463" s="26"/>
      <c r="X463" s="26"/>
      <c r="Y463" s="26"/>
      <c r="Z463" s="26"/>
      <c r="AA463" s="26"/>
      <c r="AB463" s="26"/>
      <c r="AC463" s="26"/>
      <c r="AD463" s="26"/>
      <c r="AE463" s="26"/>
      <c r="AR463" s="156" t="s">
        <v>223</v>
      </c>
      <c r="AT463" s="156" t="s">
        <v>168</v>
      </c>
      <c r="AU463" s="156" t="s">
        <v>145</v>
      </c>
      <c r="AY463" s="14" t="s">
        <v>133</v>
      </c>
      <c r="BE463" s="157">
        <f t="shared" si="124"/>
        <v>0</v>
      </c>
      <c r="BF463" s="157">
        <f t="shared" si="125"/>
        <v>0</v>
      </c>
      <c r="BG463" s="157">
        <f t="shared" si="126"/>
        <v>0</v>
      </c>
      <c r="BH463" s="157">
        <f t="shared" si="127"/>
        <v>0</v>
      </c>
      <c r="BI463" s="157">
        <f t="shared" si="128"/>
        <v>0</v>
      </c>
      <c r="BJ463" s="14" t="s">
        <v>83</v>
      </c>
      <c r="BK463" s="158">
        <f t="shared" si="129"/>
        <v>0</v>
      </c>
      <c r="BL463" s="14" t="s">
        <v>223</v>
      </c>
      <c r="BM463" s="156" t="s">
        <v>1099</v>
      </c>
    </row>
    <row r="464" spans="1:65" s="2" customFormat="1" ht="33" customHeight="1">
      <c r="A464" s="26"/>
      <c r="B464" s="145"/>
      <c r="C464" s="146" t="s">
        <v>1100</v>
      </c>
      <c r="D464" s="146" t="s">
        <v>136</v>
      </c>
      <c r="E464" s="147" t="s">
        <v>783</v>
      </c>
      <c r="F464" s="148" t="s">
        <v>784</v>
      </c>
      <c r="G464" s="149" t="s">
        <v>157</v>
      </c>
      <c r="H464" s="150">
        <v>20</v>
      </c>
      <c r="I464" s="150"/>
      <c r="J464" s="150">
        <f t="shared" si="120"/>
        <v>0</v>
      </c>
      <c r="K464" s="151"/>
      <c r="L464" s="27"/>
      <c r="M464" s="152" t="s">
        <v>1</v>
      </c>
      <c r="N464" s="153" t="s">
        <v>36</v>
      </c>
      <c r="O464" s="154">
        <v>0.109</v>
      </c>
      <c r="P464" s="154">
        <f t="shared" si="121"/>
        <v>2.1800000000000002</v>
      </c>
      <c r="Q464" s="154">
        <v>0</v>
      </c>
      <c r="R464" s="154">
        <f t="shared" si="122"/>
        <v>0</v>
      </c>
      <c r="S464" s="154">
        <v>0</v>
      </c>
      <c r="T464" s="155">
        <f t="shared" si="123"/>
        <v>0</v>
      </c>
      <c r="U464" s="26"/>
      <c r="V464" s="26"/>
      <c r="W464" s="26"/>
      <c r="X464" s="26"/>
      <c r="Y464" s="26"/>
      <c r="Z464" s="26"/>
      <c r="AA464" s="26"/>
      <c r="AB464" s="26"/>
      <c r="AC464" s="26"/>
      <c r="AD464" s="26"/>
      <c r="AE464" s="26"/>
      <c r="AR464" s="156" t="s">
        <v>218</v>
      </c>
      <c r="AT464" s="156" t="s">
        <v>136</v>
      </c>
      <c r="AU464" s="156" t="s">
        <v>145</v>
      </c>
      <c r="AY464" s="14" t="s">
        <v>133</v>
      </c>
      <c r="BE464" s="157">
        <f t="shared" si="124"/>
        <v>0</v>
      </c>
      <c r="BF464" s="157">
        <f t="shared" si="125"/>
        <v>0</v>
      </c>
      <c r="BG464" s="157">
        <f t="shared" si="126"/>
        <v>0</v>
      </c>
      <c r="BH464" s="157">
        <f t="shared" si="127"/>
        <v>0</v>
      </c>
      <c r="BI464" s="157">
        <f t="shared" si="128"/>
        <v>0</v>
      </c>
      <c r="BJ464" s="14" t="s">
        <v>83</v>
      </c>
      <c r="BK464" s="158">
        <f t="shared" si="129"/>
        <v>0</v>
      </c>
      <c r="BL464" s="14" t="s">
        <v>218</v>
      </c>
      <c r="BM464" s="156" t="s">
        <v>1101</v>
      </c>
    </row>
    <row r="465" spans="1:65" s="2" customFormat="1" ht="24.15" customHeight="1">
      <c r="A465" s="26"/>
      <c r="B465" s="145"/>
      <c r="C465" s="159" t="s">
        <v>1102</v>
      </c>
      <c r="D465" s="159" t="s">
        <v>168</v>
      </c>
      <c r="E465" s="160" t="s">
        <v>787</v>
      </c>
      <c r="F465" s="161" t="s">
        <v>788</v>
      </c>
      <c r="G465" s="162" t="s">
        <v>157</v>
      </c>
      <c r="H465" s="163">
        <v>20</v>
      </c>
      <c r="I465" s="163"/>
      <c r="J465" s="163">
        <f t="shared" si="120"/>
        <v>0</v>
      </c>
      <c r="K465" s="164"/>
      <c r="L465" s="165"/>
      <c r="M465" s="166" t="s">
        <v>1</v>
      </c>
      <c r="N465" s="167" t="s">
        <v>36</v>
      </c>
      <c r="O465" s="154">
        <v>0</v>
      </c>
      <c r="P465" s="154">
        <f t="shared" si="121"/>
        <v>0</v>
      </c>
      <c r="Q465" s="154">
        <v>8.0000000000000007E-5</v>
      </c>
      <c r="R465" s="154">
        <f t="shared" si="122"/>
        <v>1.6000000000000001E-3</v>
      </c>
      <c r="S465" s="154">
        <v>0</v>
      </c>
      <c r="T465" s="155">
        <f t="shared" si="123"/>
        <v>0</v>
      </c>
      <c r="U465" s="26"/>
      <c r="V465" s="26"/>
      <c r="W465" s="26"/>
      <c r="X465" s="26"/>
      <c r="Y465" s="26"/>
      <c r="Z465" s="26"/>
      <c r="AA465" s="26"/>
      <c r="AB465" s="26"/>
      <c r="AC465" s="26"/>
      <c r="AD465" s="26"/>
      <c r="AE465" s="26"/>
      <c r="AR465" s="156" t="s">
        <v>223</v>
      </c>
      <c r="AT465" s="156" t="s">
        <v>168</v>
      </c>
      <c r="AU465" s="156" t="s">
        <v>145</v>
      </c>
      <c r="AY465" s="14" t="s">
        <v>133</v>
      </c>
      <c r="BE465" s="157">
        <f t="shared" si="124"/>
        <v>0</v>
      </c>
      <c r="BF465" s="157">
        <f t="shared" si="125"/>
        <v>0</v>
      </c>
      <c r="BG465" s="157">
        <f t="shared" si="126"/>
        <v>0</v>
      </c>
      <c r="BH465" s="157">
        <f t="shared" si="127"/>
        <v>0</v>
      </c>
      <c r="BI465" s="157">
        <f t="shared" si="128"/>
        <v>0</v>
      </c>
      <c r="BJ465" s="14" t="s">
        <v>83</v>
      </c>
      <c r="BK465" s="158">
        <f t="shared" si="129"/>
        <v>0</v>
      </c>
      <c r="BL465" s="14" t="s">
        <v>223</v>
      </c>
      <c r="BM465" s="156" t="s">
        <v>1103</v>
      </c>
    </row>
    <row r="466" spans="1:65" s="2" customFormat="1" ht="27.6" customHeight="1">
      <c r="A466" s="26"/>
      <c r="B466" s="145"/>
      <c r="C466" s="159" t="s">
        <v>1104</v>
      </c>
      <c r="D466" s="159" t="s">
        <v>168</v>
      </c>
      <c r="E466" s="160" t="s">
        <v>791</v>
      </c>
      <c r="F466" s="161" t="s">
        <v>792</v>
      </c>
      <c r="G466" s="162" t="s">
        <v>157</v>
      </c>
      <c r="H466" s="163">
        <v>20</v>
      </c>
      <c r="I466" s="163"/>
      <c r="J466" s="163">
        <f t="shared" si="120"/>
        <v>0</v>
      </c>
      <c r="K466" s="164"/>
      <c r="L466" s="165"/>
      <c r="M466" s="166" t="s">
        <v>1</v>
      </c>
      <c r="N466" s="167" t="s">
        <v>36</v>
      </c>
      <c r="O466" s="154">
        <v>0</v>
      </c>
      <c r="P466" s="154">
        <f t="shared" si="121"/>
        <v>0</v>
      </c>
      <c r="Q466" s="154">
        <v>0</v>
      </c>
      <c r="R466" s="154">
        <f t="shared" si="122"/>
        <v>0</v>
      </c>
      <c r="S466" s="154">
        <v>0</v>
      </c>
      <c r="T466" s="155">
        <f t="shared" si="123"/>
        <v>0</v>
      </c>
      <c r="U466" s="26"/>
      <c r="V466" s="26"/>
      <c r="W466" s="26"/>
      <c r="X466" s="26"/>
      <c r="Y466" s="26"/>
      <c r="Z466" s="26"/>
      <c r="AA466" s="26"/>
      <c r="AB466" s="26"/>
      <c r="AC466" s="26"/>
      <c r="AD466" s="26"/>
      <c r="AE466" s="26"/>
      <c r="AR466" s="156" t="s">
        <v>223</v>
      </c>
      <c r="AT466" s="156" t="s">
        <v>168</v>
      </c>
      <c r="AU466" s="156" t="s">
        <v>145</v>
      </c>
      <c r="AY466" s="14" t="s">
        <v>133</v>
      </c>
      <c r="BE466" s="157">
        <f t="shared" si="124"/>
        <v>0</v>
      </c>
      <c r="BF466" s="157">
        <f t="shared" si="125"/>
        <v>0</v>
      </c>
      <c r="BG466" s="157">
        <f t="shared" si="126"/>
        <v>0</v>
      </c>
      <c r="BH466" s="157">
        <f t="shared" si="127"/>
        <v>0</v>
      </c>
      <c r="BI466" s="157">
        <f t="shared" si="128"/>
        <v>0</v>
      </c>
      <c r="BJ466" s="14" t="s">
        <v>83</v>
      </c>
      <c r="BK466" s="158">
        <f t="shared" si="129"/>
        <v>0</v>
      </c>
      <c r="BL466" s="14" t="s">
        <v>223</v>
      </c>
      <c r="BM466" s="156" t="s">
        <v>1105</v>
      </c>
    </row>
    <row r="467" spans="1:65" s="2" customFormat="1" ht="28.2" customHeight="1">
      <c r="A467" s="26"/>
      <c r="B467" s="145"/>
      <c r="C467" s="159" t="s">
        <v>1106</v>
      </c>
      <c r="D467" s="159" t="s">
        <v>168</v>
      </c>
      <c r="E467" s="160" t="s">
        <v>795</v>
      </c>
      <c r="F467" s="161" t="s">
        <v>796</v>
      </c>
      <c r="G467" s="162" t="s">
        <v>157</v>
      </c>
      <c r="H467" s="163">
        <v>8</v>
      </c>
      <c r="I467" s="163"/>
      <c r="J467" s="163">
        <f t="shared" si="120"/>
        <v>0</v>
      </c>
      <c r="K467" s="164"/>
      <c r="L467" s="165"/>
      <c r="M467" s="166" t="s">
        <v>1</v>
      </c>
      <c r="N467" s="167" t="s">
        <v>36</v>
      </c>
      <c r="O467" s="154">
        <v>0</v>
      </c>
      <c r="P467" s="154">
        <f t="shared" si="121"/>
        <v>0</v>
      </c>
      <c r="Q467" s="154">
        <v>0</v>
      </c>
      <c r="R467" s="154">
        <f t="shared" si="122"/>
        <v>0</v>
      </c>
      <c r="S467" s="154">
        <v>0</v>
      </c>
      <c r="T467" s="155">
        <f t="shared" si="123"/>
        <v>0</v>
      </c>
      <c r="U467" s="26"/>
      <c r="V467" s="26"/>
      <c r="W467" s="26"/>
      <c r="X467" s="26"/>
      <c r="Y467" s="26"/>
      <c r="Z467" s="26"/>
      <c r="AA467" s="26"/>
      <c r="AB467" s="26"/>
      <c r="AC467" s="26"/>
      <c r="AD467" s="26"/>
      <c r="AE467" s="26"/>
      <c r="AR467" s="156" t="s">
        <v>223</v>
      </c>
      <c r="AT467" s="156" t="s">
        <v>168</v>
      </c>
      <c r="AU467" s="156" t="s">
        <v>145</v>
      </c>
      <c r="AY467" s="14" t="s">
        <v>133</v>
      </c>
      <c r="BE467" s="157">
        <f t="shared" si="124"/>
        <v>0</v>
      </c>
      <c r="BF467" s="157">
        <f t="shared" si="125"/>
        <v>0</v>
      </c>
      <c r="BG467" s="157">
        <f t="shared" si="126"/>
        <v>0</v>
      </c>
      <c r="BH467" s="157">
        <f t="shared" si="127"/>
        <v>0</v>
      </c>
      <c r="BI467" s="157">
        <f t="shared" si="128"/>
        <v>0</v>
      </c>
      <c r="BJ467" s="14" t="s">
        <v>83</v>
      </c>
      <c r="BK467" s="158">
        <f t="shared" si="129"/>
        <v>0</v>
      </c>
      <c r="BL467" s="14" t="s">
        <v>223</v>
      </c>
      <c r="BM467" s="156" t="s">
        <v>1107</v>
      </c>
    </row>
    <row r="468" spans="1:65" s="2" customFormat="1" ht="33" customHeight="1">
      <c r="A468" s="26"/>
      <c r="B468" s="145"/>
      <c r="C468" s="146" t="s">
        <v>1108</v>
      </c>
      <c r="D468" s="146" t="s">
        <v>136</v>
      </c>
      <c r="E468" s="147" t="s">
        <v>799</v>
      </c>
      <c r="F468" s="148" t="s">
        <v>800</v>
      </c>
      <c r="G468" s="149" t="s">
        <v>157</v>
      </c>
      <c r="H468" s="150">
        <v>45</v>
      </c>
      <c r="I468" s="150"/>
      <c r="J468" s="150">
        <f t="shared" si="120"/>
        <v>0</v>
      </c>
      <c r="K468" s="151"/>
      <c r="L468" s="27"/>
      <c r="M468" s="152" t="s">
        <v>1</v>
      </c>
      <c r="N468" s="153" t="s">
        <v>36</v>
      </c>
      <c r="O468" s="154">
        <v>6.7000000000000004E-2</v>
      </c>
      <c r="P468" s="154">
        <f t="shared" si="121"/>
        <v>3.0150000000000001</v>
      </c>
      <c r="Q468" s="154">
        <v>0</v>
      </c>
      <c r="R468" s="154">
        <f t="shared" si="122"/>
        <v>0</v>
      </c>
      <c r="S468" s="154">
        <v>0</v>
      </c>
      <c r="T468" s="155">
        <f t="shared" si="123"/>
        <v>0</v>
      </c>
      <c r="U468" s="26"/>
      <c r="V468" s="26"/>
      <c r="W468" s="26"/>
      <c r="X468" s="26"/>
      <c r="Y468" s="26"/>
      <c r="Z468" s="26"/>
      <c r="AA468" s="26"/>
      <c r="AB468" s="26"/>
      <c r="AC468" s="26"/>
      <c r="AD468" s="26"/>
      <c r="AE468" s="26"/>
      <c r="AR468" s="156" t="s">
        <v>218</v>
      </c>
      <c r="AT468" s="156" t="s">
        <v>136</v>
      </c>
      <c r="AU468" s="156" t="s">
        <v>145</v>
      </c>
      <c r="AY468" s="14" t="s">
        <v>133</v>
      </c>
      <c r="BE468" s="157">
        <f t="shared" si="124"/>
        <v>0</v>
      </c>
      <c r="BF468" s="157">
        <f t="shared" si="125"/>
        <v>0</v>
      </c>
      <c r="BG468" s="157">
        <f t="shared" si="126"/>
        <v>0</v>
      </c>
      <c r="BH468" s="157">
        <f t="shared" si="127"/>
        <v>0</v>
      </c>
      <c r="BI468" s="157">
        <f t="shared" si="128"/>
        <v>0</v>
      </c>
      <c r="BJ468" s="14" t="s">
        <v>83</v>
      </c>
      <c r="BK468" s="158">
        <f t="shared" si="129"/>
        <v>0</v>
      </c>
      <c r="BL468" s="14" t="s">
        <v>218</v>
      </c>
      <c r="BM468" s="156" t="s">
        <v>1109</v>
      </c>
    </row>
    <row r="469" spans="1:65" s="2" customFormat="1" ht="29.4" customHeight="1">
      <c r="A469" s="26"/>
      <c r="B469" s="145"/>
      <c r="C469" s="159" t="s">
        <v>1110</v>
      </c>
      <c r="D469" s="159" t="s">
        <v>168</v>
      </c>
      <c r="E469" s="160" t="s">
        <v>803</v>
      </c>
      <c r="F469" s="161" t="s">
        <v>804</v>
      </c>
      <c r="G469" s="162" t="s">
        <v>157</v>
      </c>
      <c r="H469" s="163">
        <v>45</v>
      </c>
      <c r="I469" s="163"/>
      <c r="J469" s="163">
        <f t="shared" si="120"/>
        <v>0</v>
      </c>
      <c r="K469" s="164"/>
      <c r="L469" s="165"/>
      <c r="M469" s="166" t="s">
        <v>1</v>
      </c>
      <c r="N469" s="167" t="s">
        <v>36</v>
      </c>
      <c r="O469" s="154">
        <v>0</v>
      </c>
      <c r="P469" s="154">
        <f t="shared" si="121"/>
        <v>0</v>
      </c>
      <c r="Q469" s="154">
        <v>3.0000000000000001E-5</v>
      </c>
      <c r="R469" s="154">
        <f t="shared" si="122"/>
        <v>1.3500000000000001E-3</v>
      </c>
      <c r="S469" s="154">
        <v>0</v>
      </c>
      <c r="T469" s="155">
        <f t="shared" si="123"/>
        <v>0</v>
      </c>
      <c r="U469" s="26"/>
      <c r="V469" s="26"/>
      <c r="W469" s="26"/>
      <c r="X469" s="26"/>
      <c r="Y469" s="26"/>
      <c r="Z469" s="26"/>
      <c r="AA469" s="26"/>
      <c r="AB469" s="26"/>
      <c r="AC469" s="26"/>
      <c r="AD469" s="26"/>
      <c r="AE469" s="26"/>
      <c r="AR469" s="156" t="s">
        <v>223</v>
      </c>
      <c r="AT469" s="156" t="s">
        <v>168</v>
      </c>
      <c r="AU469" s="156" t="s">
        <v>145</v>
      </c>
      <c r="AY469" s="14" t="s">
        <v>133</v>
      </c>
      <c r="BE469" s="157">
        <f t="shared" si="124"/>
        <v>0</v>
      </c>
      <c r="BF469" s="157">
        <f t="shared" si="125"/>
        <v>0</v>
      </c>
      <c r="BG469" s="157">
        <f t="shared" si="126"/>
        <v>0</v>
      </c>
      <c r="BH469" s="157">
        <f t="shared" si="127"/>
        <v>0</v>
      </c>
      <c r="BI469" s="157">
        <f t="shared" si="128"/>
        <v>0</v>
      </c>
      <c r="BJ469" s="14" t="s">
        <v>83</v>
      </c>
      <c r="BK469" s="158">
        <f t="shared" si="129"/>
        <v>0</v>
      </c>
      <c r="BL469" s="14" t="s">
        <v>223</v>
      </c>
      <c r="BM469" s="156" t="s">
        <v>1111</v>
      </c>
    </row>
    <row r="470" spans="1:65" s="2" customFormat="1" ht="36.6" customHeight="1">
      <c r="A470" s="26"/>
      <c r="B470" s="145"/>
      <c r="C470" s="159" t="s">
        <v>1112</v>
      </c>
      <c r="D470" s="159" t="s">
        <v>168</v>
      </c>
      <c r="E470" s="160" t="s">
        <v>791</v>
      </c>
      <c r="F470" s="161" t="s">
        <v>792</v>
      </c>
      <c r="G470" s="162" t="s">
        <v>157</v>
      </c>
      <c r="H470" s="163">
        <v>45</v>
      </c>
      <c r="I470" s="163"/>
      <c r="J470" s="163">
        <f t="shared" si="120"/>
        <v>0</v>
      </c>
      <c r="K470" s="164"/>
      <c r="L470" s="165"/>
      <c r="M470" s="166" t="s">
        <v>1</v>
      </c>
      <c r="N470" s="167" t="s">
        <v>36</v>
      </c>
      <c r="O470" s="154">
        <v>0</v>
      </c>
      <c r="P470" s="154">
        <f t="shared" si="121"/>
        <v>0</v>
      </c>
      <c r="Q470" s="154">
        <v>0</v>
      </c>
      <c r="R470" s="154">
        <f t="shared" si="122"/>
        <v>0</v>
      </c>
      <c r="S470" s="154">
        <v>0</v>
      </c>
      <c r="T470" s="155">
        <f t="shared" si="123"/>
        <v>0</v>
      </c>
      <c r="U470" s="26"/>
      <c r="V470" s="26"/>
      <c r="W470" s="26"/>
      <c r="X470" s="26"/>
      <c r="Y470" s="26"/>
      <c r="Z470" s="26"/>
      <c r="AA470" s="26"/>
      <c r="AB470" s="26"/>
      <c r="AC470" s="26"/>
      <c r="AD470" s="26"/>
      <c r="AE470" s="26"/>
      <c r="AR470" s="156" t="s">
        <v>223</v>
      </c>
      <c r="AT470" s="156" t="s">
        <v>168</v>
      </c>
      <c r="AU470" s="156" t="s">
        <v>145</v>
      </c>
      <c r="AY470" s="14" t="s">
        <v>133</v>
      </c>
      <c r="BE470" s="157">
        <f t="shared" si="124"/>
        <v>0</v>
      </c>
      <c r="BF470" s="157">
        <f t="shared" si="125"/>
        <v>0</v>
      </c>
      <c r="BG470" s="157">
        <f t="shared" si="126"/>
        <v>0</v>
      </c>
      <c r="BH470" s="157">
        <f t="shared" si="127"/>
        <v>0</v>
      </c>
      <c r="BI470" s="157">
        <f t="shared" si="128"/>
        <v>0</v>
      </c>
      <c r="BJ470" s="14" t="s">
        <v>83</v>
      </c>
      <c r="BK470" s="158">
        <f t="shared" si="129"/>
        <v>0</v>
      </c>
      <c r="BL470" s="14" t="s">
        <v>223</v>
      </c>
      <c r="BM470" s="156" t="s">
        <v>1113</v>
      </c>
    </row>
    <row r="471" spans="1:65" s="2" customFormat="1" ht="27.6" customHeight="1">
      <c r="A471" s="26"/>
      <c r="B471" s="145"/>
      <c r="C471" s="159" t="s">
        <v>1114</v>
      </c>
      <c r="D471" s="159" t="s">
        <v>168</v>
      </c>
      <c r="E471" s="160" t="s">
        <v>795</v>
      </c>
      <c r="F471" s="161" t="s">
        <v>796</v>
      </c>
      <c r="G471" s="162" t="s">
        <v>157</v>
      </c>
      <c r="H471" s="163">
        <v>2</v>
      </c>
      <c r="I471" s="163"/>
      <c r="J471" s="163">
        <f t="shared" si="120"/>
        <v>0</v>
      </c>
      <c r="K471" s="164"/>
      <c r="L471" s="165"/>
      <c r="M471" s="166" t="s">
        <v>1</v>
      </c>
      <c r="N471" s="167" t="s">
        <v>36</v>
      </c>
      <c r="O471" s="154">
        <v>0</v>
      </c>
      <c r="P471" s="154">
        <f t="shared" si="121"/>
        <v>0</v>
      </c>
      <c r="Q471" s="154">
        <v>0</v>
      </c>
      <c r="R471" s="154">
        <f t="shared" si="122"/>
        <v>0</v>
      </c>
      <c r="S471" s="154">
        <v>0</v>
      </c>
      <c r="T471" s="155">
        <f t="shared" si="123"/>
        <v>0</v>
      </c>
      <c r="U471" s="26"/>
      <c r="V471" s="26"/>
      <c r="W471" s="26"/>
      <c r="X471" s="26"/>
      <c r="Y471" s="26"/>
      <c r="Z471" s="26"/>
      <c r="AA471" s="26"/>
      <c r="AB471" s="26"/>
      <c r="AC471" s="26"/>
      <c r="AD471" s="26"/>
      <c r="AE471" s="26"/>
      <c r="AR471" s="156" t="s">
        <v>223</v>
      </c>
      <c r="AT471" s="156" t="s">
        <v>168</v>
      </c>
      <c r="AU471" s="156" t="s">
        <v>145</v>
      </c>
      <c r="AY471" s="14" t="s">
        <v>133</v>
      </c>
      <c r="BE471" s="157">
        <f t="shared" si="124"/>
        <v>0</v>
      </c>
      <c r="BF471" s="157">
        <f t="shared" si="125"/>
        <v>0</v>
      </c>
      <c r="BG471" s="157">
        <f t="shared" si="126"/>
        <v>0</v>
      </c>
      <c r="BH471" s="157">
        <f t="shared" si="127"/>
        <v>0</v>
      </c>
      <c r="BI471" s="157">
        <f t="shared" si="128"/>
        <v>0</v>
      </c>
      <c r="BJ471" s="14" t="s">
        <v>83</v>
      </c>
      <c r="BK471" s="158">
        <f t="shared" si="129"/>
        <v>0</v>
      </c>
      <c r="BL471" s="14" t="s">
        <v>223</v>
      </c>
      <c r="BM471" s="156" t="s">
        <v>1115</v>
      </c>
    </row>
    <row r="472" spans="1:65" s="2" customFormat="1" ht="49.05" customHeight="1">
      <c r="A472" s="26"/>
      <c r="B472" s="145"/>
      <c r="C472" s="159" t="s">
        <v>1116</v>
      </c>
      <c r="D472" s="159" t="s">
        <v>168</v>
      </c>
      <c r="E472" s="160" t="s">
        <v>1117</v>
      </c>
      <c r="F472" s="161" t="s">
        <v>812</v>
      </c>
      <c r="G472" s="162" t="s">
        <v>157</v>
      </c>
      <c r="H472" s="163">
        <v>1</v>
      </c>
      <c r="I472" s="163"/>
      <c r="J472" s="163">
        <f t="shared" si="120"/>
        <v>0</v>
      </c>
      <c r="K472" s="164"/>
      <c r="L472" s="165"/>
      <c r="M472" s="166" t="s">
        <v>1</v>
      </c>
      <c r="N472" s="167" t="s">
        <v>36</v>
      </c>
      <c r="O472" s="154">
        <v>0</v>
      </c>
      <c r="P472" s="154">
        <f t="shared" si="121"/>
        <v>0</v>
      </c>
      <c r="Q472" s="154">
        <v>0</v>
      </c>
      <c r="R472" s="154">
        <f t="shared" si="122"/>
        <v>0</v>
      </c>
      <c r="S472" s="154">
        <v>0</v>
      </c>
      <c r="T472" s="155">
        <f t="shared" si="123"/>
        <v>0</v>
      </c>
      <c r="U472" s="26"/>
      <c r="V472" s="26"/>
      <c r="W472" s="26"/>
      <c r="X472" s="26"/>
      <c r="Y472" s="26"/>
      <c r="Z472" s="26"/>
      <c r="AA472" s="26"/>
      <c r="AB472" s="26"/>
      <c r="AC472" s="26"/>
      <c r="AD472" s="26"/>
      <c r="AE472" s="26"/>
      <c r="AR472" s="156" t="s">
        <v>223</v>
      </c>
      <c r="AT472" s="156" t="s">
        <v>168</v>
      </c>
      <c r="AU472" s="156" t="s">
        <v>145</v>
      </c>
      <c r="AY472" s="14" t="s">
        <v>133</v>
      </c>
      <c r="BE472" s="157">
        <f t="shared" si="124"/>
        <v>0</v>
      </c>
      <c r="BF472" s="157">
        <f t="shared" si="125"/>
        <v>0</v>
      </c>
      <c r="BG472" s="157">
        <f t="shared" si="126"/>
        <v>0</v>
      </c>
      <c r="BH472" s="157">
        <f t="shared" si="127"/>
        <v>0</v>
      </c>
      <c r="BI472" s="157">
        <f t="shared" si="128"/>
        <v>0</v>
      </c>
      <c r="BJ472" s="14" t="s">
        <v>83</v>
      </c>
      <c r="BK472" s="158">
        <f t="shared" si="129"/>
        <v>0</v>
      </c>
      <c r="BL472" s="14" t="s">
        <v>223</v>
      </c>
      <c r="BM472" s="156" t="s">
        <v>1118</v>
      </c>
    </row>
    <row r="473" spans="1:65" s="2" customFormat="1" ht="24.15" customHeight="1">
      <c r="A473" s="26"/>
      <c r="B473" s="145"/>
      <c r="C473" s="159" t="s">
        <v>1119</v>
      </c>
      <c r="D473" s="159" t="s">
        <v>168</v>
      </c>
      <c r="E473" s="160" t="s">
        <v>815</v>
      </c>
      <c r="F473" s="161" t="s">
        <v>816</v>
      </c>
      <c r="G473" s="162" t="s">
        <v>157</v>
      </c>
      <c r="H473" s="163">
        <v>1</v>
      </c>
      <c r="I473" s="163"/>
      <c r="J473" s="163">
        <f t="shared" si="120"/>
        <v>0</v>
      </c>
      <c r="K473" s="164"/>
      <c r="L473" s="165"/>
      <c r="M473" s="166" t="s">
        <v>1</v>
      </c>
      <c r="N473" s="167" t="s">
        <v>36</v>
      </c>
      <c r="O473" s="154">
        <v>0</v>
      </c>
      <c r="P473" s="154">
        <f t="shared" si="121"/>
        <v>0</v>
      </c>
      <c r="Q473" s="154">
        <v>2.1000000000000001E-4</v>
      </c>
      <c r="R473" s="154">
        <f t="shared" si="122"/>
        <v>2.1000000000000001E-4</v>
      </c>
      <c r="S473" s="154">
        <v>0</v>
      </c>
      <c r="T473" s="155">
        <f t="shared" si="123"/>
        <v>0</v>
      </c>
      <c r="U473" s="26"/>
      <c r="V473" s="26"/>
      <c r="W473" s="26"/>
      <c r="X473" s="26"/>
      <c r="Y473" s="26"/>
      <c r="Z473" s="26"/>
      <c r="AA473" s="26"/>
      <c r="AB473" s="26"/>
      <c r="AC473" s="26"/>
      <c r="AD473" s="26"/>
      <c r="AE473" s="26"/>
      <c r="AR473" s="156" t="s">
        <v>223</v>
      </c>
      <c r="AT473" s="156" t="s">
        <v>168</v>
      </c>
      <c r="AU473" s="156" t="s">
        <v>145</v>
      </c>
      <c r="AY473" s="14" t="s">
        <v>133</v>
      </c>
      <c r="BE473" s="157">
        <f t="shared" si="124"/>
        <v>0</v>
      </c>
      <c r="BF473" s="157">
        <f t="shared" si="125"/>
        <v>0</v>
      </c>
      <c r="BG473" s="157">
        <f t="shared" si="126"/>
        <v>0</v>
      </c>
      <c r="BH473" s="157">
        <f t="shared" si="127"/>
        <v>0</v>
      </c>
      <c r="BI473" s="157">
        <f t="shared" si="128"/>
        <v>0</v>
      </c>
      <c r="BJ473" s="14" t="s">
        <v>83</v>
      </c>
      <c r="BK473" s="158">
        <f t="shared" si="129"/>
        <v>0</v>
      </c>
      <c r="BL473" s="14" t="s">
        <v>223</v>
      </c>
      <c r="BM473" s="156" t="s">
        <v>1120</v>
      </c>
    </row>
    <row r="474" spans="1:65" s="12" customFormat="1" ht="20.85" customHeight="1">
      <c r="B474" s="133"/>
      <c r="D474" s="134" t="s">
        <v>69</v>
      </c>
      <c r="E474" s="143" t="s">
        <v>1121</v>
      </c>
      <c r="F474" s="143" t="s">
        <v>1122</v>
      </c>
      <c r="J474" s="144">
        <f>BK474</f>
        <v>0</v>
      </c>
      <c r="L474" s="133"/>
      <c r="M474" s="137"/>
      <c r="N474" s="138"/>
      <c r="O474" s="138"/>
      <c r="P474" s="139">
        <f>SUM(P475:P496)</f>
        <v>11.411000000000001</v>
      </c>
      <c r="Q474" s="138"/>
      <c r="R474" s="139">
        <f>SUM(R475:R496)</f>
        <v>7.3500000000000006E-3</v>
      </c>
      <c r="S474" s="138"/>
      <c r="T474" s="140">
        <f>SUM(T475:T496)</f>
        <v>0</v>
      </c>
      <c r="AR474" s="134" t="s">
        <v>145</v>
      </c>
      <c r="AT474" s="141" t="s">
        <v>69</v>
      </c>
      <c r="AU474" s="141" t="s">
        <v>83</v>
      </c>
      <c r="AY474" s="134" t="s">
        <v>133</v>
      </c>
      <c r="BK474" s="142">
        <f>SUM(BK475:BK496)</f>
        <v>0</v>
      </c>
    </row>
    <row r="475" spans="1:65" s="2" customFormat="1" ht="24.15" customHeight="1">
      <c r="A475" s="26"/>
      <c r="B475" s="145"/>
      <c r="C475" s="159" t="s">
        <v>1123</v>
      </c>
      <c r="D475" s="159" t="s">
        <v>168</v>
      </c>
      <c r="E475" s="160" t="s">
        <v>727</v>
      </c>
      <c r="F475" s="161" t="s">
        <v>728</v>
      </c>
      <c r="G475" s="162" t="s">
        <v>157</v>
      </c>
      <c r="H475" s="163">
        <v>1</v>
      </c>
      <c r="I475" s="163"/>
      <c r="J475" s="163">
        <f t="shared" ref="J475:J496" si="130">ROUND(I475*H475,3)</f>
        <v>0</v>
      </c>
      <c r="K475" s="164"/>
      <c r="L475" s="165"/>
      <c r="M475" s="166" t="s">
        <v>1</v>
      </c>
      <c r="N475" s="167" t="s">
        <v>36</v>
      </c>
      <c r="O475" s="154">
        <v>0</v>
      </c>
      <c r="P475" s="154">
        <f t="shared" ref="P475:P496" si="131">O475*H475</f>
        <v>0</v>
      </c>
      <c r="Q475" s="154">
        <v>0</v>
      </c>
      <c r="R475" s="154">
        <f t="shared" ref="R475:R496" si="132">Q475*H475</f>
        <v>0</v>
      </c>
      <c r="S475" s="154">
        <v>0</v>
      </c>
      <c r="T475" s="155">
        <f t="shared" ref="T475:T496" si="133">S475*H475</f>
        <v>0</v>
      </c>
      <c r="U475" s="26"/>
      <c r="V475" s="26"/>
      <c r="W475" s="26"/>
      <c r="X475" s="26"/>
      <c r="Y475" s="26"/>
      <c r="Z475" s="26"/>
      <c r="AA475" s="26"/>
      <c r="AB475" s="26"/>
      <c r="AC475" s="26"/>
      <c r="AD475" s="26"/>
      <c r="AE475" s="26"/>
      <c r="AR475" s="156" t="s">
        <v>246</v>
      </c>
      <c r="AT475" s="156" t="s">
        <v>168</v>
      </c>
      <c r="AU475" s="156" t="s">
        <v>145</v>
      </c>
      <c r="AY475" s="14" t="s">
        <v>133</v>
      </c>
      <c r="BE475" s="157">
        <f t="shared" ref="BE475:BE496" si="134">IF(N475="základná",J475,0)</f>
        <v>0</v>
      </c>
      <c r="BF475" s="157">
        <f t="shared" ref="BF475:BF496" si="135">IF(N475="znížená",J475,0)</f>
        <v>0</v>
      </c>
      <c r="BG475" s="157">
        <f t="shared" ref="BG475:BG496" si="136">IF(N475="zákl. prenesená",J475,0)</f>
        <v>0</v>
      </c>
      <c r="BH475" s="157">
        <f t="shared" ref="BH475:BH496" si="137">IF(N475="zníž. prenesená",J475,0)</f>
        <v>0</v>
      </c>
      <c r="BI475" s="157">
        <f t="shared" ref="BI475:BI496" si="138">IF(N475="nulová",J475,0)</f>
        <v>0</v>
      </c>
      <c r="BJ475" s="14" t="s">
        <v>83</v>
      </c>
      <c r="BK475" s="158">
        <f t="shared" ref="BK475:BK496" si="139">ROUND(I475*H475,3)</f>
        <v>0</v>
      </c>
      <c r="BL475" s="14" t="s">
        <v>218</v>
      </c>
      <c r="BM475" s="156" t="s">
        <v>1124</v>
      </c>
    </row>
    <row r="476" spans="1:65" s="2" customFormat="1" ht="16.5" customHeight="1">
      <c r="A476" s="26"/>
      <c r="B476" s="145"/>
      <c r="C476" s="146" t="s">
        <v>1125</v>
      </c>
      <c r="D476" s="146" t="s">
        <v>136</v>
      </c>
      <c r="E476" s="147" t="s">
        <v>731</v>
      </c>
      <c r="F476" s="148" t="s">
        <v>732</v>
      </c>
      <c r="G476" s="149" t="s">
        <v>157</v>
      </c>
      <c r="H476" s="150">
        <v>1</v>
      </c>
      <c r="I476" s="150"/>
      <c r="J476" s="150">
        <f t="shared" si="130"/>
        <v>0</v>
      </c>
      <c r="K476" s="151"/>
      <c r="L476" s="27"/>
      <c r="M476" s="152" t="s">
        <v>1</v>
      </c>
      <c r="N476" s="153" t="s">
        <v>36</v>
      </c>
      <c r="O476" s="154">
        <v>0.35</v>
      </c>
      <c r="P476" s="154">
        <f t="shared" si="131"/>
        <v>0.35</v>
      </c>
      <c r="Q476" s="154">
        <v>0</v>
      </c>
      <c r="R476" s="154">
        <f t="shared" si="132"/>
        <v>0</v>
      </c>
      <c r="S476" s="154">
        <v>0</v>
      </c>
      <c r="T476" s="155">
        <f t="shared" si="133"/>
        <v>0</v>
      </c>
      <c r="U476" s="26"/>
      <c r="V476" s="26"/>
      <c r="W476" s="26"/>
      <c r="X476" s="26"/>
      <c r="Y476" s="26"/>
      <c r="Z476" s="26"/>
      <c r="AA476" s="26"/>
      <c r="AB476" s="26"/>
      <c r="AC476" s="26"/>
      <c r="AD476" s="26"/>
      <c r="AE476" s="26"/>
      <c r="AR476" s="156" t="s">
        <v>218</v>
      </c>
      <c r="AT476" s="156" t="s">
        <v>136</v>
      </c>
      <c r="AU476" s="156" t="s">
        <v>145</v>
      </c>
      <c r="AY476" s="14" t="s">
        <v>133</v>
      </c>
      <c r="BE476" s="157">
        <f t="shared" si="134"/>
        <v>0</v>
      </c>
      <c r="BF476" s="157">
        <f t="shared" si="135"/>
        <v>0</v>
      </c>
      <c r="BG476" s="157">
        <f t="shared" si="136"/>
        <v>0</v>
      </c>
      <c r="BH476" s="157">
        <f t="shared" si="137"/>
        <v>0</v>
      </c>
      <c r="BI476" s="157">
        <f t="shared" si="138"/>
        <v>0</v>
      </c>
      <c r="BJ476" s="14" t="s">
        <v>83</v>
      </c>
      <c r="BK476" s="158">
        <f t="shared" si="139"/>
        <v>0</v>
      </c>
      <c r="BL476" s="14" t="s">
        <v>218</v>
      </c>
      <c r="BM476" s="156" t="s">
        <v>1126</v>
      </c>
    </row>
    <row r="477" spans="1:65" s="2" customFormat="1" ht="29.4" customHeight="1">
      <c r="A477" s="26"/>
      <c r="B477" s="145"/>
      <c r="C477" s="159" t="s">
        <v>1127</v>
      </c>
      <c r="D477" s="159" t="s">
        <v>168</v>
      </c>
      <c r="E477" s="160" t="s">
        <v>735</v>
      </c>
      <c r="F477" s="161" t="s">
        <v>736</v>
      </c>
      <c r="G477" s="162" t="s">
        <v>157</v>
      </c>
      <c r="H477" s="163">
        <v>1</v>
      </c>
      <c r="I477" s="163"/>
      <c r="J477" s="163">
        <f t="shared" si="130"/>
        <v>0</v>
      </c>
      <c r="K477" s="164"/>
      <c r="L477" s="165"/>
      <c r="M477" s="166" t="s">
        <v>1</v>
      </c>
      <c r="N477" s="167" t="s">
        <v>36</v>
      </c>
      <c r="O477" s="154">
        <v>0</v>
      </c>
      <c r="P477" s="154">
        <f t="shared" si="131"/>
        <v>0</v>
      </c>
      <c r="Q477" s="154">
        <v>4.2999999999999999E-4</v>
      </c>
      <c r="R477" s="154">
        <f t="shared" si="132"/>
        <v>4.2999999999999999E-4</v>
      </c>
      <c r="S477" s="154">
        <v>0</v>
      </c>
      <c r="T477" s="155">
        <f t="shared" si="133"/>
        <v>0</v>
      </c>
      <c r="U477" s="26"/>
      <c r="V477" s="26"/>
      <c r="W477" s="26"/>
      <c r="X477" s="26"/>
      <c r="Y477" s="26"/>
      <c r="Z477" s="26"/>
      <c r="AA477" s="26"/>
      <c r="AB477" s="26"/>
      <c r="AC477" s="26"/>
      <c r="AD477" s="26"/>
      <c r="AE477" s="26"/>
      <c r="AR477" s="156" t="s">
        <v>223</v>
      </c>
      <c r="AT477" s="156" t="s">
        <v>168</v>
      </c>
      <c r="AU477" s="156" t="s">
        <v>145</v>
      </c>
      <c r="AY477" s="14" t="s">
        <v>133</v>
      </c>
      <c r="BE477" s="157">
        <f t="shared" si="134"/>
        <v>0</v>
      </c>
      <c r="BF477" s="157">
        <f t="shared" si="135"/>
        <v>0</v>
      </c>
      <c r="BG477" s="157">
        <f t="shared" si="136"/>
        <v>0</v>
      </c>
      <c r="BH477" s="157">
        <f t="shared" si="137"/>
        <v>0</v>
      </c>
      <c r="BI477" s="157">
        <f t="shared" si="138"/>
        <v>0</v>
      </c>
      <c r="BJ477" s="14" t="s">
        <v>83</v>
      </c>
      <c r="BK477" s="158">
        <f t="shared" si="139"/>
        <v>0</v>
      </c>
      <c r="BL477" s="14" t="s">
        <v>223</v>
      </c>
      <c r="BM477" s="156" t="s">
        <v>1128</v>
      </c>
    </row>
    <row r="478" spans="1:65" s="2" customFormat="1" ht="16.5" customHeight="1">
      <c r="A478" s="26"/>
      <c r="B478" s="145"/>
      <c r="C478" s="146" t="s">
        <v>1129</v>
      </c>
      <c r="D478" s="146" t="s">
        <v>136</v>
      </c>
      <c r="E478" s="147" t="s">
        <v>739</v>
      </c>
      <c r="F478" s="148" t="s">
        <v>740</v>
      </c>
      <c r="G478" s="149" t="s">
        <v>157</v>
      </c>
      <c r="H478" s="150">
        <v>1</v>
      </c>
      <c r="I478" s="150"/>
      <c r="J478" s="150">
        <f t="shared" si="130"/>
        <v>0</v>
      </c>
      <c r="K478" s="151"/>
      <c r="L478" s="27"/>
      <c r="M478" s="152" t="s">
        <v>1</v>
      </c>
      <c r="N478" s="153" t="s">
        <v>36</v>
      </c>
      <c r="O478" s="154">
        <v>0.5</v>
      </c>
      <c r="P478" s="154">
        <f t="shared" si="131"/>
        <v>0.5</v>
      </c>
      <c r="Q478" s="154">
        <v>0</v>
      </c>
      <c r="R478" s="154">
        <f t="shared" si="132"/>
        <v>0</v>
      </c>
      <c r="S478" s="154">
        <v>0</v>
      </c>
      <c r="T478" s="155">
        <f t="shared" si="133"/>
        <v>0</v>
      </c>
      <c r="U478" s="26"/>
      <c r="V478" s="26"/>
      <c r="W478" s="26"/>
      <c r="X478" s="26"/>
      <c r="Y478" s="26"/>
      <c r="Z478" s="26"/>
      <c r="AA478" s="26"/>
      <c r="AB478" s="26"/>
      <c r="AC478" s="26"/>
      <c r="AD478" s="26"/>
      <c r="AE478" s="26"/>
      <c r="AR478" s="156" t="s">
        <v>218</v>
      </c>
      <c r="AT478" s="156" t="s">
        <v>136</v>
      </c>
      <c r="AU478" s="156" t="s">
        <v>145</v>
      </c>
      <c r="AY478" s="14" t="s">
        <v>133</v>
      </c>
      <c r="BE478" s="157">
        <f t="shared" si="134"/>
        <v>0</v>
      </c>
      <c r="BF478" s="157">
        <f t="shared" si="135"/>
        <v>0</v>
      </c>
      <c r="BG478" s="157">
        <f t="shared" si="136"/>
        <v>0</v>
      </c>
      <c r="BH478" s="157">
        <f t="shared" si="137"/>
        <v>0</v>
      </c>
      <c r="BI478" s="157">
        <f t="shared" si="138"/>
        <v>0</v>
      </c>
      <c r="BJ478" s="14" t="s">
        <v>83</v>
      </c>
      <c r="BK478" s="158">
        <f t="shared" si="139"/>
        <v>0</v>
      </c>
      <c r="BL478" s="14" t="s">
        <v>218</v>
      </c>
      <c r="BM478" s="156" t="s">
        <v>1130</v>
      </c>
    </row>
    <row r="479" spans="1:65" s="2" customFormat="1" ht="25.2" customHeight="1">
      <c r="A479" s="26"/>
      <c r="B479" s="145"/>
      <c r="C479" s="159" t="s">
        <v>1131</v>
      </c>
      <c r="D479" s="159" t="s">
        <v>168</v>
      </c>
      <c r="E479" s="160" t="s">
        <v>743</v>
      </c>
      <c r="F479" s="161" t="s">
        <v>744</v>
      </c>
      <c r="G479" s="162" t="s">
        <v>157</v>
      </c>
      <c r="H479" s="163">
        <v>1</v>
      </c>
      <c r="I479" s="163"/>
      <c r="J479" s="163">
        <f t="shared" si="130"/>
        <v>0</v>
      </c>
      <c r="K479" s="164"/>
      <c r="L479" s="165"/>
      <c r="M479" s="166" t="s">
        <v>1</v>
      </c>
      <c r="N479" s="167" t="s">
        <v>36</v>
      </c>
      <c r="O479" s="154">
        <v>0</v>
      </c>
      <c r="P479" s="154">
        <f t="shared" si="131"/>
        <v>0</v>
      </c>
      <c r="Q479" s="154">
        <v>2.9999999999999997E-4</v>
      </c>
      <c r="R479" s="154">
        <f t="shared" si="132"/>
        <v>2.9999999999999997E-4</v>
      </c>
      <c r="S479" s="154">
        <v>0</v>
      </c>
      <c r="T479" s="155">
        <f t="shared" si="133"/>
        <v>0</v>
      </c>
      <c r="U479" s="26"/>
      <c r="V479" s="26"/>
      <c r="W479" s="26"/>
      <c r="X479" s="26"/>
      <c r="Y479" s="26"/>
      <c r="Z479" s="26"/>
      <c r="AA479" s="26"/>
      <c r="AB479" s="26"/>
      <c r="AC479" s="26"/>
      <c r="AD479" s="26"/>
      <c r="AE479" s="26"/>
      <c r="AR479" s="156" t="s">
        <v>223</v>
      </c>
      <c r="AT479" s="156" t="s">
        <v>168</v>
      </c>
      <c r="AU479" s="156" t="s">
        <v>145</v>
      </c>
      <c r="AY479" s="14" t="s">
        <v>133</v>
      </c>
      <c r="BE479" s="157">
        <f t="shared" si="134"/>
        <v>0</v>
      </c>
      <c r="BF479" s="157">
        <f t="shared" si="135"/>
        <v>0</v>
      </c>
      <c r="BG479" s="157">
        <f t="shared" si="136"/>
        <v>0</v>
      </c>
      <c r="BH479" s="157">
        <f t="shared" si="137"/>
        <v>0</v>
      </c>
      <c r="BI479" s="157">
        <f t="shared" si="138"/>
        <v>0</v>
      </c>
      <c r="BJ479" s="14" t="s">
        <v>83</v>
      </c>
      <c r="BK479" s="158">
        <f t="shared" si="139"/>
        <v>0</v>
      </c>
      <c r="BL479" s="14" t="s">
        <v>223</v>
      </c>
      <c r="BM479" s="156" t="s">
        <v>1132</v>
      </c>
    </row>
    <row r="480" spans="1:65" s="2" customFormat="1" ht="16.5" customHeight="1">
      <c r="A480" s="26"/>
      <c r="B480" s="145"/>
      <c r="C480" s="146" t="s">
        <v>1133</v>
      </c>
      <c r="D480" s="146" t="s">
        <v>136</v>
      </c>
      <c r="E480" s="147" t="s">
        <v>747</v>
      </c>
      <c r="F480" s="148" t="s">
        <v>748</v>
      </c>
      <c r="G480" s="149" t="s">
        <v>157</v>
      </c>
      <c r="H480" s="150">
        <v>1</v>
      </c>
      <c r="I480" s="150"/>
      <c r="J480" s="150">
        <f t="shared" si="130"/>
        <v>0</v>
      </c>
      <c r="K480" s="151"/>
      <c r="L480" s="27"/>
      <c r="M480" s="152" t="s">
        <v>1</v>
      </c>
      <c r="N480" s="153" t="s">
        <v>36</v>
      </c>
      <c r="O480" s="154">
        <v>0.26</v>
      </c>
      <c r="P480" s="154">
        <f t="shared" si="131"/>
        <v>0.26</v>
      </c>
      <c r="Q480" s="154">
        <v>0</v>
      </c>
      <c r="R480" s="154">
        <f t="shared" si="132"/>
        <v>0</v>
      </c>
      <c r="S480" s="154">
        <v>0</v>
      </c>
      <c r="T480" s="155">
        <f t="shared" si="133"/>
        <v>0</v>
      </c>
      <c r="U480" s="26"/>
      <c r="V480" s="26"/>
      <c r="W480" s="26"/>
      <c r="X480" s="26"/>
      <c r="Y480" s="26"/>
      <c r="Z480" s="26"/>
      <c r="AA480" s="26"/>
      <c r="AB480" s="26"/>
      <c r="AC480" s="26"/>
      <c r="AD480" s="26"/>
      <c r="AE480" s="26"/>
      <c r="AR480" s="156" t="s">
        <v>218</v>
      </c>
      <c r="AT480" s="156" t="s">
        <v>136</v>
      </c>
      <c r="AU480" s="156" t="s">
        <v>145</v>
      </c>
      <c r="AY480" s="14" t="s">
        <v>133</v>
      </c>
      <c r="BE480" s="157">
        <f t="shared" si="134"/>
        <v>0</v>
      </c>
      <c r="BF480" s="157">
        <f t="shared" si="135"/>
        <v>0</v>
      </c>
      <c r="BG480" s="157">
        <f t="shared" si="136"/>
        <v>0</v>
      </c>
      <c r="BH480" s="157">
        <f t="shared" si="137"/>
        <v>0</v>
      </c>
      <c r="BI480" s="157">
        <f t="shared" si="138"/>
        <v>0</v>
      </c>
      <c r="BJ480" s="14" t="s">
        <v>83</v>
      </c>
      <c r="BK480" s="158">
        <f t="shared" si="139"/>
        <v>0</v>
      </c>
      <c r="BL480" s="14" t="s">
        <v>218</v>
      </c>
      <c r="BM480" s="156" t="s">
        <v>1134</v>
      </c>
    </row>
    <row r="481" spans="1:65" s="2" customFormat="1" ht="27.6" customHeight="1">
      <c r="A481" s="26"/>
      <c r="B481" s="145"/>
      <c r="C481" s="159" t="s">
        <v>1135</v>
      </c>
      <c r="D481" s="159" t="s">
        <v>168</v>
      </c>
      <c r="E481" s="160" t="s">
        <v>751</v>
      </c>
      <c r="F481" s="161" t="s">
        <v>752</v>
      </c>
      <c r="G481" s="162" t="s">
        <v>157</v>
      </c>
      <c r="H481" s="163">
        <v>1</v>
      </c>
      <c r="I481" s="163"/>
      <c r="J481" s="163">
        <f t="shared" si="130"/>
        <v>0</v>
      </c>
      <c r="K481" s="164"/>
      <c r="L481" s="165"/>
      <c r="M481" s="166" t="s">
        <v>1</v>
      </c>
      <c r="N481" s="167" t="s">
        <v>36</v>
      </c>
      <c r="O481" s="154">
        <v>0</v>
      </c>
      <c r="P481" s="154">
        <f t="shared" si="131"/>
        <v>0</v>
      </c>
      <c r="Q481" s="154">
        <v>1.6000000000000001E-4</v>
      </c>
      <c r="R481" s="154">
        <f t="shared" si="132"/>
        <v>1.6000000000000001E-4</v>
      </c>
      <c r="S481" s="154">
        <v>0</v>
      </c>
      <c r="T481" s="155">
        <f t="shared" si="133"/>
        <v>0</v>
      </c>
      <c r="U481" s="26"/>
      <c r="V481" s="26"/>
      <c r="W481" s="26"/>
      <c r="X481" s="26"/>
      <c r="Y481" s="26"/>
      <c r="Z481" s="26"/>
      <c r="AA481" s="26"/>
      <c r="AB481" s="26"/>
      <c r="AC481" s="26"/>
      <c r="AD481" s="26"/>
      <c r="AE481" s="26"/>
      <c r="AR481" s="156" t="s">
        <v>223</v>
      </c>
      <c r="AT481" s="156" t="s">
        <v>168</v>
      </c>
      <c r="AU481" s="156" t="s">
        <v>145</v>
      </c>
      <c r="AY481" s="14" t="s">
        <v>133</v>
      </c>
      <c r="BE481" s="157">
        <f t="shared" si="134"/>
        <v>0</v>
      </c>
      <c r="BF481" s="157">
        <f t="shared" si="135"/>
        <v>0</v>
      </c>
      <c r="BG481" s="157">
        <f t="shared" si="136"/>
        <v>0</v>
      </c>
      <c r="BH481" s="157">
        <f t="shared" si="137"/>
        <v>0</v>
      </c>
      <c r="BI481" s="157">
        <f t="shared" si="138"/>
        <v>0</v>
      </c>
      <c r="BJ481" s="14" t="s">
        <v>83</v>
      </c>
      <c r="BK481" s="158">
        <f t="shared" si="139"/>
        <v>0</v>
      </c>
      <c r="BL481" s="14" t="s">
        <v>223</v>
      </c>
      <c r="BM481" s="156" t="s">
        <v>1136</v>
      </c>
    </row>
    <row r="482" spans="1:65" s="2" customFormat="1" ht="16.5" customHeight="1">
      <c r="A482" s="26"/>
      <c r="B482" s="145"/>
      <c r="C482" s="146" t="s">
        <v>1137</v>
      </c>
      <c r="D482" s="146" t="s">
        <v>136</v>
      </c>
      <c r="E482" s="147" t="s">
        <v>775</v>
      </c>
      <c r="F482" s="148" t="s">
        <v>776</v>
      </c>
      <c r="G482" s="149" t="s">
        <v>157</v>
      </c>
      <c r="H482" s="150">
        <v>3</v>
      </c>
      <c r="I482" s="150"/>
      <c r="J482" s="150">
        <f t="shared" si="130"/>
        <v>0</v>
      </c>
      <c r="K482" s="151"/>
      <c r="L482" s="27"/>
      <c r="M482" s="152" t="s">
        <v>1</v>
      </c>
      <c r="N482" s="153" t="s">
        <v>36</v>
      </c>
      <c r="O482" s="154">
        <v>0.39700000000000002</v>
      </c>
      <c r="P482" s="154">
        <f t="shared" si="131"/>
        <v>1.1910000000000001</v>
      </c>
      <c r="Q482" s="154">
        <v>0</v>
      </c>
      <c r="R482" s="154">
        <f t="shared" si="132"/>
        <v>0</v>
      </c>
      <c r="S482" s="154">
        <v>0</v>
      </c>
      <c r="T482" s="155">
        <f t="shared" si="133"/>
        <v>0</v>
      </c>
      <c r="U482" s="26"/>
      <c r="V482" s="26"/>
      <c r="W482" s="26"/>
      <c r="X482" s="26"/>
      <c r="Y482" s="26"/>
      <c r="Z482" s="26"/>
      <c r="AA482" s="26"/>
      <c r="AB482" s="26"/>
      <c r="AC482" s="26"/>
      <c r="AD482" s="26"/>
      <c r="AE482" s="26"/>
      <c r="AR482" s="156" t="s">
        <v>218</v>
      </c>
      <c r="AT482" s="156" t="s">
        <v>136</v>
      </c>
      <c r="AU482" s="156" t="s">
        <v>145</v>
      </c>
      <c r="AY482" s="14" t="s">
        <v>133</v>
      </c>
      <c r="BE482" s="157">
        <f t="shared" si="134"/>
        <v>0</v>
      </c>
      <c r="BF482" s="157">
        <f t="shared" si="135"/>
        <v>0</v>
      </c>
      <c r="BG482" s="157">
        <f t="shared" si="136"/>
        <v>0</v>
      </c>
      <c r="BH482" s="157">
        <f t="shared" si="137"/>
        <v>0</v>
      </c>
      <c r="BI482" s="157">
        <f t="shared" si="138"/>
        <v>0</v>
      </c>
      <c r="BJ482" s="14" t="s">
        <v>83</v>
      </c>
      <c r="BK482" s="158">
        <f t="shared" si="139"/>
        <v>0</v>
      </c>
      <c r="BL482" s="14" t="s">
        <v>218</v>
      </c>
      <c r="BM482" s="156" t="s">
        <v>1138</v>
      </c>
    </row>
    <row r="483" spans="1:65" s="2" customFormat="1" ht="25.8" customHeight="1">
      <c r="A483" s="26"/>
      <c r="B483" s="145"/>
      <c r="C483" s="159" t="s">
        <v>1139</v>
      </c>
      <c r="D483" s="159" t="s">
        <v>168</v>
      </c>
      <c r="E483" s="160" t="s">
        <v>779</v>
      </c>
      <c r="F483" s="161" t="s">
        <v>780</v>
      </c>
      <c r="G483" s="162" t="s">
        <v>157</v>
      </c>
      <c r="H483" s="163">
        <v>3</v>
      </c>
      <c r="I483" s="163"/>
      <c r="J483" s="163">
        <f t="shared" si="130"/>
        <v>0</v>
      </c>
      <c r="K483" s="164"/>
      <c r="L483" s="165"/>
      <c r="M483" s="166" t="s">
        <v>1</v>
      </c>
      <c r="N483" s="167" t="s">
        <v>36</v>
      </c>
      <c r="O483" s="154">
        <v>0</v>
      </c>
      <c r="P483" s="154">
        <f t="shared" si="131"/>
        <v>0</v>
      </c>
      <c r="Q483" s="154">
        <v>2.5000000000000001E-4</v>
      </c>
      <c r="R483" s="154">
        <f t="shared" si="132"/>
        <v>7.5000000000000002E-4</v>
      </c>
      <c r="S483" s="154">
        <v>0</v>
      </c>
      <c r="T483" s="155">
        <f t="shared" si="133"/>
        <v>0</v>
      </c>
      <c r="U483" s="26"/>
      <c r="V483" s="26"/>
      <c r="W483" s="26"/>
      <c r="X483" s="26"/>
      <c r="Y483" s="26"/>
      <c r="Z483" s="26"/>
      <c r="AA483" s="26"/>
      <c r="AB483" s="26"/>
      <c r="AC483" s="26"/>
      <c r="AD483" s="26"/>
      <c r="AE483" s="26"/>
      <c r="AR483" s="156" t="s">
        <v>223</v>
      </c>
      <c r="AT483" s="156" t="s">
        <v>168</v>
      </c>
      <c r="AU483" s="156" t="s">
        <v>145</v>
      </c>
      <c r="AY483" s="14" t="s">
        <v>133</v>
      </c>
      <c r="BE483" s="157">
        <f t="shared" si="134"/>
        <v>0</v>
      </c>
      <c r="BF483" s="157">
        <f t="shared" si="135"/>
        <v>0</v>
      </c>
      <c r="BG483" s="157">
        <f t="shared" si="136"/>
        <v>0</v>
      </c>
      <c r="BH483" s="157">
        <f t="shared" si="137"/>
        <v>0</v>
      </c>
      <c r="BI483" s="157">
        <f t="shared" si="138"/>
        <v>0</v>
      </c>
      <c r="BJ483" s="14" t="s">
        <v>83</v>
      </c>
      <c r="BK483" s="158">
        <f t="shared" si="139"/>
        <v>0</v>
      </c>
      <c r="BL483" s="14" t="s">
        <v>223</v>
      </c>
      <c r="BM483" s="156" t="s">
        <v>1140</v>
      </c>
    </row>
    <row r="484" spans="1:65" s="2" customFormat="1" ht="21.75" customHeight="1">
      <c r="A484" s="26"/>
      <c r="B484" s="145"/>
      <c r="C484" s="146" t="s">
        <v>1141</v>
      </c>
      <c r="D484" s="146" t="s">
        <v>136</v>
      </c>
      <c r="E484" s="147" t="s">
        <v>763</v>
      </c>
      <c r="F484" s="148" t="s">
        <v>764</v>
      </c>
      <c r="G484" s="149" t="s">
        <v>157</v>
      </c>
      <c r="H484" s="150">
        <v>15</v>
      </c>
      <c r="I484" s="150"/>
      <c r="J484" s="150">
        <f t="shared" si="130"/>
        <v>0</v>
      </c>
      <c r="K484" s="151"/>
      <c r="L484" s="27"/>
      <c r="M484" s="152" t="s">
        <v>1</v>
      </c>
      <c r="N484" s="153" t="s">
        <v>36</v>
      </c>
      <c r="O484" s="154">
        <v>0.37</v>
      </c>
      <c r="P484" s="154">
        <f t="shared" si="131"/>
        <v>5.55</v>
      </c>
      <c r="Q484" s="154">
        <v>0</v>
      </c>
      <c r="R484" s="154">
        <f t="shared" si="132"/>
        <v>0</v>
      </c>
      <c r="S484" s="154">
        <v>0</v>
      </c>
      <c r="T484" s="155">
        <f t="shared" si="133"/>
        <v>0</v>
      </c>
      <c r="U484" s="26"/>
      <c r="V484" s="26"/>
      <c r="W484" s="26"/>
      <c r="X484" s="26"/>
      <c r="Y484" s="26"/>
      <c r="Z484" s="26"/>
      <c r="AA484" s="26"/>
      <c r="AB484" s="26"/>
      <c r="AC484" s="26"/>
      <c r="AD484" s="26"/>
      <c r="AE484" s="26"/>
      <c r="AR484" s="156" t="s">
        <v>218</v>
      </c>
      <c r="AT484" s="156" t="s">
        <v>136</v>
      </c>
      <c r="AU484" s="156" t="s">
        <v>145</v>
      </c>
      <c r="AY484" s="14" t="s">
        <v>133</v>
      </c>
      <c r="BE484" s="157">
        <f t="shared" si="134"/>
        <v>0</v>
      </c>
      <c r="BF484" s="157">
        <f t="shared" si="135"/>
        <v>0</v>
      </c>
      <c r="BG484" s="157">
        <f t="shared" si="136"/>
        <v>0</v>
      </c>
      <c r="BH484" s="157">
        <f t="shared" si="137"/>
        <v>0</v>
      </c>
      <c r="BI484" s="157">
        <f t="shared" si="138"/>
        <v>0</v>
      </c>
      <c r="BJ484" s="14" t="s">
        <v>83</v>
      </c>
      <c r="BK484" s="158">
        <f t="shared" si="139"/>
        <v>0</v>
      </c>
      <c r="BL484" s="14" t="s">
        <v>218</v>
      </c>
      <c r="BM484" s="156" t="s">
        <v>1142</v>
      </c>
    </row>
    <row r="485" spans="1:65" s="2" customFormat="1" ht="33" customHeight="1">
      <c r="A485" s="26"/>
      <c r="B485" s="145"/>
      <c r="C485" s="159" t="s">
        <v>1143</v>
      </c>
      <c r="D485" s="159" t="s">
        <v>168</v>
      </c>
      <c r="E485" s="160" t="s">
        <v>767</v>
      </c>
      <c r="F485" s="161" t="s">
        <v>768</v>
      </c>
      <c r="G485" s="162" t="s">
        <v>157</v>
      </c>
      <c r="H485" s="163">
        <v>9</v>
      </c>
      <c r="I485" s="163"/>
      <c r="J485" s="163">
        <f t="shared" si="130"/>
        <v>0</v>
      </c>
      <c r="K485" s="164"/>
      <c r="L485" s="165"/>
      <c r="M485" s="166" t="s">
        <v>1</v>
      </c>
      <c r="N485" s="167" t="s">
        <v>36</v>
      </c>
      <c r="O485" s="154">
        <v>0</v>
      </c>
      <c r="P485" s="154">
        <f t="shared" si="131"/>
        <v>0</v>
      </c>
      <c r="Q485" s="154">
        <v>2.5000000000000001E-4</v>
      </c>
      <c r="R485" s="154">
        <f t="shared" si="132"/>
        <v>2.2500000000000003E-3</v>
      </c>
      <c r="S485" s="154">
        <v>0</v>
      </c>
      <c r="T485" s="155">
        <f t="shared" si="133"/>
        <v>0</v>
      </c>
      <c r="U485" s="26"/>
      <c r="V485" s="26"/>
      <c r="W485" s="26"/>
      <c r="X485" s="26"/>
      <c r="Y485" s="26"/>
      <c r="Z485" s="26"/>
      <c r="AA485" s="26"/>
      <c r="AB485" s="26"/>
      <c r="AC485" s="26"/>
      <c r="AD485" s="26"/>
      <c r="AE485" s="26"/>
      <c r="AR485" s="156" t="s">
        <v>223</v>
      </c>
      <c r="AT485" s="156" t="s">
        <v>168</v>
      </c>
      <c r="AU485" s="156" t="s">
        <v>145</v>
      </c>
      <c r="AY485" s="14" t="s">
        <v>133</v>
      </c>
      <c r="BE485" s="157">
        <f t="shared" si="134"/>
        <v>0</v>
      </c>
      <c r="BF485" s="157">
        <f t="shared" si="135"/>
        <v>0</v>
      </c>
      <c r="BG485" s="157">
        <f t="shared" si="136"/>
        <v>0</v>
      </c>
      <c r="BH485" s="157">
        <f t="shared" si="137"/>
        <v>0</v>
      </c>
      <c r="BI485" s="157">
        <f t="shared" si="138"/>
        <v>0</v>
      </c>
      <c r="BJ485" s="14" t="s">
        <v>83</v>
      </c>
      <c r="BK485" s="158">
        <f t="shared" si="139"/>
        <v>0</v>
      </c>
      <c r="BL485" s="14" t="s">
        <v>223</v>
      </c>
      <c r="BM485" s="156" t="s">
        <v>1144</v>
      </c>
    </row>
    <row r="486" spans="1:65" s="2" customFormat="1" ht="33" customHeight="1">
      <c r="A486" s="26"/>
      <c r="B486" s="145"/>
      <c r="C486" s="159" t="s">
        <v>1145</v>
      </c>
      <c r="D486" s="159" t="s">
        <v>168</v>
      </c>
      <c r="E486" s="160" t="s">
        <v>771</v>
      </c>
      <c r="F486" s="161" t="s">
        <v>772</v>
      </c>
      <c r="G486" s="162" t="s">
        <v>157</v>
      </c>
      <c r="H486" s="163">
        <v>6</v>
      </c>
      <c r="I486" s="163"/>
      <c r="J486" s="163">
        <f t="shared" si="130"/>
        <v>0</v>
      </c>
      <c r="K486" s="164"/>
      <c r="L486" s="165"/>
      <c r="M486" s="166" t="s">
        <v>1</v>
      </c>
      <c r="N486" s="167" t="s">
        <v>36</v>
      </c>
      <c r="O486" s="154">
        <v>0</v>
      </c>
      <c r="P486" s="154">
        <f t="shared" si="131"/>
        <v>0</v>
      </c>
      <c r="Q486" s="154">
        <v>2.5000000000000001E-4</v>
      </c>
      <c r="R486" s="154">
        <f t="shared" si="132"/>
        <v>1.5E-3</v>
      </c>
      <c r="S486" s="154">
        <v>0</v>
      </c>
      <c r="T486" s="155">
        <f t="shared" si="133"/>
        <v>0</v>
      </c>
      <c r="U486" s="26"/>
      <c r="V486" s="26"/>
      <c r="W486" s="26"/>
      <c r="X486" s="26"/>
      <c r="Y486" s="26"/>
      <c r="Z486" s="26"/>
      <c r="AA486" s="26"/>
      <c r="AB486" s="26"/>
      <c r="AC486" s="26"/>
      <c r="AD486" s="26"/>
      <c r="AE486" s="26"/>
      <c r="AR486" s="156" t="s">
        <v>223</v>
      </c>
      <c r="AT486" s="156" t="s">
        <v>168</v>
      </c>
      <c r="AU486" s="156" t="s">
        <v>145</v>
      </c>
      <c r="AY486" s="14" t="s">
        <v>133</v>
      </c>
      <c r="BE486" s="157">
        <f t="shared" si="134"/>
        <v>0</v>
      </c>
      <c r="BF486" s="157">
        <f t="shared" si="135"/>
        <v>0</v>
      </c>
      <c r="BG486" s="157">
        <f t="shared" si="136"/>
        <v>0</v>
      </c>
      <c r="BH486" s="157">
        <f t="shared" si="137"/>
        <v>0</v>
      </c>
      <c r="BI486" s="157">
        <f t="shared" si="138"/>
        <v>0</v>
      </c>
      <c r="BJ486" s="14" t="s">
        <v>83</v>
      </c>
      <c r="BK486" s="158">
        <f t="shared" si="139"/>
        <v>0</v>
      </c>
      <c r="BL486" s="14" t="s">
        <v>223</v>
      </c>
      <c r="BM486" s="156" t="s">
        <v>1146</v>
      </c>
    </row>
    <row r="487" spans="1:65" s="2" customFormat="1" ht="33" customHeight="1">
      <c r="A487" s="26"/>
      <c r="B487" s="145"/>
      <c r="C487" s="146" t="s">
        <v>1147</v>
      </c>
      <c r="D487" s="146" t="s">
        <v>136</v>
      </c>
      <c r="E487" s="147" t="s">
        <v>783</v>
      </c>
      <c r="F487" s="148" t="s">
        <v>784</v>
      </c>
      <c r="G487" s="149" t="s">
        <v>157</v>
      </c>
      <c r="H487" s="150">
        <v>5</v>
      </c>
      <c r="I487" s="150"/>
      <c r="J487" s="150">
        <f t="shared" si="130"/>
        <v>0</v>
      </c>
      <c r="K487" s="151"/>
      <c r="L487" s="27"/>
      <c r="M487" s="152" t="s">
        <v>1</v>
      </c>
      <c r="N487" s="153" t="s">
        <v>36</v>
      </c>
      <c r="O487" s="154">
        <v>0.109</v>
      </c>
      <c r="P487" s="154">
        <f t="shared" si="131"/>
        <v>0.54500000000000004</v>
      </c>
      <c r="Q487" s="154">
        <v>0</v>
      </c>
      <c r="R487" s="154">
        <f t="shared" si="132"/>
        <v>0</v>
      </c>
      <c r="S487" s="154">
        <v>0</v>
      </c>
      <c r="T487" s="155">
        <f t="shared" si="133"/>
        <v>0</v>
      </c>
      <c r="U487" s="26"/>
      <c r="V487" s="26"/>
      <c r="W487" s="26"/>
      <c r="X487" s="26"/>
      <c r="Y487" s="26"/>
      <c r="Z487" s="26"/>
      <c r="AA487" s="26"/>
      <c r="AB487" s="26"/>
      <c r="AC487" s="26"/>
      <c r="AD487" s="26"/>
      <c r="AE487" s="26"/>
      <c r="AR487" s="156" t="s">
        <v>218</v>
      </c>
      <c r="AT487" s="156" t="s">
        <v>136</v>
      </c>
      <c r="AU487" s="156" t="s">
        <v>145</v>
      </c>
      <c r="AY487" s="14" t="s">
        <v>133</v>
      </c>
      <c r="BE487" s="157">
        <f t="shared" si="134"/>
        <v>0</v>
      </c>
      <c r="BF487" s="157">
        <f t="shared" si="135"/>
        <v>0</v>
      </c>
      <c r="BG487" s="157">
        <f t="shared" si="136"/>
        <v>0</v>
      </c>
      <c r="BH487" s="157">
        <f t="shared" si="137"/>
        <v>0</v>
      </c>
      <c r="BI487" s="157">
        <f t="shared" si="138"/>
        <v>0</v>
      </c>
      <c r="BJ487" s="14" t="s">
        <v>83</v>
      </c>
      <c r="BK487" s="158">
        <f t="shared" si="139"/>
        <v>0</v>
      </c>
      <c r="BL487" s="14" t="s">
        <v>218</v>
      </c>
      <c r="BM487" s="156" t="s">
        <v>1148</v>
      </c>
    </row>
    <row r="488" spans="1:65" s="2" customFormat="1" ht="30.6" customHeight="1">
      <c r="A488" s="26"/>
      <c r="B488" s="145"/>
      <c r="C488" s="159" t="s">
        <v>1149</v>
      </c>
      <c r="D488" s="159" t="s">
        <v>168</v>
      </c>
      <c r="E488" s="160" t="s">
        <v>787</v>
      </c>
      <c r="F488" s="161" t="s">
        <v>788</v>
      </c>
      <c r="G488" s="162" t="s">
        <v>157</v>
      </c>
      <c r="H488" s="163">
        <v>5</v>
      </c>
      <c r="I488" s="163"/>
      <c r="J488" s="163">
        <f t="shared" si="130"/>
        <v>0</v>
      </c>
      <c r="K488" s="164"/>
      <c r="L488" s="165"/>
      <c r="M488" s="166" t="s">
        <v>1</v>
      </c>
      <c r="N488" s="167" t="s">
        <v>36</v>
      </c>
      <c r="O488" s="154">
        <v>0</v>
      </c>
      <c r="P488" s="154">
        <f t="shared" si="131"/>
        <v>0</v>
      </c>
      <c r="Q488" s="154">
        <v>8.0000000000000007E-5</v>
      </c>
      <c r="R488" s="154">
        <f t="shared" si="132"/>
        <v>4.0000000000000002E-4</v>
      </c>
      <c r="S488" s="154">
        <v>0</v>
      </c>
      <c r="T488" s="155">
        <f t="shared" si="133"/>
        <v>0</v>
      </c>
      <c r="U488" s="26"/>
      <c r="V488" s="26"/>
      <c r="W488" s="26"/>
      <c r="X488" s="26"/>
      <c r="Y488" s="26"/>
      <c r="Z488" s="26"/>
      <c r="AA488" s="26"/>
      <c r="AB488" s="26"/>
      <c r="AC488" s="26"/>
      <c r="AD488" s="26"/>
      <c r="AE488" s="26"/>
      <c r="AR488" s="156" t="s">
        <v>223</v>
      </c>
      <c r="AT488" s="156" t="s">
        <v>168</v>
      </c>
      <c r="AU488" s="156" t="s">
        <v>145</v>
      </c>
      <c r="AY488" s="14" t="s">
        <v>133</v>
      </c>
      <c r="BE488" s="157">
        <f t="shared" si="134"/>
        <v>0</v>
      </c>
      <c r="BF488" s="157">
        <f t="shared" si="135"/>
        <v>0</v>
      </c>
      <c r="BG488" s="157">
        <f t="shared" si="136"/>
        <v>0</v>
      </c>
      <c r="BH488" s="157">
        <f t="shared" si="137"/>
        <v>0</v>
      </c>
      <c r="BI488" s="157">
        <f t="shared" si="138"/>
        <v>0</v>
      </c>
      <c r="BJ488" s="14" t="s">
        <v>83</v>
      </c>
      <c r="BK488" s="158">
        <f t="shared" si="139"/>
        <v>0</v>
      </c>
      <c r="BL488" s="14" t="s">
        <v>223</v>
      </c>
      <c r="BM488" s="156" t="s">
        <v>1150</v>
      </c>
    </row>
    <row r="489" spans="1:65" s="2" customFormat="1" ht="25.8" customHeight="1">
      <c r="A489" s="26"/>
      <c r="B489" s="145"/>
      <c r="C489" s="159" t="s">
        <v>1151</v>
      </c>
      <c r="D489" s="159" t="s">
        <v>168</v>
      </c>
      <c r="E489" s="160" t="s">
        <v>791</v>
      </c>
      <c r="F489" s="161" t="s">
        <v>792</v>
      </c>
      <c r="G489" s="162" t="s">
        <v>157</v>
      </c>
      <c r="H489" s="163">
        <v>5</v>
      </c>
      <c r="I489" s="163"/>
      <c r="J489" s="163">
        <f t="shared" si="130"/>
        <v>0</v>
      </c>
      <c r="K489" s="164"/>
      <c r="L489" s="165"/>
      <c r="M489" s="166" t="s">
        <v>1</v>
      </c>
      <c r="N489" s="167" t="s">
        <v>36</v>
      </c>
      <c r="O489" s="154">
        <v>0</v>
      </c>
      <c r="P489" s="154">
        <f t="shared" si="131"/>
        <v>0</v>
      </c>
      <c r="Q489" s="154">
        <v>0</v>
      </c>
      <c r="R489" s="154">
        <f t="shared" si="132"/>
        <v>0</v>
      </c>
      <c r="S489" s="154">
        <v>0</v>
      </c>
      <c r="T489" s="155">
        <f t="shared" si="133"/>
        <v>0</v>
      </c>
      <c r="U489" s="26"/>
      <c r="V489" s="26"/>
      <c r="W489" s="26"/>
      <c r="X489" s="26"/>
      <c r="Y489" s="26"/>
      <c r="Z489" s="26"/>
      <c r="AA489" s="26"/>
      <c r="AB489" s="26"/>
      <c r="AC489" s="26"/>
      <c r="AD489" s="26"/>
      <c r="AE489" s="26"/>
      <c r="AR489" s="156" t="s">
        <v>223</v>
      </c>
      <c r="AT489" s="156" t="s">
        <v>168</v>
      </c>
      <c r="AU489" s="156" t="s">
        <v>145</v>
      </c>
      <c r="AY489" s="14" t="s">
        <v>133</v>
      </c>
      <c r="BE489" s="157">
        <f t="shared" si="134"/>
        <v>0</v>
      </c>
      <c r="BF489" s="157">
        <f t="shared" si="135"/>
        <v>0</v>
      </c>
      <c r="BG489" s="157">
        <f t="shared" si="136"/>
        <v>0</v>
      </c>
      <c r="BH489" s="157">
        <f t="shared" si="137"/>
        <v>0</v>
      </c>
      <c r="BI489" s="157">
        <f t="shared" si="138"/>
        <v>0</v>
      </c>
      <c r="BJ489" s="14" t="s">
        <v>83</v>
      </c>
      <c r="BK489" s="158">
        <f t="shared" si="139"/>
        <v>0</v>
      </c>
      <c r="BL489" s="14" t="s">
        <v>223</v>
      </c>
      <c r="BM489" s="156" t="s">
        <v>1152</v>
      </c>
    </row>
    <row r="490" spans="1:65" s="2" customFormat="1" ht="28.2" customHeight="1">
      <c r="A490" s="26"/>
      <c r="B490" s="145"/>
      <c r="C490" s="159" t="s">
        <v>1153</v>
      </c>
      <c r="D490" s="159" t="s">
        <v>168</v>
      </c>
      <c r="E490" s="160" t="s">
        <v>795</v>
      </c>
      <c r="F490" s="161" t="s">
        <v>796</v>
      </c>
      <c r="G490" s="162" t="s">
        <v>157</v>
      </c>
      <c r="H490" s="163">
        <v>2</v>
      </c>
      <c r="I490" s="163"/>
      <c r="J490" s="163">
        <f t="shared" si="130"/>
        <v>0</v>
      </c>
      <c r="K490" s="164"/>
      <c r="L490" s="165"/>
      <c r="M490" s="166" t="s">
        <v>1</v>
      </c>
      <c r="N490" s="167" t="s">
        <v>36</v>
      </c>
      <c r="O490" s="154">
        <v>0</v>
      </c>
      <c r="P490" s="154">
        <f t="shared" si="131"/>
        <v>0</v>
      </c>
      <c r="Q490" s="154">
        <v>0</v>
      </c>
      <c r="R490" s="154">
        <f t="shared" si="132"/>
        <v>0</v>
      </c>
      <c r="S490" s="154">
        <v>0</v>
      </c>
      <c r="T490" s="155">
        <f t="shared" si="133"/>
        <v>0</v>
      </c>
      <c r="U490" s="26"/>
      <c r="V490" s="26"/>
      <c r="W490" s="26"/>
      <c r="X490" s="26"/>
      <c r="Y490" s="26"/>
      <c r="Z490" s="26"/>
      <c r="AA490" s="26"/>
      <c r="AB490" s="26"/>
      <c r="AC490" s="26"/>
      <c r="AD490" s="26"/>
      <c r="AE490" s="26"/>
      <c r="AR490" s="156" t="s">
        <v>223</v>
      </c>
      <c r="AT490" s="156" t="s">
        <v>168</v>
      </c>
      <c r="AU490" s="156" t="s">
        <v>145</v>
      </c>
      <c r="AY490" s="14" t="s">
        <v>133</v>
      </c>
      <c r="BE490" s="157">
        <f t="shared" si="134"/>
        <v>0</v>
      </c>
      <c r="BF490" s="157">
        <f t="shared" si="135"/>
        <v>0</v>
      </c>
      <c r="BG490" s="157">
        <f t="shared" si="136"/>
        <v>0</v>
      </c>
      <c r="BH490" s="157">
        <f t="shared" si="137"/>
        <v>0</v>
      </c>
      <c r="BI490" s="157">
        <f t="shared" si="138"/>
        <v>0</v>
      </c>
      <c r="BJ490" s="14" t="s">
        <v>83</v>
      </c>
      <c r="BK490" s="158">
        <f t="shared" si="139"/>
        <v>0</v>
      </c>
      <c r="BL490" s="14" t="s">
        <v>223</v>
      </c>
      <c r="BM490" s="156" t="s">
        <v>1154</v>
      </c>
    </row>
    <row r="491" spans="1:65" s="2" customFormat="1" ht="33" customHeight="1">
      <c r="A491" s="26"/>
      <c r="B491" s="145"/>
      <c r="C491" s="146" t="s">
        <v>1155</v>
      </c>
      <c r="D491" s="146" t="s">
        <v>136</v>
      </c>
      <c r="E491" s="147" t="s">
        <v>799</v>
      </c>
      <c r="F491" s="148" t="s">
        <v>800</v>
      </c>
      <c r="G491" s="149" t="s">
        <v>157</v>
      </c>
      <c r="H491" s="150">
        <v>45</v>
      </c>
      <c r="I491" s="150"/>
      <c r="J491" s="150">
        <f t="shared" si="130"/>
        <v>0</v>
      </c>
      <c r="K491" s="151"/>
      <c r="L491" s="27"/>
      <c r="M491" s="152" t="s">
        <v>1</v>
      </c>
      <c r="N491" s="153" t="s">
        <v>36</v>
      </c>
      <c r="O491" s="154">
        <v>6.7000000000000004E-2</v>
      </c>
      <c r="P491" s="154">
        <f t="shared" si="131"/>
        <v>3.0150000000000001</v>
      </c>
      <c r="Q491" s="154">
        <v>0</v>
      </c>
      <c r="R491" s="154">
        <f t="shared" si="132"/>
        <v>0</v>
      </c>
      <c r="S491" s="154">
        <v>0</v>
      </c>
      <c r="T491" s="155">
        <f t="shared" si="133"/>
        <v>0</v>
      </c>
      <c r="U491" s="26"/>
      <c r="V491" s="26"/>
      <c r="W491" s="26"/>
      <c r="X491" s="26"/>
      <c r="Y491" s="26"/>
      <c r="Z491" s="26"/>
      <c r="AA491" s="26"/>
      <c r="AB491" s="26"/>
      <c r="AC491" s="26"/>
      <c r="AD491" s="26"/>
      <c r="AE491" s="26"/>
      <c r="AR491" s="156" t="s">
        <v>218</v>
      </c>
      <c r="AT491" s="156" t="s">
        <v>136</v>
      </c>
      <c r="AU491" s="156" t="s">
        <v>145</v>
      </c>
      <c r="AY491" s="14" t="s">
        <v>133</v>
      </c>
      <c r="BE491" s="157">
        <f t="shared" si="134"/>
        <v>0</v>
      </c>
      <c r="BF491" s="157">
        <f t="shared" si="135"/>
        <v>0</v>
      </c>
      <c r="BG491" s="157">
        <f t="shared" si="136"/>
        <v>0</v>
      </c>
      <c r="BH491" s="157">
        <f t="shared" si="137"/>
        <v>0</v>
      </c>
      <c r="BI491" s="157">
        <f t="shared" si="138"/>
        <v>0</v>
      </c>
      <c r="BJ491" s="14" t="s">
        <v>83</v>
      </c>
      <c r="BK491" s="158">
        <f t="shared" si="139"/>
        <v>0</v>
      </c>
      <c r="BL491" s="14" t="s">
        <v>218</v>
      </c>
      <c r="BM491" s="156" t="s">
        <v>1156</v>
      </c>
    </row>
    <row r="492" spans="1:65" s="2" customFormat="1" ht="27.6" customHeight="1">
      <c r="A492" s="26"/>
      <c r="B492" s="145"/>
      <c r="C492" s="159" t="s">
        <v>1157</v>
      </c>
      <c r="D492" s="159" t="s">
        <v>168</v>
      </c>
      <c r="E492" s="160" t="s">
        <v>803</v>
      </c>
      <c r="F492" s="161" t="s">
        <v>804</v>
      </c>
      <c r="G492" s="162" t="s">
        <v>157</v>
      </c>
      <c r="H492" s="163">
        <v>45</v>
      </c>
      <c r="I492" s="163"/>
      <c r="J492" s="163">
        <f t="shared" si="130"/>
        <v>0</v>
      </c>
      <c r="K492" s="164"/>
      <c r="L492" s="165"/>
      <c r="M492" s="166" t="s">
        <v>1</v>
      </c>
      <c r="N492" s="167" t="s">
        <v>36</v>
      </c>
      <c r="O492" s="154">
        <v>0</v>
      </c>
      <c r="P492" s="154">
        <f t="shared" si="131"/>
        <v>0</v>
      </c>
      <c r="Q492" s="154">
        <v>3.0000000000000001E-5</v>
      </c>
      <c r="R492" s="154">
        <f t="shared" si="132"/>
        <v>1.3500000000000001E-3</v>
      </c>
      <c r="S492" s="154">
        <v>0</v>
      </c>
      <c r="T492" s="155">
        <f t="shared" si="133"/>
        <v>0</v>
      </c>
      <c r="U492" s="26"/>
      <c r="V492" s="26"/>
      <c r="W492" s="26"/>
      <c r="X492" s="26"/>
      <c r="Y492" s="26"/>
      <c r="Z492" s="26"/>
      <c r="AA492" s="26"/>
      <c r="AB492" s="26"/>
      <c r="AC492" s="26"/>
      <c r="AD492" s="26"/>
      <c r="AE492" s="26"/>
      <c r="AR492" s="156" t="s">
        <v>223</v>
      </c>
      <c r="AT492" s="156" t="s">
        <v>168</v>
      </c>
      <c r="AU492" s="156" t="s">
        <v>145</v>
      </c>
      <c r="AY492" s="14" t="s">
        <v>133</v>
      </c>
      <c r="BE492" s="157">
        <f t="shared" si="134"/>
        <v>0</v>
      </c>
      <c r="BF492" s="157">
        <f t="shared" si="135"/>
        <v>0</v>
      </c>
      <c r="BG492" s="157">
        <f t="shared" si="136"/>
        <v>0</v>
      </c>
      <c r="BH492" s="157">
        <f t="shared" si="137"/>
        <v>0</v>
      </c>
      <c r="BI492" s="157">
        <f t="shared" si="138"/>
        <v>0</v>
      </c>
      <c r="BJ492" s="14" t="s">
        <v>83</v>
      </c>
      <c r="BK492" s="158">
        <f t="shared" si="139"/>
        <v>0</v>
      </c>
      <c r="BL492" s="14" t="s">
        <v>223</v>
      </c>
      <c r="BM492" s="156" t="s">
        <v>1158</v>
      </c>
    </row>
    <row r="493" spans="1:65" s="2" customFormat="1" ht="28.2" customHeight="1">
      <c r="A493" s="26"/>
      <c r="B493" s="145"/>
      <c r="C493" s="159" t="s">
        <v>1159</v>
      </c>
      <c r="D493" s="159" t="s">
        <v>168</v>
      </c>
      <c r="E493" s="160" t="s">
        <v>791</v>
      </c>
      <c r="F493" s="161" t="s">
        <v>792</v>
      </c>
      <c r="G493" s="162" t="s">
        <v>157</v>
      </c>
      <c r="H493" s="163">
        <v>45</v>
      </c>
      <c r="I493" s="163"/>
      <c r="J493" s="163">
        <f t="shared" si="130"/>
        <v>0</v>
      </c>
      <c r="K493" s="164"/>
      <c r="L493" s="165"/>
      <c r="M493" s="166" t="s">
        <v>1</v>
      </c>
      <c r="N493" s="167" t="s">
        <v>36</v>
      </c>
      <c r="O493" s="154">
        <v>0</v>
      </c>
      <c r="P493" s="154">
        <f t="shared" si="131"/>
        <v>0</v>
      </c>
      <c r="Q493" s="154">
        <v>0</v>
      </c>
      <c r="R493" s="154">
        <f t="shared" si="132"/>
        <v>0</v>
      </c>
      <c r="S493" s="154">
        <v>0</v>
      </c>
      <c r="T493" s="155">
        <f t="shared" si="133"/>
        <v>0</v>
      </c>
      <c r="U493" s="26"/>
      <c r="V493" s="26"/>
      <c r="W493" s="26"/>
      <c r="X493" s="26"/>
      <c r="Y493" s="26"/>
      <c r="Z493" s="26"/>
      <c r="AA493" s="26"/>
      <c r="AB493" s="26"/>
      <c r="AC493" s="26"/>
      <c r="AD493" s="26"/>
      <c r="AE493" s="26"/>
      <c r="AR493" s="156" t="s">
        <v>223</v>
      </c>
      <c r="AT493" s="156" t="s">
        <v>168</v>
      </c>
      <c r="AU493" s="156" t="s">
        <v>145</v>
      </c>
      <c r="AY493" s="14" t="s">
        <v>133</v>
      </c>
      <c r="BE493" s="157">
        <f t="shared" si="134"/>
        <v>0</v>
      </c>
      <c r="BF493" s="157">
        <f t="shared" si="135"/>
        <v>0</v>
      </c>
      <c r="BG493" s="157">
        <f t="shared" si="136"/>
        <v>0</v>
      </c>
      <c r="BH493" s="157">
        <f t="shared" si="137"/>
        <v>0</v>
      </c>
      <c r="BI493" s="157">
        <f t="shared" si="138"/>
        <v>0</v>
      </c>
      <c r="BJ493" s="14" t="s">
        <v>83</v>
      </c>
      <c r="BK493" s="158">
        <f t="shared" si="139"/>
        <v>0</v>
      </c>
      <c r="BL493" s="14" t="s">
        <v>223</v>
      </c>
      <c r="BM493" s="156" t="s">
        <v>1160</v>
      </c>
    </row>
    <row r="494" spans="1:65" s="2" customFormat="1" ht="27.6" customHeight="1">
      <c r="A494" s="26"/>
      <c r="B494" s="145"/>
      <c r="C494" s="159" t="s">
        <v>1161</v>
      </c>
      <c r="D494" s="159" t="s">
        <v>168</v>
      </c>
      <c r="E494" s="160" t="s">
        <v>795</v>
      </c>
      <c r="F494" s="161" t="s">
        <v>796</v>
      </c>
      <c r="G494" s="162" t="s">
        <v>157</v>
      </c>
      <c r="H494" s="163">
        <v>2</v>
      </c>
      <c r="I494" s="163"/>
      <c r="J494" s="163">
        <f t="shared" si="130"/>
        <v>0</v>
      </c>
      <c r="K494" s="164"/>
      <c r="L494" s="165"/>
      <c r="M494" s="166" t="s">
        <v>1</v>
      </c>
      <c r="N494" s="167" t="s">
        <v>36</v>
      </c>
      <c r="O494" s="154">
        <v>0</v>
      </c>
      <c r="P494" s="154">
        <f t="shared" si="131"/>
        <v>0</v>
      </c>
      <c r="Q494" s="154">
        <v>0</v>
      </c>
      <c r="R494" s="154">
        <f t="shared" si="132"/>
        <v>0</v>
      </c>
      <c r="S494" s="154">
        <v>0</v>
      </c>
      <c r="T494" s="155">
        <f t="shared" si="133"/>
        <v>0</v>
      </c>
      <c r="U494" s="26"/>
      <c r="V494" s="26"/>
      <c r="W494" s="26"/>
      <c r="X494" s="26"/>
      <c r="Y494" s="26"/>
      <c r="Z494" s="26"/>
      <c r="AA494" s="26"/>
      <c r="AB494" s="26"/>
      <c r="AC494" s="26"/>
      <c r="AD494" s="26"/>
      <c r="AE494" s="26"/>
      <c r="AR494" s="156" t="s">
        <v>223</v>
      </c>
      <c r="AT494" s="156" t="s">
        <v>168</v>
      </c>
      <c r="AU494" s="156" t="s">
        <v>145</v>
      </c>
      <c r="AY494" s="14" t="s">
        <v>133</v>
      </c>
      <c r="BE494" s="157">
        <f t="shared" si="134"/>
        <v>0</v>
      </c>
      <c r="BF494" s="157">
        <f t="shared" si="135"/>
        <v>0</v>
      </c>
      <c r="BG494" s="157">
        <f t="shared" si="136"/>
        <v>0</v>
      </c>
      <c r="BH494" s="157">
        <f t="shared" si="137"/>
        <v>0</v>
      </c>
      <c r="BI494" s="157">
        <f t="shared" si="138"/>
        <v>0</v>
      </c>
      <c r="BJ494" s="14" t="s">
        <v>83</v>
      </c>
      <c r="BK494" s="158">
        <f t="shared" si="139"/>
        <v>0</v>
      </c>
      <c r="BL494" s="14" t="s">
        <v>223</v>
      </c>
      <c r="BM494" s="156" t="s">
        <v>1162</v>
      </c>
    </row>
    <row r="495" spans="1:65" s="2" customFormat="1" ht="49.05" customHeight="1">
      <c r="A495" s="26"/>
      <c r="B495" s="145"/>
      <c r="C495" s="159" t="s">
        <v>1163</v>
      </c>
      <c r="D495" s="159" t="s">
        <v>168</v>
      </c>
      <c r="E495" s="160" t="s">
        <v>811</v>
      </c>
      <c r="F495" s="161" t="s">
        <v>812</v>
      </c>
      <c r="G495" s="162" t="s">
        <v>157</v>
      </c>
      <c r="H495" s="163">
        <v>1</v>
      </c>
      <c r="I495" s="163"/>
      <c r="J495" s="163">
        <f t="shared" si="130"/>
        <v>0</v>
      </c>
      <c r="K495" s="164"/>
      <c r="L495" s="165"/>
      <c r="M495" s="166" t="s">
        <v>1</v>
      </c>
      <c r="N495" s="167" t="s">
        <v>36</v>
      </c>
      <c r="O495" s="154">
        <v>0</v>
      </c>
      <c r="P495" s="154">
        <f t="shared" si="131"/>
        <v>0</v>
      </c>
      <c r="Q495" s="154">
        <v>0</v>
      </c>
      <c r="R495" s="154">
        <f t="shared" si="132"/>
        <v>0</v>
      </c>
      <c r="S495" s="154">
        <v>0</v>
      </c>
      <c r="T495" s="155">
        <f t="shared" si="133"/>
        <v>0</v>
      </c>
      <c r="U495" s="26"/>
      <c r="V495" s="26"/>
      <c r="W495" s="26"/>
      <c r="X495" s="26"/>
      <c r="Y495" s="26"/>
      <c r="Z495" s="26"/>
      <c r="AA495" s="26"/>
      <c r="AB495" s="26"/>
      <c r="AC495" s="26"/>
      <c r="AD495" s="26"/>
      <c r="AE495" s="26"/>
      <c r="AR495" s="156" t="s">
        <v>223</v>
      </c>
      <c r="AT495" s="156" t="s">
        <v>168</v>
      </c>
      <c r="AU495" s="156" t="s">
        <v>145</v>
      </c>
      <c r="AY495" s="14" t="s">
        <v>133</v>
      </c>
      <c r="BE495" s="157">
        <f t="shared" si="134"/>
        <v>0</v>
      </c>
      <c r="BF495" s="157">
        <f t="shared" si="135"/>
        <v>0</v>
      </c>
      <c r="BG495" s="157">
        <f t="shared" si="136"/>
        <v>0</v>
      </c>
      <c r="BH495" s="157">
        <f t="shared" si="137"/>
        <v>0</v>
      </c>
      <c r="BI495" s="157">
        <f t="shared" si="138"/>
        <v>0</v>
      </c>
      <c r="BJ495" s="14" t="s">
        <v>83</v>
      </c>
      <c r="BK495" s="158">
        <f t="shared" si="139"/>
        <v>0</v>
      </c>
      <c r="BL495" s="14" t="s">
        <v>223</v>
      </c>
      <c r="BM495" s="156" t="s">
        <v>1164</v>
      </c>
    </row>
    <row r="496" spans="1:65" s="2" customFormat="1" ht="24.15" customHeight="1">
      <c r="A496" s="26"/>
      <c r="B496" s="145"/>
      <c r="C496" s="159" t="s">
        <v>1165</v>
      </c>
      <c r="D496" s="159" t="s">
        <v>168</v>
      </c>
      <c r="E496" s="160" t="s">
        <v>815</v>
      </c>
      <c r="F496" s="161" t="s">
        <v>816</v>
      </c>
      <c r="G496" s="162" t="s">
        <v>157</v>
      </c>
      <c r="H496" s="163">
        <v>1</v>
      </c>
      <c r="I496" s="163"/>
      <c r="J496" s="163">
        <f t="shared" si="130"/>
        <v>0</v>
      </c>
      <c r="K496" s="164"/>
      <c r="L496" s="165"/>
      <c r="M496" s="166" t="s">
        <v>1</v>
      </c>
      <c r="N496" s="167" t="s">
        <v>36</v>
      </c>
      <c r="O496" s="154">
        <v>0</v>
      </c>
      <c r="P496" s="154">
        <f t="shared" si="131"/>
        <v>0</v>
      </c>
      <c r="Q496" s="154">
        <v>2.1000000000000001E-4</v>
      </c>
      <c r="R496" s="154">
        <f t="shared" si="132"/>
        <v>2.1000000000000001E-4</v>
      </c>
      <c r="S496" s="154">
        <v>0</v>
      </c>
      <c r="T496" s="155">
        <f t="shared" si="133"/>
        <v>0</v>
      </c>
      <c r="U496" s="26"/>
      <c r="V496" s="26"/>
      <c r="W496" s="26"/>
      <c r="X496" s="26"/>
      <c r="Y496" s="26"/>
      <c r="Z496" s="26"/>
      <c r="AA496" s="26"/>
      <c r="AB496" s="26"/>
      <c r="AC496" s="26"/>
      <c r="AD496" s="26"/>
      <c r="AE496" s="26"/>
      <c r="AR496" s="156" t="s">
        <v>223</v>
      </c>
      <c r="AT496" s="156" t="s">
        <v>168</v>
      </c>
      <c r="AU496" s="156" t="s">
        <v>145</v>
      </c>
      <c r="AY496" s="14" t="s">
        <v>133</v>
      </c>
      <c r="BE496" s="157">
        <f t="shared" si="134"/>
        <v>0</v>
      </c>
      <c r="BF496" s="157">
        <f t="shared" si="135"/>
        <v>0</v>
      </c>
      <c r="BG496" s="157">
        <f t="shared" si="136"/>
        <v>0</v>
      </c>
      <c r="BH496" s="157">
        <f t="shared" si="137"/>
        <v>0</v>
      </c>
      <c r="BI496" s="157">
        <f t="shared" si="138"/>
        <v>0</v>
      </c>
      <c r="BJ496" s="14" t="s">
        <v>83</v>
      </c>
      <c r="BK496" s="158">
        <f t="shared" si="139"/>
        <v>0</v>
      </c>
      <c r="BL496" s="14" t="s">
        <v>223</v>
      </c>
      <c r="BM496" s="156" t="s">
        <v>1166</v>
      </c>
    </row>
    <row r="497" spans="1:65" s="12" customFormat="1" ht="20.85" customHeight="1">
      <c r="B497" s="133"/>
      <c r="D497" s="134" t="s">
        <v>69</v>
      </c>
      <c r="E497" s="143" t="s">
        <v>1167</v>
      </c>
      <c r="F497" s="143" t="s">
        <v>1168</v>
      </c>
      <c r="J497" s="144">
        <f>BK497</f>
        <v>0</v>
      </c>
      <c r="L497" s="133"/>
      <c r="M497" s="137"/>
      <c r="N497" s="138"/>
      <c r="O497" s="138"/>
      <c r="P497" s="139">
        <f>SUM(P498:P519)</f>
        <v>11.781000000000001</v>
      </c>
      <c r="Q497" s="138"/>
      <c r="R497" s="139">
        <f>SUM(R498:R519)</f>
        <v>7.6000000000000009E-3</v>
      </c>
      <c r="S497" s="138"/>
      <c r="T497" s="140">
        <f>SUM(T498:T519)</f>
        <v>0</v>
      </c>
      <c r="AR497" s="134" t="s">
        <v>145</v>
      </c>
      <c r="AT497" s="141" t="s">
        <v>69</v>
      </c>
      <c r="AU497" s="141" t="s">
        <v>83</v>
      </c>
      <c r="AY497" s="134" t="s">
        <v>133</v>
      </c>
      <c r="BK497" s="142">
        <f>SUM(BK498:BK519)</f>
        <v>0</v>
      </c>
    </row>
    <row r="498" spans="1:65" s="2" customFormat="1" ht="24.15" customHeight="1">
      <c r="A498" s="26"/>
      <c r="B498" s="145"/>
      <c r="C498" s="159" t="s">
        <v>1169</v>
      </c>
      <c r="D498" s="159" t="s">
        <v>168</v>
      </c>
      <c r="E498" s="160" t="s">
        <v>727</v>
      </c>
      <c r="F498" s="161" t="s">
        <v>728</v>
      </c>
      <c r="G498" s="162" t="s">
        <v>157</v>
      </c>
      <c r="H498" s="163">
        <v>1</v>
      </c>
      <c r="I498" s="163"/>
      <c r="J498" s="163">
        <f t="shared" ref="J498:J519" si="140">ROUND(I498*H498,3)</f>
        <v>0</v>
      </c>
      <c r="K498" s="164"/>
      <c r="L498" s="165"/>
      <c r="M498" s="166" t="s">
        <v>1</v>
      </c>
      <c r="N498" s="167" t="s">
        <v>36</v>
      </c>
      <c r="O498" s="154">
        <v>0</v>
      </c>
      <c r="P498" s="154">
        <f t="shared" ref="P498:P519" si="141">O498*H498</f>
        <v>0</v>
      </c>
      <c r="Q498" s="154">
        <v>0</v>
      </c>
      <c r="R498" s="154">
        <f t="shared" ref="R498:R519" si="142">Q498*H498</f>
        <v>0</v>
      </c>
      <c r="S498" s="154">
        <v>0</v>
      </c>
      <c r="T498" s="155">
        <f t="shared" ref="T498:T519" si="143">S498*H498</f>
        <v>0</v>
      </c>
      <c r="U498" s="26"/>
      <c r="V498" s="26"/>
      <c r="W498" s="26"/>
      <c r="X498" s="26"/>
      <c r="Y498" s="26"/>
      <c r="Z498" s="26"/>
      <c r="AA498" s="26"/>
      <c r="AB498" s="26"/>
      <c r="AC498" s="26"/>
      <c r="AD498" s="26"/>
      <c r="AE498" s="26"/>
      <c r="AR498" s="156" t="s">
        <v>246</v>
      </c>
      <c r="AT498" s="156" t="s">
        <v>168</v>
      </c>
      <c r="AU498" s="156" t="s">
        <v>145</v>
      </c>
      <c r="AY498" s="14" t="s">
        <v>133</v>
      </c>
      <c r="BE498" s="157">
        <f t="shared" ref="BE498:BE519" si="144">IF(N498="základná",J498,0)</f>
        <v>0</v>
      </c>
      <c r="BF498" s="157">
        <f t="shared" ref="BF498:BF519" si="145">IF(N498="znížená",J498,0)</f>
        <v>0</v>
      </c>
      <c r="BG498" s="157">
        <f t="shared" ref="BG498:BG519" si="146">IF(N498="zákl. prenesená",J498,0)</f>
        <v>0</v>
      </c>
      <c r="BH498" s="157">
        <f t="shared" ref="BH498:BH519" si="147">IF(N498="zníž. prenesená",J498,0)</f>
        <v>0</v>
      </c>
      <c r="BI498" s="157">
        <f t="shared" ref="BI498:BI519" si="148">IF(N498="nulová",J498,0)</f>
        <v>0</v>
      </c>
      <c r="BJ498" s="14" t="s">
        <v>83</v>
      </c>
      <c r="BK498" s="158">
        <f t="shared" ref="BK498:BK519" si="149">ROUND(I498*H498,3)</f>
        <v>0</v>
      </c>
      <c r="BL498" s="14" t="s">
        <v>218</v>
      </c>
      <c r="BM498" s="156" t="s">
        <v>1170</v>
      </c>
    </row>
    <row r="499" spans="1:65" s="2" customFormat="1" ht="16.5" customHeight="1">
      <c r="A499" s="26"/>
      <c r="B499" s="145"/>
      <c r="C499" s="146" t="s">
        <v>1171</v>
      </c>
      <c r="D499" s="146" t="s">
        <v>136</v>
      </c>
      <c r="E499" s="147" t="s">
        <v>731</v>
      </c>
      <c r="F499" s="148" t="s">
        <v>732</v>
      </c>
      <c r="G499" s="149" t="s">
        <v>157</v>
      </c>
      <c r="H499" s="150">
        <v>1</v>
      </c>
      <c r="I499" s="150"/>
      <c r="J499" s="150">
        <f t="shared" si="140"/>
        <v>0</v>
      </c>
      <c r="K499" s="151"/>
      <c r="L499" s="27"/>
      <c r="M499" s="152" t="s">
        <v>1</v>
      </c>
      <c r="N499" s="153" t="s">
        <v>36</v>
      </c>
      <c r="O499" s="154">
        <v>0.35</v>
      </c>
      <c r="P499" s="154">
        <f t="shared" si="141"/>
        <v>0.35</v>
      </c>
      <c r="Q499" s="154">
        <v>0</v>
      </c>
      <c r="R499" s="154">
        <f t="shared" si="142"/>
        <v>0</v>
      </c>
      <c r="S499" s="154">
        <v>0</v>
      </c>
      <c r="T499" s="155">
        <f t="shared" si="143"/>
        <v>0</v>
      </c>
      <c r="U499" s="26"/>
      <c r="V499" s="26"/>
      <c r="W499" s="26"/>
      <c r="X499" s="26"/>
      <c r="Y499" s="26"/>
      <c r="Z499" s="26"/>
      <c r="AA499" s="26"/>
      <c r="AB499" s="26"/>
      <c r="AC499" s="26"/>
      <c r="AD499" s="26"/>
      <c r="AE499" s="26"/>
      <c r="AR499" s="156" t="s">
        <v>218</v>
      </c>
      <c r="AT499" s="156" t="s">
        <v>136</v>
      </c>
      <c r="AU499" s="156" t="s">
        <v>145</v>
      </c>
      <c r="AY499" s="14" t="s">
        <v>133</v>
      </c>
      <c r="BE499" s="157">
        <f t="shared" si="144"/>
        <v>0</v>
      </c>
      <c r="BF499" s="157">
        <f t="shared" si="145"/>
        <v>0</v>
      </c>
      <c r="BG499" s="157">
        <f t="shared" si="146"/>
        <v>0</v>
      </c>
      <c r="BH499" s="157">
        <f t="shared" si="147"/>
        <v>0</v>
      </c>
      <c r="BI499" s="157">
        <f t="shared" si="148"/>
        <v>0</v>
      </c>
      <c r="BJ499" s="14" t="s">
        <v>83</v>
      </c>
      <c r="BK499" s="158">
        <f t="shared" si="149"/>
        <v>0</v>
      </c>
      <c r="BL499" s="14" t="s">
        <v>218</v>
      </c>
      <c r="BM499" s="156" t="s">
        <v>1172</v>
      </c>
    </row>
    <row r="500" spans="1:65" s="2" customFormat="1" ht="24.6" customHeight="1">
      <c r="A500" s="26"/>
      <c r="B500" s="145"/>
      <c r="C500" s="159" t="s">
        <v>1173</v>
      </c>
      <c r="D500" s="159" t="s">
        <v>168</v>
      </c>
      <c r="E500" s="160" t="s">
        <v>735</v>
      </c>
      <c r="F500" s="161" t="s">
        <v>736</v>
      </c>
      <c r="G500" s="162" t="s">
        <v>157</v>
      </c>
      <c r="H500" s="163">
        <v>1</v>
      </c>
      <c r="I500" s="163"/>
      <c r="J500" s="163">
        <f t="shared" si="140"/>
        <v>0</v>
      </c>
      <c r="K500" s="164"/>
      <c r="L500" s="165"/>
      <c r="M500" s="166" t="s">
        <v>1</v>
      </c>
      <c r="N500" s="167" t="s">
        <v>36</v>
      </c>
      <c r="O500" s="154">
        <v>0</v>
      </c>
      <c r="P500" s="154">
        <f t="shared" si="141"/>
        <v>0</v>
      </c>
      <c r="Q500" s="154">
        <v>4.2999999999999999E-4</v>
      </c>
      <c r="R500" s="154">
        <f t="shared" si="142"/>
        <v>4.2999999999999999E-4</v>
      </c>
      <c r="S500" s="154">
        <v>0</v>
      </c>
      <c r="T500" s="155">
        <f t="shared" si="143"/>
        <v>0</v>
      </c>
      <c r="U500" s="26"/>
      <c r="V500" s="26"/>
      <c r="W500" s="26"/>
      <c r="X500" s="26"/>
      <c r="Y500" s="26"/>
      <c r="Z500" s="26"/>
      <c r="AA500" s="26"/>
      <c r="AB500" s="26"/>
      <c r="AC500" s="26"/>
      <c r="AD500" s="26"/>
      <c r="AE500" s="26"/>
      <c r="AR500" s="156" t="s">
        <v>223</v>
      </c>
      <c r="AT500" s="156" t="s">
        <v>168</v>
      </c>
      <c r="AU500" s="156" t="s">
        <v>145</v>
      </c>
      <c r="AY500" s="14" t="s">
        <v>133</v>
      </c>
      <c r="BE500" s="157">
        <f t="shared" si="144"/>
        <v>0</v>
      </c>
      <c r="BF500" s="157">
        <f t="shared" si="145"/>
        <v>0</v>
      </c>
      <c r="BG500" s="157">
        <f t="shared" si="146"/>
        <v>0</v>
      </c>
      <c r="BH500" s="157">
        <f t="shared" si="147"/>
        <v>0</v>
      </c>
      <c r="BI500" s="157">
        <f t="shared" si="148"/>
        <v>0</v>
      </c>
      <c r="BJ500" s="14" t="s">
        <v>83</v>
      </c>
      <c r="BK500" s="158">
        <f t="shared" si="149"/>
        <v>0</v>
      </c>
      <c r="BL500" s="14" t="s">
        <v>223</v>
      </c>
      <c r="BM500" s="156" t="s">
        <v>1174</v>
      </c>
    </row>
    <row r="501" spans="1:65" s="2" customFormat="1" ht="16.5" customHeight="1">
      <c r="A501" s="26"/>
      <c r="B501" s="145"/>
      <c r="C501" s="146" t="s">
        <v>1175</v>
      </c>
      <c r="D501" s="146" t="s">
        <v>136</v>
      </c>
      <c r="E501" s="147" t="s">
        <v>739</v>
      </c>
      <c r="F501" s="148" t="s">
        <v>740</v>
      </c>
      <c r="G501" s="149" t="s">
        <v>157</v>
      </c>
      <c r="H501" s="150">
        <v>1</v>
      </c>
      <c r="I501" s="150"/>
      <c r="J501" s="150">
        <f t="shared" si="140"/>
        <v>0</v>
      </c>
      <c r="K501" s="151"/>
      <c r="L501" s="27"/>
      <c r="M501" s="152" t="s">
        <v>1</v>
      </c>
      <c r="N501" s="153" t="s">
        <v>36</v>
      </c>
      <c r="O501" s="154">
        <v>0.5</v>
      </c>
      <c r="P501" s="154">
        <f t="shared" si="141"/>
        <v>0.5</v>
      </c>
      <c r="Q501" s="154">
        <v>0</v>
      </c>
      <c r="R501" s="154">
        <f t="shared" si="142"/>
        <v>0</v>
      </c>
      <c r="S501" s="154">
        <v>0</v>
      </c>
      <c r="T501" s="155">
        <f t="shared" si="143"/>
        <v>0</v>
      </c>
      <c r="U501" s="26"/>
      <c r="V501" s="26"/>
      <c r="W501" s="26"/>
      <c r="X501" s="26"/>
      <c r="Y501" s="26"/>
      <c r="Z501" s="26"/>
      <c r="AA501" s="26"/>
      <c r="AB501" s="26"/>
      <c r="AC501" s="26"/>
      <c r="AD501" s="26"/>
      <c r="AE501" s="26"/>
      <c r="AR501" s="156" t="s">
        <v>218</v>
      </c>
      <c r="AT501" s="156" t="s">
        <v>136</v>
      </c>
      <c r="AU501" s="156" t="s">
        <v>145</v>
      </c>
      <c r="AY501" s="14" t="s">
        <v>133</v>
      </c>
      <c r="BE501" s="157">
        <f t="shared" si="144"/>
        <v>0</v>
      </c>
      <c r="BF501" s="157">
        <f t="shared" si="145"/>
        <v>0</v>
      </c>
      <c r="BG501" s="157">
        <f t="shared" si="146"/>
        <v>0</v>
      </c>
      <c r="BH501" s="157">
        <f t="shared" si="147"/>
        <v>0</v>
      </c>
      <c r="BI501" s="157">
        <f t="shared" si="148"/>
        <v>0</v>
      </c>
      <c r="BJ501" s="14" t="s">
        <v>83</v>
      </c>
      <c r="BK501" s="158">
        <f t="shared" si="149"/>
        <v>0</v>
      </c>
      <c r="BL501" s="14" t="s">
        <v>218</v>
      </c>
      <c r="BM501" s="156" t="s">
        <v>1176</v>
      </c>
    </row>
    <row r="502" spans="1:65" s="2" customFormat="1" ht="22.2" customHeight="1">
      <c r="A502" s="26"/>
      <c r="B502" s="145"/>
      <c r="C502" s="159" t="s">
        <v>1177</v>
      </c>
      <c r="D502" s="159" t="s">
        <v>168</v>
      </c>
      <c r="E502" s="160" t="s">
        <v>743</v>
      </c>
      <c r="F502" s="161" t="s">
        <v>744</v>
      </c>
      <c r="G502" s="162" t="s">
        <v>157</v>
      </c>
      <c r="H502" s="163">
        <v>1</v>
      </c>
      <c r="I502" s="163"/>
      <c r="J502" s="163">
        <f t="shared" si="140"/>
        <v>0</v>
      </c>
      <c r="K502" s="164"/>
      <c r="L502" s="165"/>
      <c r="M502" s="166" t="s">
        <v>1</v>
      </c>
      <c r="N502" s="167" t="s">
        <v>36</v>
      </c>
      <c r="O502" s="154">
        <v>0</v>
      </c>
      <c r="P502" s="154">
        <f t="shared" si="141"/>
        <v>0</v>
      </c>
      <c r="Q502" s="154">
        <v>2.9999999999999997E-4</v>
      </c>
      <c r="R502" s="154">
        <f t="shared" si="142"/>
        <v>2.9999999999999997E-4</v>
      </c>
      <c r="S502" s="154">
        <v>0</v>
      </c>
      <c r="T502" s="155">
        <f t="shared" si="143"/>
        <v>0</v>
      </c>
      <c r="U502" s="26"/>
      <c r="V502" s="26"/>
      <c r="W502" s="26"/>
      <c r="X502" s="26"/>
      <c r="Y502" s="26"/>
      <c r="Z502" s="26"/>
      <c r="AA502" s="26"/>
      <c r="AB502" s="26"/>
      <c r="AC502" s="26"/>
      <c r="AD502" s="26"/>
      <c r="AE502" s="26"/>
      <c r="AR502" s="156" t="s">
        <v>223</v>
      </c>
      <c r="AT502" s="156" t="s">
        <v>168</v>
      </c>
      <c r="AU502" s="156" t="s">
        <v>145</v>
      </c>
      <c r="AY502" s="14" t="s">
        <v>133</v>
      </c>
      <c r="BE502" s="157">
        <f t="shared" si="144"/>
        <v>0</v>
      </c>
      <c r="BF502" s="157">
        <f t="shared" si="145"/>
        <v>0</v>
      </c>
      <c r="BG502" s="157">
        <f t="shared" si="146"/>
        <v>0</v>
      </c>
      <c r="BH502" s="157">
        <f t="shared" si="147"/>
        <v>0</v>
      </c>
      <c r="BI502" s="157">
        <f t="shared" si="148"/>
        <v>0</v>
      </c>
      <c r="BJ502" s="14" t="s">
        <v>83</v>
      </c>
      <c r="BK502" s="158">
        <f t="shared" si="149"/>
        <v>0</v>
      </c>
      <c r="BL502" s="14" t="s">
        <v>223</v>
      </c>
      <c r="BM502" s="156" t="s">
        <v>1178</v>
      </c>
    </row>
    <row r="503" spans="1:65" s="2" customFormat="1" ht="16.5" customHeight="1">
      <c r="A503" s="26"/>
      <c r="B503" s="145"/>
      <c r="C503" s="146" t="s">
        <v>1179</v>
      </c>
      <c r="D503" s="146" t="s">
        <v>136</v>
      </c>
      <c r="E503" s="147" t="s">
        <v>747</v>
      </c>
      <c r="F503" s="148" t="s">
        <v>748</v>
      </c>
      <c r="G503" s="149" t="s">
        <v>157</v>
      </c>
      <c r="H503" s="150">
        <v>1</v>
      </c>
      <c r="I503" s="150"/>
      <c r="J503" s="150">
        <f t="shared" si="140"/>
        <v>0</v>
      </c>
      <c r="K503" s="151"/>
      <c r="L503" s="27"/>
      <c r="M503" s="152" t="s">
        <v>1</v>
      </c>
      <c r="N503" s="153" t="s">
        <v>36</v>
      </c>
      <c r="O503" s="154">
        <v>0.26</v>
      </c>
      <c r="P503" s="154">
        <f t="shared" si="141"/>
        <v>0.26</v>
      </c>
      <c r="Q503" s="154">
        <v>0</v>
      </c>
      <c r="R503" s="154">
        <f t="shared" si="142"/>
        <v>0</v>
      </c>
      <c r="S503" s="154">
        <v>0</v>
      </c>
      <c r="T503" s="155">
        <f t="shared" si="143"/>
        <v>0</v>
      </c>
      <c r="U503" s="26"/>
      <c r="V503" s="26"/>
      <c r="W503" s="26"/>
      <c r="X503" s="26"/>
      <c r="Y503" s="26"/>
      <c r="Z503" s="26"/>
      <c r="AA503" s="26"/>
      <c r="AB503" s="26"/>
      <c r="AC503" s="26"/>
      <c r="AD503" s="26"/>
      <c r="AE503" s="26"/>
      <c r="AR503" s="156" t="s">
        <v>218</v>
      </c>
      <c r="AT503" s="156" t="s">
        <v>136</v>
      </c>
      <c r="AU503" s="156" t="s">
        <v>145</v>
      </c>
      <c r="AY503" s="14" t="s">
        <v>133</v>
      </c>
      <c r="BE503" s="157">
        <f t="shared" si="144"/>
        <v>0</v>
      </c>
      <c r="BF503" s="157">
        <f t="shared" si="145"/>
        <v>0</v>
      </c>
      <c r="BG503" s="157">
        <f t="shared" si="146"/>
        <v>0</v>
      </c>
      <c r="BH503" s="157">
        <f t="shared" si="147"/>
        <v>0</v>
      </c>
      <c r="BI503" s="157">
        <f t="shared" si="148"/>
        <v>0</v>
      </c>
      <c r="BJ503" s="14" t="s">
        <v>83</v>
      </c>
      <c r="BK503" s="158">
        <f t="shared" si="149"/>
        <v>0</v>
      </c>
      <c r="BL503" s="14" t="s">
        <v>218</v>
      </c>
      <c r="BM503" s="156" t="s">
        <v>1180</v>
      </c>
    </row>
    <row r="504" spans="1:65" s="2" customFormat="1" ht="25.2" customHeight="1">
      <c r="A504" s="26"/>
      <c r="B504" s="145"/>
      <c r="C504" s="159" t="s">
        <v>1181</v>
      </c>
      <c r="D504" s="159" t="s">
        <v>168</v>
      </c>
      <c r="E504" s="160" t="s">
        <v>751</v>
      </c>
      <c r="F504" s="161" t="s">
        <v>752</v>
      </c>
      <c r="G504" s="162" t="s">
        <v>157</v>
      </c>
      <c r="H504" s="163">
        <v>1</v>
      </c>
      <c r="I504" s="163"/>
      <c r="J504" s="163">
        <f t="shared" si="140"/>
        <v>0</v>
      </c>
      <c r="K504" s="164"/>
      <c r="L504" s="165"/>
      <c r="M504" s="166" t="s">
        <v>1</v>
      </c>
      <c r="N504" s="167" t="s">
        <v>36</v>
      </c>
      <c r="O504" s="154">
        <v>0</v>
      </c>
      <c r="P504" s="154">
        <f t="shared" si="141"/>
        <v>0</v>
      </c>
      <c r="Q504" s="154">
        <v>1.6000000000000001E-4</v>
      </c>
      <c r="R504" s="154">
        <f t="shared" si="142"/>
        <v>1.6000000000000001E-4</v>
      </c>
      <c r="S504" s="154">
        <v>0</v>
      </c>
      <c r="T504" s="155">
        <f t="shared" si="143"/>
        <v>0</v>
      </c>
      <c r="U504" s="26"/>
      <c r="V504" s="26"/>
      <c r="W504" s="26"/>
      <c r="X504" s="26"/>
      <c r="Y504" s="26"/>
      <c r="Z504" s="26"/>
      <c r="AA504" s="26"/>
      <c r="AB504" s="26"/>
      <c r="AC504" s="26"/>
      <c r="AD504" s="26"/>
      <c r="AE504" s="26"/>
      <c r="AR504" s="156" t="s">
        <v>223</v>
      </c>
      <c r="AT504" s="156" t="s">
        <v>168</v>
      </c>
      <c r="AU504" s="156" t="s">
        <v>145</v>
      </c>
      <c r="AY504" s="14" t="s">
        <v>133</v>
      </c>
      <c r="BE504" s="157">
        <f t="shared" si="144"/>
        <v>0</v>
      </c>
      <c r="BF504" s="157">
        <f t="shared" si="145"/>
        <v>0</v>
      </c>
      <c r="BG504" s="157">
        <f t="shared" si="146"/>
        <v>0</v>
      </c>
      <c r="BH504" s="157">
        <f t="shared" si="147"/>
        <v>0</v>
      </c>
      <c r="BI504" s="157">
        <f t="shared" si="148"/>
        <v>0</v>
      </c>
      <c r="BJ504" s="14" t="s">
        <v>83</v>
      </c>
      <c r="BK504" s="158">
        <f t="shared" si="149"/>
        <v>0</v>
      </c>
      <c r="BL504" s="14" t="s">
        <v>223</v>
      </c>
      <c r="BM504" s="156" t="s">
        <v>1182</v>
      </c>
    </row>
    <row r="505" spans="1:65" s="2" customFormat="1" ht="16.5" customHeight="1">
      <c r="A505" s="26"/>
      <c r="B505" s="145"/>
      <c r="C505" s="146" t="s">
        <v>1183</v>
      </c>
      <c r="D505" s="146" t="s">
        <v>136</v>
      </c>
      <c r="E505" s="147" t="s">
        <v>775</v>
      </c>
      <c r="F505" s="148" t="s">
        <v>776</v>
      </c>
      <c r="G505" s="149" t="s">
        <v>157</v>
      </c>
      <c r="H505" s="150">
        <v>3</v>
      </c>
      <c r="I505" s="150"/>
      <c r="J505" s="150">
        <f t="shared" si="140"/>
        <v>0</v>
      </c>
      <c r="K505" s="151"/>
      <c r="L505" s="27"/>
      <c r="M505" s="152" t="s">
        <v>1</v>
      </c>
      <c r="N505" s="153" t="s">
        <v>36</v>
      </c>
      <c r="O505" s="154">
        <v>0.39700000000000002</v>
      </c>
      <c r="P505" s="154">
        <f t="shared" si="141"/>
        <v>1.1910000000000001</v>
      </c>
      <c r="Q505" s="154">
        <v>0</v>
      </c>
      <c r="R505" s="154">
        <f t="shared" si="142"/>
        <v>0</v>
      </c>
      <c r="S505" s="154">
        <v>0</v>
      </c>
      <c r="T505" s="155">
        <f t="shared" si="143"/>
        <v>0</v>
      </c>
      <c r="U505" s="26"/>
      <c r="V505" s="26"/>
      <c r="W505" s="26"/>
      <c r="X505" s="26"/>
      <c r="Y505" s="26"/>
      <c r="Z505" s="26"/>
      <c r="AA505" s="26"/>
      <c r="AB505" s="26"/>
      <c r="AC505" s="26"/>
      <c r="AD505" s="26"/>
      <c r="AE505" s="26"/>
      <c r="AR505" s="156" t="s">
        <v>218</v>
      </c>
      <c r="AT505" s="156" t="s">
        <v>136</v>
      </c>
      <c r="AU505" s="156" t="s">
        <v>145</v>
      </c>
      <c r="AY505" s="14" t="s">
        <v>133</v>
      </c>
      <c r="BE505" s="157">
        <f t="shared" si="144"/>
        <v>0</v>
      </c>
      <c r="BF505" s="157">
        <f t="shared" si="145"/>
        <v>0</v>
      </c>
      <c r="BG505" s="157">
        <f t="shared" si="146"/>
        <v>0</v>
      </c>
      <c r="BH505" s="157">
        <f t="shared" si="147"/>
        <v>0</v>
      </c>
      <c r="BI505" s="157">
        <f t="shared" si="148"/>
        <v>0</v>
      </c>
      <c r="BJ505" s="14" t="s">
        <v>83</v>
      </c>
      <c r="BK505" s="158">
        <f t="shared" si="149"/>
        <v>0</v>
      </c>
      <c r="BL505" s="14" t="s">
        <v>218</v>
      </c>
      <c r="BM505" s="156" t="s">
        <v>1184</v>
      </c>
    </row>
    <row r="506" spans="1:65" s="2" customFormat="1" ht="24.15" customHeight="1">
      <c r="A506" s="26"/>
      <c r="B506" s="145"/>
      <c r="C506" s="159" t="s">
        <v>1185</v>
      </c>
      <c r="D506" s="159" t="s">
        <v>168</v>
      </c>
      <c r="E506" s="160" t="s">
        <v>779</v>
      </c>
      <c r="F506" s="161" t="s">
        <v>780</v>
      </c>
      <c r="G506" s="162" t="s">
        <v>157</v>
      </c>
      <c r="H506" s="163">
        <v>3</v>
      </c>
      <c r="I506" s="163"/>
      <c r="J506" s="163">
        <f t="shared" si="140"/>
        <v>0</v>
      </c>
      <c r="K506" s="164"/>
      <c r="L506" s="165"/>
      <c r="M506" s="166" t="s">
        <v>1</v>
      </c>
      <c r="N506" s="167" t="s">
        <v>36</v>
      </c>
      <c r="O506" s="154">
        <v>0</v>
      </c>
      <c r="P506" s="154">
        <f t="shared" si="141"/>
        <v>0</v>
      </c>
      <c r="Q506" s="154">
        <v>2.5000000000000001E-4</v>
      </c>
      <c r="R506" s="154">
        <f t="shared" si="142"/>
        <v>7.5000000000000002E-4</v>
      </c>
      <c r="S506" s="154">
        <v>0</v>
      </c>
      <c r="T506" s="155">
        <f t="shared" si="143"/>
        <v>0</v>
      </c>
      <c r="U506" s="26"/>
      <c r="V506" s="26"/>
      <c r="W506" s="26"/>
      <c r="X506" s="26"/>
      <c r="Y506" s="26"/>
      <c r="Z506" s="26"/>
      <c r="AA506" s="26"/>
      <c r="AB506" s="26"/>
      <c r="AC506" s="26"/>
      <c r="AD506" s="26"/>
      <c r="AE506" s="26"/>
      <c r="AR506" s="156" t="s">
        <v>223</v>
      </c>
      <c r="AT506" s="156" t="s">
        <v>168</v>
      </c>
      <c r="AU506" s="156" t="s">
        <v>145</v>
      </c>
      <c r="AY506" s="14" t="s">
        <v>133</v>
      </c>
      <c r="BE506" s="157">
        <f t="shared" si="144"/>
        <v>0</v>
      </c>
      <c r="BF506" s="157">
        <f t="shared" si="145"/>
        <v>0</v>
      </c>
      <c r="BG506" s="157">
        <f t="shared" si="146"/>
        <v>0</v>
      </c>
      <c r="BH506" s="157">
        <f t="shared" si="147"/>
        <v>0</v>
      </c>
      <c r="BI506" s="157">
        <f t="shared" si="148"/>
        <v>0</v>
      </c>
      <c r="BJ506" s="14" t="s">
        <v>83</v>
      </c>
      <c r="BK506" s="158">
        <f t="shared" si="149"/>
        <v>0</v>
      </c>
      <c r="BL506" s="14" t="s">
        <v>223</v>
      </c>
      <c r="BM506" s="156" t="s">
        <v>1186</v>
      </c>
    </row>
    <row r="507" spans="1:65" s="2" customFormat="1" ht="21.75" customHeight="1">
      <c r="A507" s="26"/>
      <c r="B507" s="145"/>
      <c r="C507" s="146" t="s">
        <v>1187</v>
      </c>
      <c r="D507" s="146" t="s">
        <v>136</v>
      </c>
      <c r="E507" s="147" t="s">
        <v>763</v>
      </c>
      <c r="F507" s="148" t="s">
        <v>764</v>
      </c>
      <c r="G507" s="149" t="s">
        <v>157</v>
      </c>
      <c r="H507" s="150">
        <v>16</v>
      </c>
      <c r="I507" s="150"/>
      <c r="J507" s="150">
        <f t="shared" si="140"/>
        <v>0</v>
      </c>
      <c r="K507" s="151"/>
      <c r="L507" s="27"/>
      <c r="M507" s="152" t="s">
        <v>1</v>
      </c>
      <c r="N507" s="153" t="s">
        <v>36</v>
      </c>
      <c r="O507" s="154">
        <v>0.37</v>
      </c>
      <c r="P507" s="154">
        <f t="shared" si="141"/>
        <v>5.92</v>
      </c>
      <c r="Q507" s="154">
        <v>0</v>
      </c>
      <c r="R507" s="154">
        <f t="shared" si="142"/>
        <v>0</v>
      </c>
      <c r="S507" s="154">
        <v>0</v>
      </c>
      <c r="T507" s="155">
        <f t="shared" si="143"/>
        <v>0</v>
      </c>
      <c r="U507" s="26"/>
      <c r="V507" s="26"/>
      <c r="W507" s="26"/>
      <c r="X507" s="26"/>
      <c r="Y507" s="26"/>
      <c r="Z507" s="26"/>
      <c r="AA507" s="26"/>
      <c r="AB507" s="26"/>
      <c r="AC507" s="26"/>
      <c r="AD507" s="26"/>
      <c r="AE507" s="26"/>
      <c r="AR507" s="156" t="s">
        <v>218</v>
      </c>
      <c r="AT507" s="156" t="s">
        <v>136</v>
      </c>
      <c r="AU507" s="156" t="s">
        <v>145</v>
      </c>
      <c r="AY507" s="14" t="s">
        <v>133</v>
      </c>
      <c r="BE507" s="157">
        <f t="shared" si="144"/>
        <v>0</v>
      </c>
      <c r="BF507" s="157">
        <f t="shared" si="145"/>
        <v>0</v>
      </c>
      <c r="BG507" s="157">
        <f t="shared" si="146"/>
        <v>0</v>
      </c>
      <c r="BH507" s="157">
        <f t="shared" si="147"/>
        <v>0</v>
      </c>
      <c r="BI507" s="157">
        <f t="shared" si="148"/>
        <v>0</v>
      </c>
      <c r="BJ507" s="14" t="s">
        <v>83</v>
      </c>
      <c r="BK507" s="158">
        <f t="shared" si="149"/>
        <v>0</v>
      </c>
      <c r="BL507" s="14" t="s">
        <v>218</v>
      </c>
      <c r="BM507" s="156" t="s">
        <v>1188</v>
      </c>
    </row>
    <row r="508" spans="1:65" s="2" customFormat="1" ht="33" customHeight="1">
      <c r="A508" s="26"/>
      <c r="B508" s="145"/>
      <c r="C508" s="159" t="s">
        <v>1189</v>
      </c>
      <c r="D508" s="159" t="s">
        <v>168</v>
      </c>
      <c r="E508" s="160" t="s">
        <v>767</v>
      </c>
      <c r="F508" s="161" t="s">
        <v>768</v>
      </c>
      <c r="G508" s="162" t="s">
        <v>157</v>
      </c>
      <c r="H508" s="163">
        <v>9</v>
      </c>
      <c r="I508" s="163"/>
      <c r="J508" s="163">
        <f t="shared" si="140"/>
        <v>0</v>
      </c>
      <c r="K508" s="164"/>
      <c r="L508" s="165"/>
      <c r="M508" s="166" t="s">
        <v>1</v>
      </c>
      <c r="N508" s="167" t="s">
        <v>36</v>
      </c>
      <c r="O508" s="154">
        <v>0</v>
      </c>
      <c r="P508" s="154">
        <f t="shared" si="141"/>
        <v>0</v>
      </c>
      <c r="Q508" s="154">
        <v>2.5000000000000001E-4</v>
      </c>
      <c r="R508" s="154">
        <f t="shared" si="142"/>
        <v>2.2500000000000003E-3</v>
      </c>
      <c r="S508" s="154">
        <v>0</v>
      </c>
      <c r="T508" s="155">
        <f t="shared" si="143"/>
        <v>0</v>
      </c>
      <c r="U508" s="26"/>
      <c r="V508" s="26"/>
      <c r="W508" s="26"/>
      <c r="X508" s="26"/>
      <c r="Y508" s="26"/>
      <c r="Z508" s="26"/>
      <c r="AA508" s="26"/>
      <c r="AB508" s="26"/>
      <c r="AC508" s="26"/>
      <c r="AD508" s="26"/>
      <c r="AE508" s="26"/>
      <c r="AR508" s="156" t="s">
        <v>223</v>
      </c>
      <c r="AT508" s="156" t="s">
        <v>168</v>
      </c>
      <c r="AU508" s="156" t="s">
        <v>145</v>
      </c>
      <c r="AY508" s="14" t="s">
        <v>133</v>
      </c>
      <c r="BE508" s="157">
        <f t="shared" si="144"/>
        <v>0</v>
      </c>
      <c r="BF508" s="157">
        <f t="shared" si="145"/>
        <v>0</v>
      </c>
      <c r="BG508" s="157">
        <f t="shared" si="146"/>
        <v>0</v>
      </c>
      <c r="BH508" s="157">
        <f t="shared" si="147"/>
        <v>0</v>
      </c>
      <c r="BI508" s="157">
        <f t="shared" si="148"/>
        <v>0</v>
      </c>
      <c r="BJ508" s="14" t="s">
        <v>83</v>
      </c>
      <c r="BK508" s="158">
        <f t="shared" si="149"/>
        <v>0</v>
      </c>
      <c r="BL508" s="14" t="s">
        <v>223</v>
      </c>
      <c r="BM508" s="156" t="s">
        <v>1190</v>
      </c>
    </row>
    <row r="509" spans="1:65" s="2" customFormat="1" ht="33" customHeight="1">
      <c r="A509" s="26"/>
      <c r="B509" s="145"/>
      <c r="C509" s="159" t="s">
        <v>1191</v>
      </c>
      <c r="D509" s="159" t="s">
        <v>168</v>
      </c>
      <c r="E509" s="160" t="s">
        <v>771</v>
      </c>
      <c r="F509" s="161" t="s">
        <v>772</v>
      </c>
      <c r="G509" s="162" t="s">
        <v>157</v>
      </c>
      <c r="H509" s="163">
        <v>7</v>
      </c>
      <c r="I509" s="163"/>
      <c r="J509" s="163">
        <f t="shared" si="140"/>
        <v>0</v>
      </c>
      <c r="K509" s="164"/>
      <c r="L509" s="165"/>
      <c r="M509" s="166" t="s">
        <v>1</v>
      </c>
      <c r="N509" s="167" t="s">
        <v>36</v>
      </c>
      <c r="O509" s="154">
        <v>0</v>
      </c>
      <c r="P509" s="154">
        <f t="shared" si="141"/>
        <v>0</v>
      </c>
      <c r="Q509" s="154">
        <v>2.5000000000000001E-4</v>
      </c>
      <c r="R509" s="154">
        <f t="shared" si="142"/>
        <v>1.75E-3</v>
      </c>
      <c r="S509" s="154">
        <v>0</v>
      </c>
      <c r="T509" s="155">
        <f t="shared" si="143"/>
        <v>0</v>
      </c>
      <c r="U509" s="26"/>
      <c r="V509" s="26"/>
      <c r="W509" s="26"/>
      <c r="X509" s="26"/>
      <c r="Y509" s="26"/>
      <c r="Z509" s="26"/>
      <c r="AA509" s="26"/>
      <c r="AB509" s="26"/>
      <c r="AC509" s="26"/>
      <c r="AD509" s="26"/>
      <c r="AE509" s="26"/>
      <c r="AR509" s="156" t="s">
        <v>223</v>
      </c>
      <c r="AT509" s="156" t="s">
        <v>168</v>
      </c>
      <c r="AU509" s="156" t="s">
        <v>145</v>
      </c>
      <c r="AY509" s="14" t="s">
        <v>133</v>
      </c>
      <c r="BE509" s="157">
        <f t="shared" si="144"/>
        <v>0</v>
      </c>
      <c r="BF509" s="157">
        <f t="shared" si="145"/>
        <v>0</v>
      </c>
      <c r="BG509" s="157">
        <f t="shared" si="146"/>
        <v>0</v>
      </c>
      <c r="BH509" s="157">
        <f t="shared" si="147"/>
        <v>0</v>
      </c>
      <c r="BI509" s="157">
        <f t="shared" si="148"/>
        <v>0</v>
      </c>
      <c r="BJ509" s="14" t="s">
        <v>83</v>
      </c>
      <c r="BK509" s="158">
        <f t="shared" si="149"/>
        <v>0</v>
      </c>
      <c r="BL509" s="14" t="s">
        <v>223</v>
      </c>
      <c r="BM509" s="156" t="s">
        <v>1192</v>
      </c>
    </row>
    <row r="510" spans="1:65" s="2" customFormat="1" ht="33" customHeight="1">
      <c r="A510" s="26"/>
      <c r="B510" s="145"/>
      <c r="C510" s="146" t="s">
        <v>1193</v>
      </c>
      <c r="D510" s="146" t="s">
        <v>136</v>
      </c>
      <c r="E510" s="147" t="s">
        <v>783</v>
      </c>
      <c r="F510" s="148" t="s">
        <v>784</v>
      </c>
      <c r="G510" s="149" t="s">
        <v>157</v>
      </c>
      <c r="H510" s="150">
        <v>5</v>
      </c>
      <c r="I510" s="150"/>
      <c r="J510" s="150">
        <f t="shared" si="140"/>
        <v>0</v>
      </c>
      <c r="K510" s="151"/>
      <c r="L510" s="27"/>
      <c r="M510" s="152" t="s">
        <v>1</v>
      </c>
      <c r="N510" s="153" t="s">
        <v>36</v>
      </c>
      <c r="O510" s="154">
        <v>0.109</v>
      </c>
      <c r="P510" s="154">
        <f t="shared" si="141"/>
        <v>0.54500000000000004</v>
      </c>
      <c r="Q510" s="154">
        <v>0</v>
      </c>
      <c r="R510" s="154">
        <f t="shared" si="142"/>
        <v>0</v>
      </c>
      <c r="S510" s="154">
        <v>0</v>
      </c>
      <c r="T510" s="155">
        <f t="shared" si="143"/>
        <v>0</v>
      </c>
      <c r="U510" s="26"/>
      <c r="V510" s="26"/>
      <c r="W510" s="26"/>
      <c r="X510" s="26"/>
      <c r="Y510" s="26"/>
      <c r="Z510" s="26"/>
      <c r="AA510" s="26"/>
      <c r="AB510" s="26"/>
      <c r="AC510" s="26"/>
      <c r="AD510" s="26"/>
      <c r="AE510" s="26"/>
      <c r="AR510" s="156" t="s">
        <v>218</v>
      </c>
      <c r="AT510" s="156" t="s">
        <v>136</v>
      </c>
      <c r="AU510" s="156" t="s">
        <v>145</v>
      </c>
      <c r="AY510" s="14" t="s">
        <v>133</v>
      </c>
      <c r="BE510" s="157">
        <f t="shared" si="144"/>
        <v>0</v>
      </c>
      <c r="BF510" s="157">
        <f t="shared" si="145"/>
        <v>0</v>
      </c>
      <c r="BG510" s="157">
        <f t="shared" si="146"/>
        <v>0</v>
      </c>
      <c r="BH510" s="157">
        <f t="shared" si="147"/>
        <v>0</v>
      </c>
      <c r="BI510" s="157">
        <f t="shared" si="148"/>
        <v>0</v>
      </c>
      <c r="BJ510" s="14" t="s">
        <v>83</v>
      </c>
      <c r="BK510" s="158">
        <f t="shared" si="149"/>
        <v>0</v>
      </c>
      <c r="BL510" s="14" t="s">
        <v>218</v>
      </c>
      <c r="BM510" s="156" t="s">
        <v>1194</v>
      </c>
    </row>
    <row r="511" spans="1:65" s="2" customFormat="1" ht="24.15" customHeight="1">
      <c r="A511" s="26"/>
      <c r="B511" s="145"/>
      <c r="C511" s="159" t="s">
        <v>1195</v>
      </c>
      <c r="D511" s="159" t="s">
        <v>168</v>
      </c>
      <c r="E511" s="160" t="s">
        <v>787</v>
      </c>
      <c r="F511" s="161" t="s">
        <v>788</v>
      </c>
      <c r="G511" s="162" t="s">
        <v>157</v>
      </c>
      <c r="H511" s="163">
        <v>5</v>
      </c>
      <c r="I511" s="163"/>
      <c r="J511" s="163">
        <f t="shared" si="140"/>
        <v>0</v>
      </c>
      <c r="K511" s="164"/>
      <c r="L511" s="165"/>
      <c r="M511" s="166" t="s">
        <v>1</v>
      </c>
      <c r="N511" s="167" t="s">
        <v>36</v>
      </c>
      <c r="O511" s="154">
        <v>0</v>
      </c>
      <c r="P511" s="154">
        <f t="shared" si="141"/>
        <v>0</v>
      </c>
      <c r="Q511" s="154">
        <v>8.0000000000000007E-5</v>
      </c>
      <c r="R511" s="154">
        <f t="shared" si="142"/>
        <v>4.0000000000000002E-4</v>
      </c>
      <c r="S511" s="154">
        <v>0</v>
      </c>
      <c r="T511" s="155">
        <f t="shared" si="143"/>
        <v>0</v>
      </c>
      <c r="U511" s="26"/>
      <c r="V511" s="26"/>
      <c r="W511" s="26"/>
      <c r="X511" s="26"/>
      <c r="Y511" s="26"/>
      <c r="Z511" s="26"/>
      <c r="AA511" s="26"/>
      <c r="AB511" s="26"/>
      <c r="AC511" s="26"/>
      <c r="AD511" s="26"/>
      <c r="AE511" s="26"/>
      <c r="AR511" s="156" t="s">
        <v>223</v>
      </c>
      <c r="AT511" s="156" t="s">
        <v>168</v>
      </c>
      <c r="AU511" s="156" t="s">
        <v>145</v>
      </c>
      <c r="AY511" s="14" t="s">
        <v>133</v>
      </c>
      <c r="BE511" s="157">
        <f t="shared" si="144"/>
        <v>0</v>
      </c>
      <c r="BF511" s="157">
        <f t="shared" si="145"/>
        <v>0</v>
      </c>
      <c r="BG511" s="157">
        <f t="shared" si="146"/>
        <v>0</v>
      </c>
      <c r="BH511" s="157">
        <f t="shared" si="147"/>
        <v>0</v>
      </c>
      <c r="BI511" s="157">
        <f t="shared" si="148"/>
        <v>0</v>
      </c>
      <c r="BJ511" s="14" t="s">
        <v>83</v>
      </c>
      <c r="BK511" s="158">
        <f t="shared" si="149"/>
        <v>0</v>
      </c>
      <c r="BL511" s="14" t="s">
        <v>223</v>
      </c>
      <c r="BM511" s="156" t="s">
        <v>1196</v>
      </c>
    </row>
    <row r="512" spans="1:65" s="2" customFormat="1" ht="22.2" customHeight="1">
      <c r="A512" s="26"/>
      <c r="B512" s="145"/>
      <c r="C512" s="159" t="s">
        <v>1197</v>
      </c>
      <c r="D512" s="159" t="s">
        <v>168</v>
      </c>
      <c r="E512" s="160" t="s">
        <v>791</v>
      </c>
      <c r="F512" s="161" t="s">
        <v>792</v>
      </c>
      <c r="G512" s="162" t="s">
        <v>157</v>
      </c>
      <c r="H512" s="163">
        <v>5</v>
      </c>
      <c r="I512" s="163"/>
      <c r="J512" s="163">
        <f t="shared" si="140"/>
        <v>0</v>
      </c>
      <c r="K512" s="164"/>
      <c r="L512" s="165"/>
      <c r="M512" s="166" t="s">
        <v>1</v>
      </c>
      <c r="N512" s="167" t="s">
        <v>36</v>
      </c>
      <c r="O512" s="154">
        <v>0</v>
      </c>
      <c r="P512" s="154">
        <f t="shared" si="141"/>
        <v>0</v>
      </c>
      <c r="Q512" s="154">
        <v>0</v>
      </c>
      <c r="R512" s="154">
        <f t="shared" si="142"/>
        <v>0</v>
      </c>
      <c r="S512" s="154">
        <v>0</v>
      </c>
      <c r="T512" s="155">
        <f t="shared" si="143"/>
        <v>0</v>
      </c>
      <c r="U512" s="26"/>
      <c r="V512" s="26"/>
      <c r="W512" s="26"/>
      <c r="X512" s="26"/>
      <c r="Y512" s="26"/>
      <c r="Z512" s="26"/>
      <c r="AA512" s="26"/>
      <c r="AB512" s="26"/>
      <c r="AC512" s="26"/>
      <c r="AD512" s="26"/>
      <c r="AE512" s="26"/>
      <c r="AR512" s="156" t="s">
        <v>223</v>
      </c>
      <c r="AT512" s="156" t="s">
        <v>168</v>
      </c>
      <c r="AU512" s="156" t="s">
        <v>145</v>
      </c>
      <c r="AY512" s="14" t="s">
        <v>133</v>
      </c>
      <c r="BE512" s="157">
        <f t="shared" si="144"/>
        <v>0</v>
      </c>
      <c r="BF512" s="157">
        <f t="shared" si="145"/>
        <v>0</v>
      </c>
      <c r="BG512" s="157">
        <f t="shared" si="146"/>
        <v>0</v>
      </c>
      <c r="BH512" s="157">
        <f t="shared" si="147"/>
        <v>0</v>
      </c>
      <c r="BI512" s="157">
        <f t="shared" si="148"/>
        <v>0</v>
      </c>
      <c r="BJ512" s="14" t="s">
        <v>83</v>
      </c>
      <c r="BK512" s="158">
        <f t="shared" si="149"/>
        <v>0</v>
      </c>
      <c r="BL512" s="14" t="s">
        <v>223</v>
      </c>
      <c r="BM512" s="156" t="s">
        <v>1198</v>
      </c>
    </row>
    <row r="513" spans="1:65" s="2" customFormat="1" ht="28.2" customHeight="1">
      <c r="A513" s="26"/>
      <c r="B513" s="145"/>
      <c r="C513" s="159" t="s">
        <v>1199</v>
      </c>
      <c r="D513" s="159" t="s">
        <v>168</v>
      </c>
      <c r="E513" s="160" t="s">
        <v>795</v>
      </c>
      <c r="F513" s="161" t="s">
        <v>796</v>
      </c>
      <c r="G513" s="162" t="s">
        <v>157</v>
      </c>
      <c r="H513" s="163">
        <v>2</v>
      </c>
      <c r="I513" s="163"/>
      <c r="J513" s="163">
        <f t="shared" si="140"/>
        <v>0</v>
      </c>
      <c r="K513" s="164"/>
      <c r="L513" s="165"/>
      <c r="M513" s="166" t="s">
        <v>1</v>
      </c>
      <c r="N513" s="167" t="s">
        <v>36</v>
      </c>
      <c r="O513" s="154">
        <v>0</v>
      </c>
      <c r="P513" s="154">
        <f t="shared" si="141"/>
        <v>0</v>
      </c>
      <c r="Q513" s="154">
        <v>0</v>
      </c>
      <c r="R513" s="154">
        <f t="shared" si="142"/>
        <v>0</v>
      </c>
      <c r="S513" s="154">
        <v>0</v>
      </c>
      <c r="T513" s="155">
        <f t="shared" si="143"/>
        <v>0</v>
      </c>
      <c r="U513" s="26"/>
      <c r="V513" s="26"/>
      <c r="W513" s="26"/>
      <c r="X513" s="26"/>
      <c r="Y513" s="26"/>
      <c r="Z513" s="26"/>
      <c r="AA513" s="26"/>
      <c r="AB513" s="26"/>
      <c r="AC513" s="26"/>
      <c r="AD513" s="26"/>
      <c r="AE513" s="26"/>
      <c r="AR513" s="156" t="s">
        <v>223</v>
      </c>
      <c r="AT513" s="156" t="s">
        <v>168</v>
      </c>
      <c r="AU513" s="156" t="s">
        <v>145</v>
      </c>
      <c r="AY513" s="14" t="s">
        <v>133</v>
      </c>
      <c r="BE513" s="157">
        <f t="shared" si="144"/>
        <v>0</v>
      </c>
      <c r="BF513" s="157">
        <f t="shared" si="145"/>
        <v>0</v>
      </c>
      <c r="BG513" s="157">
        <f t="shared" si="146"/>
        <v>0</v>
      </c>
      <c r="BH513" s="157">
        <f t="shared" si="147"/>
        <v>0</v>
      </c>
      <c r="BI513" s="157">
        <f t="shared" si="148"/>
        <v>0</v>
      </c>
      <c r="BJ513" s="14" t="s">
        <v>83</v>
      </c>
      <c r="BK513" s="158">
        <f t="shared" si="149"/>
        <v>0</v>
      </c>
      <c r="BL513" s="14" t="s">
        <v>223</v>
      </c>
      <c r="BM513" s="156" t="s">
        <v>1200</v>
      </c>
    </row>
    <row r="514" spans="1:65" s="2" customFormat="1" ht="33" customHeight="1">
      <c r="A514" s="26"/>
      <c r="B514" s="145"/>
      <c r="C514" s="146" t="s">
        <v>1201</v>
      </c>
      <c r="D514" s="146" t="s">
        <v>136</v>
      </c>
      <c r="E514" s="147" t="s">
        <v>799</v>
      </c>
      <c r="F514" s="148" t="s">
        <v>800</v>
      </c>
      <c r="G514" s="149" t="s">
        <v>157</v>
      </c>
      <c r="H514" s="150">
        <v>45</v>
      </c>
      <c r="I514" s="150"/>
      <c r="J514" s="150">
        <f t="shared" si="140"/>
        <v>0</v>
      </c>
      <c r="K514" s="151"/>
      <c r="L514" s="27"/>
      <c r="M514" s="152" t="s">
        <v>1</v>
      </c>
      <c r="N514" s="153" t="s">
        <v>36</v>
      </c>
      <c r="O514" s="154">
        <v>6.7000000000000004E-2</v>
      </c>
      <c r="P514" s="154">
        <f t="shared" si="141"/>
        <v>3.0150000000000001</v>
      </c>
      <c r="Q514" s="154">
        <v>0</v>
      </c>
      <c r="R514" s="154">
        <f t="shared" si="142"/>
        <v>0</v>
      </c>
      <c r="S514" s="154">
        <v>0</v>
      </c>
      <c r="T514" s="155">
        <f t="shared" si="143"/>
        <v>0</v>
      </c>
      <c r="U514" s="26"/>
      <c r="V514" s="26"/>
      <c r="W514" s="26"/>
      <c r="X514" s="26"/>
      <c r="Y514" s="26"/>
      <c r="Z514" s="26"/>
      <c r="AA514" s="26"/>
      <c r="AB514" s="26"/>
      <c r="AC514" s="26"/>
      <c r="AD514" s="26"/>
      <c r="AE514" s="26"/>
      <c r="AR514" s="156" t="s">
        <v>218</v>
      </c>
      <c r="AT514" s="156" t="s">
        <v>136</v>
      </c>
      <c r="AU514" s="156" t="s">
        <v>145</v>
      </c>
      <c r="AY514" s="14" t="s">
        <v>133</v>
      </c>
      <c r="BE514" s="157">
        <f t="shared" si="144"/>
        <v>0</v>
      </c>
      <c r="BF514" s="157">
        <f t="shared" si="145"/>
        <v>0</v>
      </c>
      <c r="BG514" s="157">
        <f t="shared" si="146"/>
        <v>0</v>
      </c>
      <c r="BH514" s="157">
        <f t="shared" si="147"/>
        <v>0</v>
      </c>
      <c r="BI514" s="157">
        <f t="shared" si="148"/>
        <v>0</v>
      </c>
      <c r="BJ514" s="14" t="s">
        <v>83</v>
      </c>
      <c r="BK514" s="158">
        <f t="shared" si="149"/>
        <v>0</v>
      </c>
      <c r="BL514" s="14" t="s">
        <v>218</v>
      </c>
      <c r="BM514" s="156" t="s">
        <v>1202</v>
      </c>
    </row>
    <row r="515" spans="1:65" s="2" customFormat="1" ht="28.8" customHeight="1">
      <c r="A515" s="26"/>
      <c r="B515" s="145"/>
      <c r="C515" s="159" t="s">
        <v>1203</v>
      </c>
      <c r="D515" s="159" t="s">
        <v>168</v>
      </c>
      <c r="E515" s="160" t="s">
        <v>803</v>
      </c>
      <c r="F515" s="161" t="s">
        <v>804</v>
      </c>
      <c r="G515" s="162" t="s">
        <v>157</v>
      </c>
      <c r="H515" s="163">
        <v>45</v>
      </c>
      <c r="I515" s="163"/>
      <c r="J515" s="163">
        <f t="shared" si="140"/>
        <v>0</v>
      </c>
      <c r="K515" s="164"/>
      <c r="L515" s="165"/>
      <c r="M515" s="166" t="s">
        <v>1</v>
      </c>
      <c r="N515" s="167" t="s">
        <v>36</v>
      </c>
      <c r="O515" s="154">
        <v>0</v>
      </c>
      <c r="P515" s="154">
        <f t="shared" si="141"/>
        <v>0</v>
      </c>
      <c r="Q515" s="154">
        <v>3.0000000000000001E-5</v>
      </c>
      <c r="R515" s="154">
        <f t="shared" si="142"/>
        <v>1.3500000000000001E-3</v>
      </c>
      <c r="S515" s="154">
        <v>0</v>
      </c>
      <c r="T515" s="155">
        <f t="shared" si="143"/>
        <v>0</v>
      </c>
      <c r="U515" s="26"/>
      <c r="V515" s="26"/>
      <c r="W515" s="26"/>
      <c r="X515" s="26"/>
      <c r="Y515" s="26"/>
      <c r="Z515" s="26"/>
      <c r="AA515" s="26"/>
      <c r="AB515" s="26"/>
      <c r="AC515" s="26"/>
      <c r="AD515" s="26"/>
      <c r="AE515" s="26"/>
      <c r="AR515" s="156" t="s">
        <v>223</v>
      </c>
      <c r="AT515" s="156" t="s">
        <v>168</v>
      </c>
      <c r="AU515" s="156" t="s">
        <v>145</v>
      </c>
      <c r="AY515" s="14" t="s">
        <v>133</v>
      </c>
      <c r="BE515" s="157">
        <f t="shared" si="144"/>
        <v>0</v>
      </c>
      <c r="BF515" s="157">
        <f t="shared" si="145"/>
        <v>0</v>
      </c>
      <c r="BG515" s="157">
        <f t="shared" si="146"/>
        <v>0</v>
      </c>
      <c r="BH515" s="157">
        <f t="shared" si="147"/>
        <v>0</v>
      </c>
      <c r="BI515" s="157">
        <f t="shared" si="148"/>
        <v>0</v>
      </c>
      <c r="BJ515" s="14" t="s">
        <v>83</v>
      </c>
      <c r="BK515" s="158">
        <f t="shared" si="149"/>
        <v>0</v>
      </c>
      <c r="BL515" s="14" t="s">
        <v>223</v>
      </c>
      <c r="BM515" s="156" t="s">
        <v>1204</v>
      </c>
    </row>
    <row r="516" spans="1:65" s="2" customFormat="1" ht="24" customHeight="1">
      <c r="A516" s="26"/>
      <c r="B516" s="145"/>
      <c r="C516" s="159" t="s">
        <v>1205</v>
      </c>
      <c r="D516" s="159" t="s">
        <v>168</v>
      </c>
      <c r="E516" s="160" t="s">
        <v>791</v>
      </c>
      <c r="F516" s="161" t="s">
        <v>792</v>
      </c>
      <c r="G516" s="162" t="s">
        <v>157</v>
      </c>
      <c r="H516" s="163">
        <v>45</v>
      </c>
      <c r="I516" s="163"/>
      <c r="J516" s="163">
        <f t="shared" si="140"/>
        <v>0</v>
      </c>
      <c r="K516" s="164"/>
      <c r="L516" s="165"/>
      <c r="M516" s="166" t="s">
        <v>1</v>
      </c>
      <c r="N516" s="167" t="s">
        <v>36</v>
      </c>
      <c r="O516" s="154">
        <v>0</v>
      </c>
      <c r="P516" s="154">
        <f t="shared" si="141"/>
        <v>0</v>
      </c>
      <c r="Q516" s="154">
        <v>0</v>
      </c>
      <c r="R516" s="154">
        <f t="shared" si="142"/>
        <v>0</v>
      </c>
      <c r="S516" s="154">
        <v>0</v>
      </c>
      <c r="T516" s="155">
        <f t="shared" si="143"/>
        <v>0</v>
      </c>
      <c r="U516" s="26"/>
      <c r="V516" s="26"/>
      <c r="W516" s="26"/>
      <c r="X516" s="26"/>
      <c r="Y516" s="26"/>
      <c r="Z516" s="26"/>
      <c r="AA516" s="26"/>
      <c r="AB516" s="26"/>
      <c r="AC516" s="26"/>
      <c r="AD516" s="26"/>
      <c r="AE516" s="26"/>
      <c r="AR516" s="156" t="s">
        <v>223</v>
      </c>
      <c r="AT516" s="156" t="s">
        <v>168</v>
      </c>
      <c r="AU516" s="156" t="s">
        <v>145</v>
      </c>
      <c r="AY516" s="14" t="s">
        <v>133</v>
      </c>
      <c r="BE516" s="157">
        <f t="shared" si="144"/>
        <v>0</v>
      </c>
      <c r="BF516" s="157">
        <f t="shared" si="145"/>
        <v>0</v>
      </c>
      <c r="BG516" s="157">
        <f t="shared" si="146"/>
        <v>0</v>
      </c>
      <c r="BH516" s="157">
        <f t="shared" si="147"/>
        <v>0</v>
      </c>
      <c r="BI516" s="157">
        <f t="shared" si="148"/>
        <v>0</v>
      </c>
      <c r="BJ516" s="14" t="s">
        <v>83</v>
      </c>
      <c r="BK516" s="158">
        <f t="shared" si="149"/>
        <v>0</v>
      </c>
      <c r="BL516" s="14" t="s">
        <v>223</v>
      </c>
      <c r="BM516" s="156" t="s">
        <v>1206</v>
      </c>
    </row>
    <row r="517" spans="1:65" s="2" customFormat="1" ht="25.2" customHeight="1">
      <c r="A517" s="26"/>
      <c r="B517" s="145"/>
      <c r="C517" s="159" t="s">
        <v>1207</v>
      </c>
      <c r="D517" s="159" t="s">
        <v>168</v>
      </c>
      <c r="E517" s="160" t="s">
        <v>795</v>
      </c>
      <c r="F517" s="161" t="s">
        <v>796</v>
      </c>
      <c r="G517" s="162" t="s">
        <v>157</v>
      </c>
      <c r="H517" s="163">
        <v>2</v>
      </c>
      <c r="I517" s="163"/>
      <c r="J517" s="163">
        <f t="shared" si="140"/>
        <v>0</v>
      </c>
      <c r="K517" s="164"/>
      <c r="L517" s="165"/>
      <c r="M517" s="166" t="s">
        <v>1</v>
      </c>
      <c r="N517" s="167" t="s">
        <v>36</v>
      </c>
      <c r="O517" s="154">
        <v>0</v>
      </c>
      <c r="P517" s="154">
        <f t="shared" si="141"/>
        <v>0</v>
      </c>
      <c r="Q517" s="154">
        <v>0</v>
      </c>
      <c r="R517" s="154">
        <f t="shared" si="142"/>
        <v>0</v>
      </c>
      <c r="S517" s="154">
        <v>0</v>
      </c>
      <c r="T517" s="155">
        <f t="shared" si="143"/>
        <v>0</v>
      </c>
      <c r="U517" s="26"/>
      <c r="V517" s="26"/>
      <c r="W517" s="26"/>
      <c r="X517" s="26"/>
      <c r="Y517" s="26"/>
      <c r="Z517" s="26"/>
      <c r="AA517" s="26"/>
      <c r="AB517" s="26"/>
      <c r="AC517" s="26"/>
      <c r="AD517" s="26"/>
      <c r="AE517" s="26"/>
      <c r="AR517" s="156" t="s">
        <v>223</v>
      </c>
      <c r="AT517" s="156" t="s">
        <v>168</v>
      </c>
      <c r="AU517" s="156" t="s">
        <v>145</v>
      </c>
      <c r="AY517" s="14" t="s">
        <v>133</v>
      </c>
      <c r="BE517" s="157">
        <f t="shared" si="144"/>
        <v>0</v>
      </c>
      <c r="BF517" s="157">
        <f t="shared" si="145"/>
        <v>0</v>
      </c>
      <c r="BG517" s="157">
        <f t="shared" si="146"/>
        <v>0</v>
      </c>
      <c r="BH517" s="157">
        <f t="shared" si="147"/>
        <v>0</v>
      </c>
      <c r="BI517" s="157">
        <f t="shared" si="148"/>
        <v>0</v>
      </c>
      <c r="BJ517" s="14" t="s">
        <v>83</v>
      </c>
      <c r="BK517" s="158">
        <f t="shared" si="149"/>
        <v>0</v>
      </c>
      <c r="BL517" s="14" t="s">
        <v>223</v>
      </c>
      <c r="BM517" s="156" t="s">
        <v>1208</v>
      </c>
    </row>
    <row r="518" spans="1:65" s="2" customFormat="1" ht="49.05" customHeight="1">
      <c r="A518" s="26"/>
      <c r="B518" s="145"/>
      <c r="C518" s="159" t="s">
        <v>1209</v>
      </c>
      <c r="D518" s="159" t="s">
        <v>168</v>
      </c>
      <c r="E518" s="160" t="s">
        <v>811</v>
      </c>
      <c r="F518" s="161" t="s">
        <v>812</v>
      </c>
      <c r="G518" s="162" t="s">
        <v>157</v>
      </c>
      <c r="H518" s="163">
        <v>1</v>
      </c>
      <c r="I518" s="163"/>
      <c r="J518" s="163">
        <f t="shared" si="140"/>
        <v>0</v>
      </c>
      <c r="K518" s="164"/>
      <c r="L518" s="165"/>
      <c r="M518" s="166" t="s">
        <v>1</v>
      </c>
      <c r="N518" s="167" t="s">
        <v>36</v>
      </c>
      <c r="O518" s="154">
        <v>0</v>
      </c>
      <c r="P518" s="154">
        <f t="shared" si="141"/>
        <v>0</v>
      </c>
      <c r="Q518" s="154">
        <v>0</v>
      </c>
      <c r="R518" s="154">
        <f t="shared" si="142"/>
        <v>0</v>
      </c>
      <c r="S518" s="154">
        <v>0</v>
      </c>
      <c r="T518" s="155">
        <f t="shared" si="143"/>
        <v>0</v>
      </c>
      <c r="U518" s="26"/>
      <c r="V518" s="26"/>
      <c r="W518" s="26"/>
      <c r="X518" s="26"/>
      <c r="Y518" s="26"/>
      <c r="Z518" s="26"/>
      <c r="AA518" s="26"/>
      <c r="AB518" s="26"/>
      <c r="AC518" s="26"/>
      <c r="AD518" s="26"/>
      <c r="AE518" s="26"/>
      <c r="AR518" s="156" t="s">
        <v>223</v>
      </c>
      <c r="AT518" s="156" t="s">
        <v>168</v>
      </c>
      <c r="AU518" s="156" t="s">
        <v>145</v>
      </c>
      <c r="AY518" s="14" t="s">
        <v>133</v>
      </c>
      <c r="BE518" s="157">
        <f t="shared" si="144"/>
        <v>0</v>
      </c>
      <c r="BF518" s="157">
        <f t="shared" si="145"/>
        <v>0</v>
      </c>
      <c r="BG518" s="157">
        <f t="shared" si="146"/>
        <v>0</v>
      </c>
      <c r="BH518" s="157">
        <f t="shared" si="147"/>
        <v>0</v>
      </c>
      <c r="BI518" s="157">
        <f t="shared" si="148"/>
        <v>0</v>
      </c>
      <c r="BJ518" s="14" t="s">
        <v>83</v>
      </c>
      <c r="BK518" s="158">
        <f t="shared" si="149"/>
        <v>0</v>
      </c>
      <c r="BL518" s="14" t="s">
        <v>223</v>
      </c>
      <c r="BM518" s="156" t="s">
        <v>1210</v>
      </c>
    </row>
    <row r="519" spans="1:65" s="2" customFormat="1" ht="24.15" customHeight="1">
      <c r="A519" s="26"/>
      <c r="B519" s="145"/>
      <c r="C519" s="159" t="s">
        <v>1211</v>
      </c>
      <c r="D519" s="159" t="s">
        <v>168</v>
      </c>
      <c r="E519" s="160" t="s">
        <v>815</v>
      </c>
      <c r="F519" s="161" t="s">
        <v>816</v>
      </c>
      <c r="G519" s="162" t="s">
        <v>157</v>
      </c>
      <c r="H519" s="163">
        <v>1</v>
      </c>
      <c r="I519" s="163"/>
      <c r="J519" s="163">
        <f t="shared" si="140"/>
        <v>0</v>
      </c>
      <c r="K519" s="164"/>
      <c r="L519" s="165"/>
      <c r="M519" s="166" t="s">
        <v>1</v>
      </c>
      <c r="N519" s="167" t="s">
        <v>36</v>
      </c>
      <c r="O519" s="154">
        <v>0</v>
      </c>
      <c r="P519" s="154">
        <f t="shared" si="141"/>
        <v>0</v>
      </c>
      <c r="Q519" s="154">
        <v>2.1000000000000001E-4</v>
      </c>
      <c r="R519" s="154">
        <f t="shared" si="142"/>
        <v>2.1000000000000001E-4</v>
      </c>
      <c r="S519" s="154">
        <v>0</v>
      </c>
      <c r="T519" s="155">
        <f t="shared" si="143"/>
        <v>0</v>
      </c>
      <c r="U519" s="26"/>
      <c r="V519" s="26"/>
      <c r="W519" s="26"/>
      <c r="X519" s="26"/>
      <c r="Y519" s="26"/>
      <c r="Z519" s="26"/>
      <c r="AA519" s="26"/>
      <c r="AB519" s="26"/>
      <c r="AC519" s="26"/>
      <c r="AD519" s="26"/>
      <c r="AE519" s="26"/>
      <c r="AR519" s="156" t="s">
        <v>223</v>
      </c>
      <c r="AT519" s="156" t="s">
        <v>168</v>
      </c>
      <c r="AU519" s="156" t="s">
        <v>145</v>
      </c>
      <c r="AY519" s="14" t="s">
        <v>133</v>
      </c>
      <c r="BE519" s="157">
        <f t="shared" si="144"/>
        <v>0</v>
      </c>
      <c r="BF519" s="157">
        <f t="shared" si="145"/>
        <v>0</v>
      </c>
      <c r="BG519" s="157">
        <f t="shared" si="146"/>
        <v>0</v>
      </c>
      <c r="BH519" s="157">
        <f t="shared" si="147"/>
        <v>0</v>
      </c>
      <c r="BI519" s="157">
        <f t="shared" si="148"/>
        <v>0</v>
      </c>
      <c r="BJ519" s="14" t="s">
        <v>83</v>
      </c>
      <c r="BK519" s="158">
        <f t="shared" si="149"/>
        <v>0</v>
      </c>
      <c r="BL519" s="14" t="s">
        <v>223</v>
      </c>
      <c r="BM519" s="156" t="s">
        <v>1212</v>
      </c>
    </row>
    <row r="520" spans="1:65" s="12" customFormat="1" ht="20.85" customHeight="1">
      <c r="B520" s="133"/>
      <c r="D520" s="134" t="s">
        <v>69</v>
      </c>
      <c r="E520" s="143" t="s">
        <v>1213</v>
      </c>
      <c r="F520" s="143" t="s">
        <v>1214</v>
      </c>
      <c r="J520" s="144">
        <f>BK520</f>
        <v>0</v>
      </c>
      <c r="L520" s="133"/>
      <c r="M520" s="137"/>
      <c r="N520" s="138"/>
      <c r="O520" s="138"/>
      <c r="P520" s="139">
        <f>SUM(P521:P542)</f>
        <v>11.781000000000001</v>
      </c>
      <c r="Q520" s="138"/>
      <c r="R520" s="139">
        <f>SUM(R521:R542)</f>
        <v>7.5999999999999991E-3</v>
      </c>
      <c r="S520" s="138"/>
      <c r="T520" s="140">
        <f>SUM(T521:T542)</f>
        <v>0</v>
      </c>
      <c r="AR520" s="134" t="s">
        <v>145</v>
      </c>
      <c r="AT520" s="141" t="s">
        <v>69</v>
      </c>
      <c r="AU520" s="141" t="s">
        <v>83</v>
      </c>
      <c r="AY520" s="134" t="s">
        <v>133</v>
      </c>
      <c r="BK520" s="142">
        <f>SUM(BK521:BK542)</f>
        <v>0</v>
      </c>
    </row>
    <row r="521" spans="1:65" s="2" customFormat="1" ht="24.15" customHeight="1">
      <c r="A521" s="26"/>
      <c r="B521" s="145"/>
      <c r="C521" s="159" t="s">
        <v>1215</v>
      </c>
      <c r="D521" s="159" t="s">
        <v>168</v>
      </c>
      <c r="E521" s="160" t="s">
        <v>727</v>
      </c>
      <c r="F521" s="161" t="s">
        <v>728</v>
      </c>
      <c r="G521" s="162" t="s">
        <v>157</v>
      </c>
      <c r="H521" s="163">
        <v>1</v>
      </c>
      <c r="I521" s="163"/>
      <c r="J521" s="163">
        <f t="shared" ref="J521:J542" si="150">ROUND(I521*H521,3)</f>
        <v>0</v>
      </c>
      <c r="K521" s="164"/>
      <c r="L521" s="165"/>
      <c r="M521" s="166" t="s">
        <v>1</v>
      </c>
      <c r="N521" s="167" t="s">
        <v>36</v>
      </c>
      <c r="O521" s="154">
        <v>0</v>
      </c>
      <c r="P521" s="154">
        <f t="shared" ref="P521:P542" si="151">O521*H521</f>
        <v>0</v>
      </c>
      <c r="Q521" s="154">
        <v>0</v>
      </c>
      <c r="R521" s="154">
        <f t="shared" ref="R521:R542" si="152">Q521*H521</f>
        <v>0</v>
      </c>
      <c r="S521" s="154">
        <v>0</v>
      </c>
      <c r="T521" s="155">
        <f t="shared" ref="T521:T542" si="153">S521*H521</f>
        <v>0</v>
      </c>
      <c r="U521" s="26"/>
      <c r="V521" s="26"/>
      <c r="W521" s="26"/>
      <c r="X521" s="26"/>
      <c r="Y521" s="26"/>
      <c r="Z521" s="26"/>
      <c r="AA521" s="26"/>
      <c r="AB521" s="26"/>
      <c r="AC521" s="26"/>
      <c r="AD521" s="26"/>
      <c r="AE521" s="26"/>
      <c r="AR521" s="156" t="s">
        <v>246</v>
      </c>
      <c r="AT521" s="156" t="s">
        <v>168</v>
      </c>
      <c r="AU521" s="156" t="s">
        <v>145</v>
      </c>
      <c r="AY521" s="14" t="s">
        <v>133</v>
      </c>
      <c r="BE521" s="157">
        <f t="shared" ref="BE521:BE542" si="154">IF(N521="základná",J521,0)</f>
        <v>0</v>
      </c>
      <c r="BF521" s="157">
        <f t="shared" ref="BF521:BF542" si="155">IF(N521="znížená",J521,0)</f>
        <v>0</v>
      </c>
      <c r="BG521" s="157">
        <f t="shared" ref="BG521:BG542" si="156">IF(N521="zákl. prenesená",J521,0)</f>
        <v>0</v>
      </c>
      <c r="BH521" s="157">
        <f t="shared" ref="BH521:BH542" si="157">IF(N521="zníž. prenesená",J521,0)</f>
        <v>0</v>
      </c>
      <c r="BI521" s="157">
        <f t="shared" ref="BI521:BI542" si="158">IF(N521="nulová",J521,0)</f>
        <v>0</v>
      </c>
      <c r="BJ521" s="14" t="s">
        <v>83</v>
      </c>
      <c r="BK521" s="158">
        <f t="shared" ref="BK521:BK542" si="159">ROUND(I521*H521,3)</f>
        <v>0</v>
      </c>
      <c r="BL521" s="14" t="s">
        <v>218</v>
      </c>
      <c r="BM521" s="156" t="s">
        <v>1216</v>
      </c>
    </row>
    <row r="522" spans="1:65" s="2" customFormat="1" ht="16.5" customHeight="1">
      <c r="A522" s="26"/>
      <c r="B522" s="145"/>
      <c r="C522" s="146" t="s">
        <v>1217</v>
      </c>
      <c r="D522" s="146" t="s">
        <v>136</v>
      </c>
      <c r="E522" s="147" t="s">
        <v>731</v>
      </c>
      <c r="F522" s="148" t="s">
        <v>732</v>
      </c>
      <c r="G522" s="149" t="s">
        <v>157</v>
      </c>
      <c r="H522" s="150">
        <v>1</v>
      </c>
      <c r="I522" s="150"/>
      <c r="J522" s="150">
        <f t="shared" si="150"/>
        <v>0</v>
      </c>
      <c r="K522" s="151"/>
      <c r="L522" s="27"/>
      <c r="M522" s="152" t="s">
        <v>1</v>
      </c>
      <c r="N522" s="153" t="s">
        <v>36</v>
      </c>
      <c r="O522" s="154">
        <v>0.35</v>
      </c>
      <c r="P522" s="154">
        <f t="shared" si="151"/>
        <v>0.35</v>
      </c>
      <c r="Q522" s="154">
        <v>0</v>
      </c>
      <c r="R522" s="154">
        <f t="shared" si="152"/>
        <v>0</v>
      </c>
      <c r="S522" s="154">
        <v>0</v>
      </c>
      <c r="T522" s="155">
        <f t="shared" si="153"/>
        <v>0</v>
      </c>
      <c r="U522" s="26"/>
      <c r="V522" s="26"/>
      <c r="W522" s="26"/>
      <c r="X522" s="26"/>
      <c r="Y522" s="26"/>
      <c r="Z522" s="26"/>
      <c r="AA522" s="26"/>
      <c r="AB522" s="26"/>
      <c r="AC522" s="26"/>
      <c r="AD522" s="26"/>
      <c r="AE522" s="26"/>
      <c r="AR522" s="156" t="s">
        <v>218</v>
      </c>
      <c r="AT522" s="156" t="s">
        <v>136</v>
      </c>
      <c r="AU522" s="156" t="s">
        <v>145</v>
      </c>
      <c r="AY522" s="14" t="s">
        <v>133</v>
      </c>
      <c r="BE522" s="157">
        <f t="shared" si="154"/>
        <v>0</v>
      </c>
      <c r="BF522" s="157">
        <f t="shared" si="155"/>
        <v>0</v>
      </c>
      <c r="BG522" s="157">
        <f t="shared" si="156"/>
        <v>0</v>
      </c>
      <c r="BH522" s="157">
        <f t="shared" si="157"/>
        <v>0</v>
      </c>
      <c r="BI522" s="157">
        <f t="shared" si="158"/>
        <v>0</v>
      </c>
      <c r="BJ522" s="14" t="s">
        <v>83</v>
      </c>
      <c r="BK522" s="158">
        <f t="shared" si="159"/>
        <v>0</v>
      </c>
      <c r="BL522" s="14" t="s">
        <v>218</v>
      </c>
      <c r="BM522" s="156" t="s">
        <v>1218</v>
      </c>
    </row>
    <row r="523" spans="1:65" s="2" customFormat="1" ht="34.200000000000003" customHeight="1">
      <c r="A523" s="26"/>
      <c r="B523" s="145"/>
      <c r="C523" s="159" t="s">
        <v>1219</v>
      </c>
      <c r="D523" s="159" t="s">
        <v>168</v>
      </c>
      <c r="E523" s="160" t="s">
        <v>735</v>
      </c>
      <c r="F523" s="161" t="s">
        <v>736</v>
      </c>
      <c r="G523" s="162" t="s">
        <v>157</v>
      </c>
      <c r="H523" s="163">
        <v>1</v>
      </c>
      <c r="I523" s="163"/>
      <c r="J523" s="163">
        <f t="shared" si="150"/>
        <v>0</v>
      </c>
      <c r="K523" s="164"/>
      <c r="L523" s="165"/>
      <c r="M523" s="166" t="s">
        <v>1</v>
      </c>
      <c r="N523" s="167" t="s">
        <v>36</v>
      </c>
      <c r="O523" s="154">
        <v>0</v>
      </c>
      <c r="P523" s="154">
        <f t="shared" si="151"/>
        <v>0</v>
      </c>
      <c r="Q523" s="154">
        <v>4.2999999999999999E-4</v>
      </c>
      <c r="R523" s="154">
        <f t="shared" si="152"/>
        <v>4.2999999999999999E-4</v>
      </c>
      <c r="S523" s="154">
        <v>0</v>
      </c>
      <c r="T523" s="155">
        <f t="shared" si="153"/>
        <v>0</v>
      </c>
      <c r="U523" s="26"/>
      <c r="V523" s="26"/>
      <c r="W523" s="26"/>
      <c r="X523" s="26"/>
      <c r="Y523" s="26"/>
      <c r="Z523" s="26"/>
      <c r="AA523" s="26"/>
      <c r="AB523" s="26"/>
      <c r="AC523" s="26"/>
      <c r="AD523" s="26"/>
      <c r="AE523" s="26"/>
      <c r="AR523" s="156" t="s">
        <v>223</v>
      </c>
      <c r="AT523" s="156" t="s">
        <v>168</v>
      </c>
      <c r="AU523" s="156" t="s">
        <v>145</v>
      </c>
      <c r="AY523" s="14" t="s">
        <v>133</v>
      </c>
      <c r="BE523" s="157">
        <f t="shared" si="154"/>
        <v>0</v>
      </c>
      <c r="BF523" s="157">
        <f t="shared" si="155"/>
        <v>0</v>
      </c>
      <c r="BG523" s="157">
        <f t="shared" si="156"/>
        <v>0</v>
      </c>
      <c r="BH523" s="157">
        <f t="shared" si="157"/>
        <v>0</v>
      </c>
      <c r="BI523" s="157">
        <f t="shared" si="158"/>
        <v>0</v>
      </c>
      <c r="BJ523" s="14" t="s">
        <v>83</v>
      </c>
      <c r="BK523" s="158">
        <f t="shared" si="159"/>
        <v>0</v>
      </c>
      <c r="BL523" s="14" t="s">
        <v>223</v>
      </c>
      <c r="BM523" s="156" t="s">
        <v>1220</v>
      </c>
    </row>
    <row r="524" spans="1:65" s="2" customFormat="1" ht="16.5" customHeight="1">
      <c r="A524" s="26"/>
      <c r="B524" s="145"/>
      <c r="C524" s="146" t="s">
        <v>1221</v>
      </c>
      <c r="D524" s="146" t="s">
        <v>136</v>
      </c>
      <c r="E524" s="147" t="s">
        <v>739</v>
      </c>
      <c r="F524" s="148" t="s">
        <v>740</v>
      </c>
      <c r="G524" s="149" t="s">
        <v>157</v>
      </c>
      <c r="H524" s="150">
        <v>1</v>
      </c>
      <c r="I524" s="150"/>
      <c r="J524" s="150">
        <f t="shared" si="150"/>
        <v>0</v>
      </c>
      <c r="K524" s="151"/>
      <c r="L524" s="27"/>
      <c r="M524" s="152" t="s">
        <v>1</v>
      </c>
      <c r="N524" s="153" t="s">
        <v>36</v>
      </c>
      <c r="O524" s="154">
        <v>0.5</v>
      </c>
      <c r="P524" s="154">
        <f t="shared" si="151"/>
        <v>0.5</v>
      </c>
      <c r="Q524" s="154">
        <v>0</v>
      </c>
      <c r="R524" s="154">
        <f t="shared" si="152"/>
        <v>0</v>
      </c>
      <c r="S524" s="154">
        <v>0</v>
      </c>
      <c r="T524" s="155">
        <f t="shared" si="153"/>
        <v>0</v>
      </c>
      <c r="U524" s="26"/>
      <c r="V524" s="26"/>
      <c r="W524" s="26"/>
      <c r="X524" s="26"/>
      <c r="Y524" s="26"/>
      <c r="Z524" s="26"/>
      <c r="AA524" s="26"/>
      <c r="AB524" s="26"/>
      <c r="AC524" s="26"/>
      <c r="AD524" s="26"/>
      <c r="AE524" s="26"/>
      <c r="AR524" s="156" t="s">
        <v>218</v>
      </c>
      <c r="AT524" s="156" t="s">
        <v>136</v>
      </c>
      <c r="AU524" s="156" t="s">
        <v>145</v>
      </c>
      <c r="AY524" s="14" t="s">
        <v>133</v>
      </c>
      <c r="BE524" s="157">
        <f t="shared" si="154"/>
        <v>0</v>
      </c>
      <c r="BF524" s="157">
        <f t="shared" si="155"/>
        <v>0</v>
      </c>
      <c r="BG524" s="157">
        <f t="shared" si="156"/>
        <v>0</v>
      </c>
      <c r="BH524" s="157">
        <f t="shared" si="157"/>
        <v>0</v>
      </c>
      <c r="BI524" s="157">
        <f t="shared" si="158"/>
        <v>0</v>
      </c>
      <c r="BJ524" s="14" t="s">
        <v>83</v>
      </c>
      <c r="BK524" s="158">
        <f t="shared" si="159"/>
        <v>0</v>
      </c>
      <c r="BL524" s="14" t="s">
        <v>218</v>
      </c>
      <c r="BM524" s="156" t="s">
        <v>1222</v>
      </c>
    </row>
    <row r="525" spans="1:65" s="2" customFormat="1" ht="28.2" customHeight="1">
      <c r="A525" s="26"/>
      <c r="B525" s="145"/>
      <c r="C525" s="159" t="s">
        <v>1223</v>
      </c>
      <c r="D525" s="159" t="s">
        <v>168</v>
      </c>
      <c r="E525" s="160" t="s">
        <v>743</v>
      </c>
      <c r="F525" s="161" t="s">
        <v>744</v>
      </c>
      <c r="G525" s="162" t="s">
        <v>157</v>
      </c>
      <c r="H525" s="163">
        <v>1</v>
      </c>
      <c r="I525" s="163"/>
      <c r="J525" s="163">
        <f t="shared" si="150"/>
        <v>0</v>
      </c>
      <c r="K525" s="164"/>
      <c r="L525" s="165"/>
      <c r="M525" s="166" t="s">
        <v>1</v>
      </c>
      <c r="N525" s="167" t="s">
        <v>36</v>
      </c>
      <c r="O525" s="154">
        <v>0</v>
      </c>
      <c r="P525" s="154">
        <f t="shared" si="151"/>
        <v>0</v>
      </c>
      <c r="Q525" s="154">
        <v>2.9999999999999997E-4</v>
      </c>
      <c r="R525" s="154">
        <f t="shared" si="152"/>
        <v>2.9999999999999997E-4</v>
      </c>
      <c r="S525" s="154">
        <v>0</v>
      </c>
      <c r="T525" s="155">
        <f t="shared" si="153"/>
        <v>0</v>
      </c>
      <c r="U525" s="26"/>
      <c r="V525" s="26"/>
      <c r="W525" s="26"/>
      <c r="X525" s="26"/>
      <c r="Y525" s="26"/>
      <c r="Z525" s="26"/>
      <c r="AA525" s="26"/>
      <c r="AB525" s="26"/>
      <c r="AC525" s="26"/>
      <c r="AD525" s="26"/>
      <c r="AE525" s="26"/>
      <c r="AR525" s="156" t="s">
        <v>223</v>
      </c>
      <c r="AT525" s="156" t="s">
        <v>168</v>
      </c>
      <c r="AU525" s="156" t="s">
        <v>145</v>
      </c>
      <c r="AY525" s="14" t="s">
        <v>133</v>
      </c>
      <c r="BE525" s="157">
        <f t="shared" si="154"/>
        <v>0</v>
      </c>
      <c r="BF525" s="157">
        <f t="shared" si="155"/>
        <v>0</v>
      </c>
      <c r="BG525" s="157">
        <f t="shared" si="156"/>
        <v>0</v>
      </c>
      <c r="BH525" s="157">
        <f t="shared" si="157"/>
        <v>0</v>
      </c>
      <c r="BI525" s="157">
        <f t="shared" si="158"/>
        <v>0</v>
      </c>
      <c r="BJ525" s="14" t="s">
        <v>83</v>
      </c>
      <c r="BK525" s="158">
        <f t="shared" si="159"/>
        <v>0</v>
      </c>
      <c r="BL525" s="14" t="s">
        <v>223</v>
      </c>
      <c r="BM525" s="156" t="s">
        <v>1224</v>
      </c>
    </row>
    <row r="526" spans="1:65" s="2" customFormat="1" ht="16.5" customHeight="1">
      <c r="A526" s="26"/>
      <c r="B526" s="145"/>
      <c r="C526" s="146" t="s">
        <v>1225</v>
      </c>
      <c r="D526" s="146" t="s">
        <v>136</v>
      </c>
      <c r="E526" s="147" t="s">
        <v>747</v>
      </c>
      <c r="F526" s="148" t="s">
        <v>748</v>
      </c>
      <c r="G526" s="149" t="s">
        <v>157</v>
      </c>
      <c r="H526" s="150">
        <v>1</v>
      </c>
      <c r="I526" s="150"/>
      <c r="J526" s="150">
        <f t="shared" si="150"/>
        <v>0</v>
      </c>
      <c r="K526" s="151"/>
      <c r="L526" s="27"/>
      <c r="M526" s="152" t="s">
        <v>1</v>
      </c>
      <c r="N526" s="153" t="s">
        <v>36</v>
      </c>
      <c r="O526" s="154">
        <v>0.26</v>
      </c>
      <c r="P526" s="154">
        <f t="shared" si="151"/>
        <v>0.26</v>
      </c>
      <c r="Q526" s="154">
        <v>0</v>
      </c>
      <c r="R526" s="154">
        <f t="shared" si="152"/>
        <v>0</v>
      </c>
      <c r="S526" s="154">
        <v>0</v>
      </c>
      <c r="T526" s="155">
        <f t="shared" si="153"/>
        <v>0</v>
      </c>
      <c r="U526" s="26"/>
      <c r="V526" s="26"/>
      <c r="W526" s="26"/>
      <c r="X526" s="26"/>
      <c r="Y526" s="26"/>
      <c r="Z526" s="26"/>
      <c r="AA526" s="26"/>
      <c r="AB526" s="26"/>
      <c r="AC526" s="26"/>
      <c r="AD526" s="26"/>
      <c r="AE526" s="26"/>
      <c r="AR526" s="156" t="s">
        <v>218</v>
      </c>
      <c r="AT526" s="156" t="s">
        <v>136</v>
      </c>
      <c r="AU526" s="156" t="s">
        <v>145</v>
      </c>
      <c r="AY526" s="14" t="s">
        <v>133</v>
      </c>
      <c r="BE526" s="157">
        <f t="shared" si="154"/>
        <v>0</v>
      </c>
      <c r="BF526" s="157">
        <f t="shared" si="155"/>
        <v>0</v>
      </c>
      <c r="BG526" s="157">
        <f t="shared" si="156"/>
        <v>0</v>
      </c>
      <c r="BH526" s="157">
        <f t="shared" si="157"/>
        <v>0</v>
      </c>
      <c r="BI526" s="157">
        <f t="shared" si="158"/>
        <v>0</v>
      </c>
      <c r="BJ526" s="14" t="s">
        <v>83</v>
      </c>
      <c r="BK526" s="158">
        <f t="shared" si="159"/>
        <v>0</v>
      </c>
      <c r="BL526" s="14" t="s">
        <v>218</v>
      </c>
      <c r="BM526" s="156" t="s">
        <v>1226</v>
      </c>
    </row>
    <row r="527" spans="1:65" s="2" customFormat="1" ht="25.8" customHeight="1">
      <c r="A527" s="26"/>
      <c r="B527" s="145"/>
      <c r="C527" s="159" t="s">
        <v>1227</v>
      </c>
      <c r="D527" s="159" t="s">
        <v>168</v>
      </c>
      <c r="E527" s="160" t="s">
        <v>751</v>
      </c>
      <c r="F527" s="161" t="s">
        <v>752</v>
      </c>
      <c r="G527" s="162" t="s">
        <v>157</v>
      </c>
      <c r="H527" s="163">
        <v>1</v>
      </c>
      <c r="I527" s="163"/>
      <c r="J527" s="163">
        <f t="shared" si="150"/>
        <v>0</v>
      </c>
      <c r="K527" s="164"/>
      <c r="L527" s="165"/>
      <c r="M527" s="166" t="s">
        <v>1</v>
      </c>
      <c r="N527" s="167" t="s">
        <v>36</v>
      </c>
      <c r="O527" s="154">
        <v>0</v>
      </c>
      <c r="P527" s="154">
        <f t="shared" si="151"/>
        <v>0</v>
      </c>
      <c r="Q527" s="154">
        <v>1.6000000000000001E-4</v>
      </c>
      <c r="R527" s="154">
        <f t="shared" si="152"/>
        <v>1.6000000000000001E-4</v>
      </c>
      <c r="S527" s="154">
        <v>0</v>
      </c>
      <c r="T527" s="155">
        <f t="shared" si="153"/>
        <v>0</v>
      </c>
      <c r="U527" s="26"/>
      <c r="V527" s="26"/>
      <c r="W527" s="26"/>
      <c r="X527" s="26"/>
      <c r="Y527" s="26"/>
      <c r="Z527" s="26"/>
      <c r="AA527" s="26"/>
      <c r="AB527" s="26"/>
      <c r="AC527" s="26"/>
      <c r="AD527" s="26"/>
      <c r="AE527" s="26"/>
      <c r="AR527" s="156" t="s">
        <v>223</v>
      </c>
      <c r="AT527" s="156" t="s">
        <v>168</v>
      </c>
      <c r="AU527" s="156" t="s">
        <v>145</v>
      </c>
      <c r="AY527" s="14" t="s">
        <v>133</v>
      </c>
      <c r="BE527" s="157">
        <f t="shared" si="154"/>
        <v>0</v>
      </c>
      <c r="BF527" s="157">
        <f t="shared" si="155"/>
        <v>0</v>
      </c>
      <c r="BG527" s="157">
        <f t="shared" si="156"/>
        <v>0</v>
      </c>
      <c r="BH527" s="157">
        <f t="shared" si="157"/>
        <v>0</v>
      </c>
      <c r="BI527" s="157">
        <f t="shared" si="158"/>
        <v>0</v>
      </c>
      <c r="BJ527" s="14" t="s">
        <v>83</v>
      </c>
      <c r="BK527" s="158">
        <f t="shared" si="159"/>
        <v>0</v>
      </c>
      <c r="BL527" s="14" t="s">
        <v>223</v>
      </c>
      <c r="BM527" s="156" t="s">
        <v>1228</v>
      </c>
    </row>
    <row r="528" spans="1:65" s="2" customFormat="1" ht="16.5" customHeight="1">
      <c r="A528" s="26"/>
      <c r="B528" s="145"/>
      <c r="C528" s="146" t="s">
        <v>1229</v>
      </c>
      <c r="D528" s="146" t="s">
        <v>136</v>
      </c>
      <c r="E528" s="147" t="s">
        <v>775</v>
      </c>
      <c r="F528" s="148" t="s">
        <v>776</v>
      </c>
      <c r="G528" s="149" t="s">
        <v>157</v>
      </c>
      <c r="H528" s="150">
        <v>3</v>
      </c>
      <c r="I528" s="150"/>
      <c r="J528" s="150">
        <f t="shared" si="150"/>
        <v>0</v>
      </c>
      <c r="K528" s="151"/>
      <c r="L528" s="27"/>
      <c r="M528" s="152" t="s">
        <v>1</v>
      </c>
      <c r="N528" s="153" t="s">
        <v>36</v>
      </c>
      <c r="O528" s="154">
        <v>0.39700000000000002</v>
      </c>
      <c r="P528" s="154">
        <f t="shared" si="151"/>
        <v>1.1910000000000001</v>
      </c>
      <c r="Q528" s="154">
        <v>0</v>
      </c>
      <c r="R528" s="154">
        <f t="shared" si="152"/>
        <v>0</v>
      </c>
      <c r="S528" s="154">
        <v>0</v>
      </c>
      <c r="T528" s="155">
        <f t="shared" si="153"/>
        <v>0</v>
      </c>
      <c r="U528" s="26"/>
      <c r="V528" s="26"/>
      <c r="W528" s="26"/>
      <c r="X528" s="26"/>
      <c r="Y528" s="26"/>
      <c r="Z528" s="26"/>
      <c r="AA528" s="26"/>
      <c r="AB528" s="26"/>
      <c r="AC528" s="26"/>
      <c r="AD528" s="26"/>
      <c r="AE528" s="26"/>
      <c r="AR528" s="156" t="s">
        <v>218</v>
      </c>
      <c r="AT528" s="156" t="s">
        <v>136</v>
      </c>
      <c r="AU528" s="156" t="s">
        <v>145</v>
      </c>
      <c r="AY528" s="14" t="s">
        <v>133</v>
      </c>
      <c r="BE528" s="157">
        <f t="shared" si="154"/>
        <v>0</v>
      </c>
      <c r="BF528" s="157">
        <f t="shared" si="155"/>
        <v>0</v>
      </c>
      <c r="BG528" s="157">
        <f t="shared" si="156"/>
        <v>0</v>
      </c>
      <c r="BH528" s="157">
        <f t="shared" si="157"/>
        <v>0</v>
      </c>
      <c r="BI528" s="157">
        <f t="shared" si="158"/>
        <v>0</v>
      </c>
      <c r="BJ528" s="14" t="s">
        <v>83</v>
      </c>
      <c r="BK528" s="158">
        <f t="shared" si="159"/>
        <v>0</v>
      </c>
      <c r="BL528" s="14" t="s">
        <v>218</v>
      </c>
      <c r="BM528" s="156" t="s">
        <v>1230</v>
      </c>
    </row>
    <row r="529" spans="1:65" s="2" customFormat="1" ht="24.15" customHeight="1">
      <c r="A529" s="26"/>
      <c r="B529" s="145"/>
      <c r="C529" s="159" t="s">
        <v>1231</v>
      </c>
      <c r="D529" s="159" t="s">
        <v>168</v>
      </c>
      <c r="E529" s="160" t="s">
        <v>779</v>
      </c>
      <c r="F529" s="161" t="s">
        <v>780</v>
      </c>
      <c r="G529" s="162" t="s">
        <v>157</v>
      </c>
      <c r="H529" s="163">
        <v>3</v>
      </c>
      <c r="I529" s="163"/>
      <c r="J529" s="163">
        <f t="shared" si="150"/>
        <v>0</v>
      </c>
      <c r="K529" s="164"/>
      <c r="L529" s="165"/>
      <c r="M529" s="166" t="s">
        <v>1</v>
      </c>
      <c r="N529" s="167" t="s">
        <v>36</v>
      </c>
      <c r="O529" s="154">
        <v>0</v>
      </c>
      <c r="P529" s="154">
        <f t="shared" si="151"/>
        <v>0</v>
      </c>
      <c r="Q529" s="154">
        <v>2.5000000000000001E-4</v>
      </c>
      <c r="R529" s="154">
        <f t="shared" si="152"/>
        <v>7.5000000000000002E-4</v>
      </c>
      <c r="S529" s="154">
        <v>0</v>
      </c>
      <c r="T529" s="155">
        <f t="shared" si="153"/>
        <v>0</v>
      </c>
      <c r="U529" s="26"/>
      <c r="V529" s="26"/>
      <c r="W529" s="26"/>
      <c r="X529" s="26"/>
      <c r="Y529" s="26"/>
      <c r="Z529" s="26"/>
      <c r="AA529" s="26"/>
      <c r="AB529" s="26"/>
      <c r="AC529" s="26"/>
      <c r="AD529" s="26"/>
      <c r="AE529" s="26"/>
      <c r="AR529" s="156" t="s">
        <v>223</v>
      </c>
      <c r="AT529" s="156" t="s">
        <v>168</v>
      </c>
      <c r="AU529" s="156" t="s">
        <v>145</v>
      </c>
      <c r="AY529" s="14" t="s">
        <v>133</v>
      </c>
      <c r="BE529" s="157">
        <f t="shared" si="154"/>
        <v>0</v>
      </c>
      <c r="BF529" s="157">
        <f t="shared" si="155"/>
        <v>0</v>
      </c>
      <c r="BG529" s="157">
        <f t="shared" si="156"/>
        <v>0</v>
      </c>
      <c r="BH529" s="157">
        <f t="shared" si="157"/>
        <v>0</v>
      </c>
      <c r="BI529" s="157">
        <f t="shared" si="158"/>
        <v>0</v>
      </c>
      <c r="BJ529" s="14" t="s">
        <v>83</v>
      </c>
      <c r="BK529" s="158">
        <f t="shared" si="159"/>
        <v>0</v>
      </c>
      <c r="BL529" s="14" t="s">
        <v>223</v>
      </c>
      <c r="BM529" s="156" t="s">
        <v>1232</v>
      </c>
    </row>
    <row r="530" spans="1:65" s="2" customFormat="1" ht="21.75" customHeight="1">
      <c r="A530" s="26"/>
      <c r="B530" s="145"/>
      <c r="C530" s="146" t="s">
        <v>1233</v>
      </c>
      <c r="D530" s="146" t="s">
        <v>136</v>
      </c>
      <c r="E530" s="147" t="s">
        <v>763</v>
      </c>
      <c r="F530" s="148" t="s">
        <v>764</v>
      </c>
      <c r="G530" s="149" t="s">
        <v>157</v>
      </c>
      <c r="H530" s="150">
        <v>16</v>
      </c>
      <c r="I530" s="150"/>
      <c r="J530" s="150">
        <f t="shared" si="150"/>
        <v>0</v>
      </c>
      <c r="K530" s="151"/>
      <c r="L530" s="27"/>
      <c r="M530" s="152" t="s">
        <v>1</v>
      </c>
      <c r="N530" s="153" t="s">
        <v>36</v>
      </c>
      <c r="O530" s="154">
        <v>0.37</v>
      </c>
      <c r="P530" s="154">
        <f t="shared" si="151"/>
        <v>5.92</v>
      </c>
      <c r="Q530" s="154">
        <v>0</v>
      </c>
      <c r="R530" s="154">
        <f t="shared" si="152"/>
        <v>0</v>
      </c>
      <c r="S530" s="154">
        <v>0</v>
      </c>
      <c r="T530" s="155">
        <f t="shared" si="153"/>
        <v>0</v>
      </c>
      <c r="U530" s="26"/>
      <c r="V530" s="26"/>
      <c r="W530" s="26"/>
      <c r="X530" s="26"/>
      <c r="Y530" s="26"/>
      <c r="Z530" s="26"/>
      <c r="AA530" s="26"/>
      <c r="AB530" s="26"/>
      <c r="AC530" s="26"/>
      <c r="AD530" s="26"/>
      <c r="AE530" s="26"/>
      <c r="AR530" s="156" t="s">
        <v>218</v>
      </c>
      <c r="AT530" s="156" t="s">
        <v>136</v>
      </c>
      <c r="AU530" s="156" t="s">
        <v>145</v>
      </c>
      <c r="AY530" s="14" t="s">
        <v>133</v>
      </c>
      <c r="BE530" s="157">
        <f t="shared" si="154"/>
        <v>0</v>
      </c>
      <c r="BF530" s="157">
        <f t="shared" si="155"/>
        <v>0</v>
      </c>
      <c r="BG530" s="157">
        <f t="shared" si="156"/>
        <v>0</v>
      </c>
      <c r="BH530" s="157">
        <f t="shared" si="157"/>
        <v>0</v>
      </c>
      <c r="BI530" s="157">
        <f t="shared" si="158"/>
        <v>0</v>
      </c>
      <c r="BJ530" s="14" t="s">
        <v>83</v>
      </c>
      <c r="BK530" s="158">
        <f t="shared" si="159"/>
        <v>0</v>
      </c>
      <c r="BL530" s="14" t="s">
        <v>218</v>
      </c>
      <c r="BM530" s="156" t="s">
        <v>1234</v>
      </c>
    </row>
    <row r="531" spans="1:65" s="2" customFormat="1" ht="33" customHeight="1">
      <c r="A531" s="26"/>
      <c r="B531" s="145"/>
      <c r="C531" s="159" t="s">
        <v>1235</v>
      </c>
      <c r="D531" s="159" t="s">
        <v>168</v>
      </c>
      <c r="E531" s="160" t="s">
        <v>767</v>
      </c>
      <c r="F531" s="161" t="s">
        <v>768</v>
      </c>
      <c r="G531" s="162" t="s">
        <v>157</v>
      </c>
      <c r="H531" s="163">
        <v>10</v>
      </c>
      <c r="I531" s="163"/>
      <c r="J531" s="163">
        <f t="shared" si="150"/>
        <v>0</v>
      </c>
      <c r="K531" s="164"/>
      <c r="L531" s="165"/>
      <c r="M531" s="166" t="s">
        <v>1</v>
      </c>
      <c r="N531" s="167" t="s">
        <v>36</v>
      </c>
      <c r="O531" s="154">
        <v>0</v>
      </c>
      <c r="P531" s="154">
        <f t="shared" si="151"/>
        <v>0</v>
      </c>
      <c r="Q531" s="154">
        <v>2.5000000000000001E-4</v>
      </c>
      <c r="R531" s="154">
        <f t="shared" si="152"/>
        <v>2.5000000000000001E-3</v>
      </c>
      <c r="S531" s="154">
        <v>0</v>
      </c>
      <c r="T531" s="155">
        <f t="shared" si="153"/>
        <v>0</v>
      </c>
      <c r="U531" s="26"/>
      <c r="V531" s="26"/>
      <c r="W531" s="26"/>
      <c r="X531" s="26"/>
      <c r="Y531" s="26"/>
      <c r="Z531" s="26"/>
      <c r="AA531" s="26"/>
      <c r="AB531" s="26"/>
      <c r="AC531" s="26"/>
      <c r="AD531" s="26"/>
      <c r="AE531" s="26"/>
      <c r="AR531" s="156" t="s">
        <v>223</v>
      </c>
      <c r="AT531" s="156" t="s">
        <v>168</v>
      </c>
      <c r="AU531" s="156" t="s">
        <v>145</v>
      </c>
      <c r="AY531" s="14" t="s">
        <v>133</v>
      </c>
      <c r="BE531" s="157">
        <f t="shared" si="154"/>
        <v>0</v>
      </c>
      <c r="BF531" s="157">
        <f t="shared" si="155"/>
        <v>0</v>
      </c>
      <c r="BG531" s="157">
        <f t="shared" si="156"/>
        <v>0</v>
      </c>
      <c r="BH531" s="157">
        <f t="shared" si="157"/>
        <v>0</v>
      </c>
      <c r="BI531" s="157">
        <f t="shared" si="158"/>
        <v>0</v>
      </c>
      <c r="BJ531" s="14" t="s">
        <v>83</v>
      </c>
      <c r="BK531" s="158">
        <f t="shared" si="159"/>
        <v>0</v>
      </c>
      <c r="BL531" s="14" t="s">
        <v>223</v>
      </c>
      <c r="BM531" s="156" t="s">
        <v>1236</v>
      </c>
    </row>
    <row r="532" spans="1:65" s="2" customFormat="1" ht="33" customHeight="1">
      <c r="A532" s="26"/>
      <c r="B532" s="145"/>
      <c r="C532" s="159" t="s">
        <v>1237</v>
      </c>
      <c r="D532" s="159" t="s">
        <v>168</v>
      </c>
      <c r="E532" s="160" t="s">
        <v>771</v>
      </c>
      <c r="F532" s="161" t="s">
        <v>772</v>
      </c>
      <c r="G532" s="162" t="s">
        <v>157</v>
      </c>
      <c r="H532" s="163">
        <v>6</v>
      </c>
      <c r="I532" s="163"/>
      <c r="J532" s="163">
        <f t="shared" si="150"/>
        <v>0</v>
      </c>
      <c r="K532" s="164"/>
      <c r="L532" s="165"/>
      <c r="M532" s="166" t="s">
        <v>1</v>
      </c>
      <c r="N532" s="167" t="s">
        <v>36</v>
      </c>
      <c r="O532" s="154">
        <v>0</v>
      </c>
      <c r="P532" s="154">
        <f t="shared" si="151"/>
        <v>0</v>
      </c>
      <c r="Q532" s="154">
        <v>2.5000000000000001E-4</v>
      </c>
      <c r="R532" s="154">
        <f t="shared" si="152"/>
        <v>1.5E-3</v>
      </c>
      <c r="S532" s="154">
        <v>0</v>
      </c>
      <c r="T532" s="155">
        <f t="shared" si="153"/>
        <v>0</v>
      </c>
      <c r="U532" s="26"/>
      <c r="V532" s="26"/>
      <c r="W532" s="26"/>
      <c r="X532" s="26"/>
      <c r="Y532" s="26"/>
      <c r="Z532" s="26"/>
      <c r="AA532" s="26"/>
      <c r="AB532" s="26"/>
      <c r="AC532" s="26"/>
      <c r="AD532" s="26"/>
      <c r="AE532" s="26"/>
      <c r="AR532" s="156" t="s">
        <v>223</v>
      </c>
      <c r="AT532" s="156" t="s">
        <v>168</v>
      </c>
      <c r="AU532" s="156" t="s">
        <v>145</v>
      </c>
      <c r="AY532" s="14" t="s">
        <v>133</v>
      </c>
      <c r="BE532" s="157">
        <f t="shared" si="154"/>
        <v>0</v>
      </c>
      <c r="BF532" s="157">
        <f t="shared" si="155"/>
        <v>0</v>
      </c>
      <c r="BG532" s="157">
        <f t="shared" si="156"/>
        <v>0</v>
      </c>
      <c r="BH532" s="157">
        <f t="shared" si="157"/>
        <v>0</v>
      </c>
      <c r="BI532" s="157">
        <f t="shared" si="158"/>
        <v>0</v>
      </c>
      <c r="BJ532" s="14" t="s">
        <v>83</v>
      </c>
      <c r="BK532" s="158">
        <f t="shared" si="159"/>
        <v>0</v>
      </c>
      <c r="BL532" s="14" t="s">
        <v>223</v>
      </c>
      <c r="BM532" s="156" t="s">
        <v>1238</v>
      </c>
    </row>
    <row r="533" spans="1:65" s="2" customFormat="1" ht="33" customHeight="1">
      <c r="A533" s="26"/>
      <c r="B533" s="145"/>
      <c r="C533" s="146" t="s">
        <v>1239</v>
      </c>
      <c r="D533" s="146" t="s">
        <v>136</v>
      </c>
      <c r="E533" s="147" t="s">
        <v>783</v>
      </c>
      <c r="F533" s="148" t="s">
        <v>784</v>
      </c>
      <c r="G533" s="149" t="s">
        <v>157</v>
      </c>
      <c r="H533" s="150">
        <v>5</v>
      </c>
      <c r="I533" s="150"/>
      <c r="J533" s="150">
        <f t="shared" si="150"/>
        <v>0</v>
      </c>
      <c r="K533" s="151"/>
      <c r="L533" s="27"/>
      <c r="M533" s="152" t="s">
        <v>1</v>
      </c>
      <c r="N533" s="153" t="s">
        <v>36</v>
      </c>
      <c r="O533" s="154">
        <v>0.109</v>
      </c>
      <c r="P533" s="154">
        <f t="shared" si="151"/>
        <v>0.54500000000000004</v>
      </c>
      <c r="Q533" s="154">
        <v>0</v>
      </c>
      <c r="R533" s="154">
        <f t="shared" si="152"/>
        <v>0</v>
      </c>
      <c r="S533" s="154">
        <v>0</v>
      </c>
      <c r="T533" s="155">
        <f t="shared" si="153"/>
        <v>0</v>
      </c>
      <c r="U533" s="26"/>
      <c r="V533" s="26"/>
      <c r="W533" s="26"/>
      <c r="X533" s="26"/>
      <c r="Y533" s="26"/>
      <c r="Z533" s="26"/>
      <c r="AA533" s="26"/>
      <c r="AB533" s="26"/>
      <c r="AC533" s="26"/>
      <c r="AD533" s="26"/>
      <c r="AE533" s="26"/>
      <c r="AR533" s="156" t="s">
        <v>218</v>
      </c>
      <c r="AT533" s="156" t="s">
        <v>136</v>
      </c>
      <c r="AU533" s="156" t="s">
        <v>145</v>
      </c>
      <c r="AY533" s="14" t="s">
        <v>133</v>
      </c>
      <c r="BE533" s="157">
        <f t="shared" si="154"/>
        <v>0</v>
      </c>
      <c r="BF533" s="157">
        <f t="shared" si="155"/>
        <v>0</v>
      </c>
      <c r="BG533" s="157">
        <f t="shared" si="156"/>
        <v>0</v>
      </c>
      <c r="BH533" s="157">
        <f t="shared" si="157"/>
        <v>0</v>
      </c>
      <c r="BI533" s="157">
        <f t="shared" si="158"/>
        <v>0</v>
      </c>
      <c r="BJ533" s="14" t="s">
        <v>83</v>
      </c>
      <c r="BK533" s="158">
        <f t="shared" si="159"/>
        <v>0</v>
      </c>
      <c r="BL533" s="14" t="s">
        <v>218</v>
      </c>
      <c r="BM533" s="156" t="s">
        <v>1240</v>
      </c>
    </row>
    <row r="534" spans="1:65" s="2" customFormat="1" ht="28.8" customHeight="1">
      <c r="A534" s="26"/>
      <c r="B534" s="145"/>
      <c r="C534" s="159" t="s">
        <v>1241</v>
      </c>
      <c r="D534" s="159" t="s">
        <v>168</v>
      </c>
      <c r="E534" s="160" t="s">
        <v>787</v>
      </c>
      <c r="F534" s="161" t="s">
        <v>788</v>
      </c>
      <c r="G534" s="162" t="s">
        <v>157</v>
      </c>
      <c r="H534" s="163">
        <v>5</v>
      </c>
      <c r="I534" s="163"/>
      <c r="J534" s="163">
        <f t="shared" si="150"/>
        <v>0</v>
      </c>
      <c r="K534" s="164"/>
      <c r="L534" s="165"/>
      <c r="M534" s="166" t="s">
        <v>1</v>
      </c>
      <c r="N534" s="167" t="s">
        <v>36</v>
      </c>
      <c r="O534" s="154">
        <v>0</v>
      </c>
      <c r="P534" s="154">
        <f t="shared" si="151"/>
        <v>0</v>
      </c>
      <c r="Q534" s="154">
        <v>8.0000000000000007E-5</v>
      </c>
      <c r="R534" s="154">
        <f t="shared" si="152"/>
        <v>4.0000000000000002E-4</v>
      </c>
      <c r="S534" s="154">
        <v>0</v>
      </c>
      <c r="T534" s="155">
        <f t="shared" si="153"/>
        <v>0</v>
      </c>
      <c r="U534" s="26"/>
      <c r="V534" s="26"/>
      <c r="W534" s="26"/>
      <c r="X534" s="26"/>
      <c r="Y534" s="26"/>
      <c r="Z534" s="26"/>
      <c r="AA534" s="26"/>
      <c r="AB534" s="26"/>
      <c r="AC534" s="26"/>
      <c r="AD534" s="26"/>
      <c r="AE534" s="26"/>
      <c r="AR534" s="156" t="s">
        <v>223</v>
      </c>
      <c r="AT534" s="156" t="s">
        <v>168</v>
      </c>
      <c r="AU534" s="156" t="s">
        <v>145</v>
      </c>
      <c r="AY534" s="14" t="s">
        <v>133</v>
      </c>
      <c r="BE534" s="157">
        <f t="shared" si="154"/>
        <v>0</v>
      </c>
      <c r="BF534" s="157">
        <f t="shared" si="155"/>
        <v>0</v>
      </c>
      <c r="BG534" s="157">
        <f t="shared" si="156"/>
        <v>0</v>
      </c>
      <c r="BH534" s="157">
        <f t="shared" si="157"/>
        <v>0</v>
      </c>
      <c r="BI534" s="157">
        <f t="shared" si="158"/>
        <v>0</v>
      </c>
      <c r="BJ534" s="14" t="s">
        <v>83</v>
      </c>
      <c r="BK534" s="158">
        <f t="shared" si="159"/>
        <v>0</v>
      </c>
      <c r="BL534" s="14" t="s">
        <v>223</v>
      </c>
      <c r="BM534" s="156" t="s">
        <v>1242</v>
      </c>
    </row>
    <row r="535" spans="1:65" s="2" customFormat="1" ht="30" customHeight="1">
      <c r="A535" s="26"/>
      <c r="B535" s="145"/>
      <c r="C535" s="159" t="s">
        <v>1243</v>
      </c>
      <c r="D535" s="159" t="s">
        <v>168</v>
      </c>
      <c r="E535" s="160" t="s">
        <v>791</v>
      </c>
      <c r="F535" s="161" t="s">
        <v>792</v>
      </c>
      <c r="G535" s="162" t="s">
        <v>157</v>
      </c>
      <c r="H535" s="163">
        <v>5</v>
      </c>
      <c r="I535" s="163"/>
      <c r="J535" s="163">
        <f t="shared" si="150"/>
        <v>0</v>
      </c>
      <c r="K535" s="164"/>
      <c r="L535" s="165"/>
      <c r="M535" s="166" t="s">
        <v>1</v>
      </c>
      <c r="N535" s="167" t="s">
        <v>36</v>
      </c>
      <c r="O535" s="154">
        <v>0</v>
      </c>
      <c r="P535" s="154">
        <f t="shared" si="151"/>
        <v>0</v>
      </c>
      <c r="Q535" s="154">
        <v>0</v>
      </c>
      <c r="R535" s="154">
        <f t="shared" si="152"/>
        <v>0</v>
      </c>
      <c r="S535" s="154">
        <v>0</v>
      </c>
      <c r="T535" s="155">
        <f t="shared" si="153"/>
        <v>0</v>
      </c>
      <c r="U535" s="26"/>
      <c r="V535" s="26"/>
      <c r="W535" s="26"/>
      <c r="X535" s="26"/>
      <c r="Y535" s="26"/>
      <c r="Z535" s="26"/>
      <c r="AA535" s="26"/>
      <c r="AB535" s="26"/>
      <c r="AC535" s="26"/>
      <c r="AD535" s="26"/>
      <c r="AE535" s="26"/>
      <c r="AR535" s="156" t="s">
        <v>223</v>
      </c>
      <c r="AT535" s="156" t="s">
        <v>168</v>
      </c>
      <c r="AU535" s="156" t="s">
        <v>145</v>
      </c>
      <c r="AY535" s="14" t="s">
        <v>133</v>
      </c>
      <c r="BE535" s="157">
        <f t="shared" si="154"/>
        <v>0</v>
      </c>
      <c r="BF535" s="157">
        <f t="shared" si="155"/>
        <v>0</v>
      </c>
      <c r="BG535" s="157">
        <f t="shared" si="156"/>
        <v>0</v>
      </c>
      <c r="BH535" s="157">
        <f t="shared" si="157"/>
        <v>0</v>
      </c>
      <c r="BI535" s="157">
        <f t="shared" si="158"/>
        <v>0</v>
      </c>
      <c r="BJ535" s="14" t="s">
        <v>83</v>
      </c>
      <c r="BK535" s="158">
        <f t="shared" si="159"/>
        <v>0</v>
      </c>
      <c r="BL535" s="14" t="s">
        <v>223</v>
      </c>
      <c r="BM535" s="156" t="s">
        <v>1244</v>
      </c>
    </row>
    <row r="536" spans="1:65" s="2" customFormat="1" ht="31.2" customHeight="1">
      <c r="A536" s="26"/>
      <c r="B536" s="145"/>
      <c r="C536" s="159" t="s">
        <v>1245</v>
      </c>
      <c r="D536" s="159" t="s">
        <v>168</v>
      </c>
      <c r="E536" s="160" t="s">
        <v>795</v>
      </c>
      <c r="F536" s="161" t="s">
        <v>796</v>
      </c>
      <c r="G536" s="162" t="s">
        <v>157</v>
      </c>
      <c r="H536" s="163">
        <v>2</v>
      </c>
      <c r="I536" s="163"/>
      <c r="J536" s="163">
        <f t="shared" si="150"/>
        <v>0</v>
      </c>
      <c r="K536" s="164"/>
      <c r="L536" s="165"/>
      <c r="M536" s="166" t="s">
        <v>1</v>
      </c>
      <c r="N536" s="167" t="s">
        <v>36</v>
      </c>
      <c r="O536" s="154">
        <v>0</v>
      </c>
      <c r="P536" s="154">
        <f t="shared" si="151"/>
        <v>0</v>
      </c>
      <c r="Q536" s="154">
        <v>0</v>
      </c>
      <c r="R536" s="154">
        <f t="shared" si="152"/>
        <v>0</v>
      </c>
      <c r="S536" s="154">
        <v>0</v>
      </c>
      <c r="T536" s="155">
        <f t="shared" si="153"/>
        <v>0</v>
      </c>
      <c r="U536" s="26"/>
      <c r="V536" s="26"/>
      <c r="W536" s="26"/>
      <c r="X536" s="26"/>
      <c r="Y536" s="26"/>
      <c r="Z536" s="26"/>
      <c r="AA536" s="26"/>
      <c r="AB536" s="26"/>
      <c r="AC536" s="26"/>
      <c r="AD536" s="26"/>
      <c r="AE536" s="26"/>
      <c r="AR536" s="156" t="s">
        <v>223</v>
      </c>
      <c r="AT536" s="156" t="s">
        <v>168</v>
      </c>
      <c r="AU536" s="156" t="s">
        <v>145</v>
      </c>
      <c r="AY536" s="14" t="s">
        <v>133</v>
      </c>
      <c r="BE536" s="157">
        <f t="shared" si="154"/>
        <v>0</v>
      </c>
      <c r="BF536" s="157">
        <f t="shared" si="155"/>
        <v>0</v>
      </c>
      <c r="BG536" s="157">
        <f t="shared" si="156"/>
        <v>0</v>
      </c>
      <c r="BH536" s="157">
        <f t="shared" si="157"/>
        <v>0</v>
      </c>
      <c r="BI536" s="157">
        <f t="shared" si="158"/>
        <v>0</v>
      </c>
      <c r="BJ536" s="14" t="s">
        <v>83</v>
      </c>
      <c r="BK536" s="158">
        <f t="shared" si="159"/>
        <v>0</v>
      </c>
      <c r="BL536" s="14" t="s">
        <v>223</v>
      </c>
      <c r="BM536" s="156" t="s">
        <v>1246</v>
      </c>
    </row>
    <row r="537" spans="1:65" s="2" customFormat="1" ht="33" customHeight="1">
      <c r="A537" s="26"/>
      <c r="B537" s="145"/>
      <c r="C537" s="146" t="s">
        <v>1247</v>
      </c>
      <c r="D537" s="146" t="s">
        <v>136</v>
      </c>
      <c r="E537" s="147" t="s">
        <v>799</v>
      </c>
      <c r="F537" s="148" t="s">
        <v>800</v>
      </c>
      <c r="G537" s="149" t="s">
        <v>157</v>
      </c>
      <c r="H537" s="150">
        <v>45</v>
      </c>
      <c r="I537" s="150"/>
      <c r="J537" s="150">
        <f t="shared" si="150"/>
        <v>0</v>
      </c>
      <c r="K537" s="151"/>
      <c r="L537" s="27"/>
      <c r="M537" s="152" t="s">
        <v>1</v>
      </c>
      <c r="N537" s="153" t="s">
        <v>36</v>
      </c>
      <c r="O537" s="154">
        <v>6.7000000000000004E-2</v>
      </c>
      <c r="P537" s="154">
        <f t="shared" si="151"/>
        <v>3.0150000000000001</v>
      </c>
      <c r="Q537" s="154">
        <v>0</v>
      </c>
      <c r="R537" s="154">
        <f t="shared" si="152"/>
        <v>0</v>
      </c>
      <c r="S537" s="154">
        <v>0</v>
      </c>
      <c r="T537" s="155">
        <f t="shared" si="153"/>
        <v>0</v>
      </c>
      <c r="U537" s="26"/>
      <c r="V537" s="26"/>
      <c r="W537" s="26"/>
      <c r="X537" s="26"/>
      <c r="Y537" s="26"/>
      <c r="Z537" s="26"/>
      <c r="AA537" s="26"/>
      <c r="AB537" s="26"/>
      <c r="AC537" s="26"/>
      <c r="AD537" s="26"/>
      <c r="AE537" s="26"/>
      <c r="AR537" s="156" t="s">
        <v>218</v>
      </c>
      <c r="AT537" s="156" t="s">
        <v>136</v>
      </c>
      <c r="AU537" s="156" t="s">
        <v>145</v>
      </c>
      <c r="AY537" s="14" t="s">
        <v>133</v>
      </c>
      <c r="BE537" s="157">
        <f t="shared" si="154"/>
        <v>0</v>
      </c>
      <c r="BF537" s="157">
        <f t="shared" si="155"/>
        <v>0</v>
      </c>
      <c r="BG537" s="157">
        <f t="shared" si="156"/>
        <v>0</v>
      </c>
      <c r="BH537" s="157">
        <f t="shared" si="157"/>
        <v>0</v>
      </c>
      <c r="BI537" s="157">
        <f t="shared" si="158"/>
        <v>0</v>
      </c>
      <c r="BJ537" s="14" t="s">
        <v>83</v>
      </c>
      <c r="BK537" s="158">
        <f t="shared" si="159"/>
        <v>0</v>
      </c>
      <c r="BL537" s="14" t="s">
        <v>218</v>
      </c>
      <c r="BM537" s="156" t="s">
        <v>1248</v>
      </c>
    </row>
    <row r="538" spans="1:65" s="2" customFormat="1" ht="30.6" customHeight="1">
      <c r="A538" s="26"/>
      <c r="B538" s="145"/>
      <c r="C538" s="159" t="s">
        <v>1249</v>
      </c>
      <c r="D538" s="159" t="s">
        <v>168</v>
      </c>
      <c r="E538" s="160" t="s">
        <v>803</v>
      </c>
      <c r="F538" s="161" t="s">
        <v>804</v>
      </c>
      <c r="G538" s="162" t="s">
        <v>157</v>
      </c>
      <c r="H538" s="163">
        <v>45</v>
      </c>
      <c r="I538" s="163"/>
      <c r="J538" s="163">
        <f t="shared" si="150"/>
        <v>0</v>
      </c>
      <c r="K538" s="164"/>
      <c r="L538" s="165"/>
      <c r="M538" s="166" t="s">
        <v>1</v>
      </c>
      <c r="N538" s="167" t="s">
        <v>36</v>
      </c>
      <c r="O538" s="154">
        <v>0</v>
      </c>
      <c r="P538" s="154">
        <f t="shared" si="151"/>
        <v>0</v>
      </c>
      <c r="Q538" s="154">
        <v>3.0000000000000001E-5</v>
      </c>
      <c r="R538" s="154">
        <f t="shared" si="152"/>
        <v>1.3500000000000001E-3</v>
      </c>
      <c r="S538" s="154">
        <v>0</v>
      </c>
      <c r="T538" s="155">
        <f t="shared" si="153"/>
        <v>0</v>
      </c>
      <c r="U538" s="26"/>
      <c r="V538" s="26"/>
      <c r="W538" s="26"/>
      <c r="X538" s="26"/>
      <c r="Y538" s="26"/>
      <c r="Z538" s="26"/>
      <c r="AA538" s="26"/>
      <c r="AB538" s="26"/>
      <c r="AC538" s="26"/>
      <c r="AD538" s="26"/>
      <c r="AE538" s="26"/>
      <c r="AR538" s="156" t="s">
        <v>223</v>
      </c>
      <c r="AT538" s="156" t="s">
        <v>168</v>
      </c>
      <c r="AU538" s="156" t="s">
        <v>145</v>
      </c>
      <c r="AY538" s="14" t="s">
        <v>133</v>
      </c>
      <c r="BE538" s="157">
        <f t="shared" si="154"/>
        <v>0</v>
      </c>
      <c r="BF538" s="157">
        <f t="shared" si="155"/>
        <v>0</v>
      </c>
      <c r="BG538" s="157">
        <f t="shared" si="156"/>
        <v>0</v>
      </c>
      <c r="BH538" s="157">
        <f t="shared" si="157"/>
        <v>0</v>
      </c>
      <c r="BI538" s="157">
        <f t="shared" si="158"/>
        <v>0</v>
      </c>
      <c r="BJ538" s="14" t="s">
        <v>83</v>
      </c>
      <c r="BK538" s="158">
        <f t="shared" si="159"/>
        <v>0</v>
      </c>
      <c r="BL538" s="14" t="s">
        <v>223</v>
      </c>
      <c r="BM538" s="156" t="s">
        <v>1250</v>
      </c>
    </row>
    <row r="539" spans="1:65" s="2" customFormat="1" ht="25.8" customHeight="1">
      <c r="A539" s="26"/>
      <c r="B539" s="145"/>
      <c r="C539" s="159" t="s">
        <v>1251</v>
      </c>
      <c r="D539" s="159" t="s">
        <v>168</v>
      </c>
      <c r="E539" s="160" t="s">
        <v>791</v>
      </c>
      <c r="F539" s="161" t="s">
        <v>792</v>
      </c>
      <c r="G539" s="162" t="s">
        <v>157</v>
      </c>
      <c r="H539" s="163">
        <v>45</v>
      </c>
      <c r="I539" s="163"/>
      <c r="J539" s="163">
        <f t="shared" si="150"/>
        <v>0</v>
      </c>
      <c r="K539" s="164"/>
      <c r="L539" s="165"/>
      <c r="M539" s="166" t="s">
        <v>1</v>
      </c>
      <c r="N539" s="167" t="s">
        <v>36</v>
      </c>
      <c r="O539" s="154">
        <v>0</v>
      </c>
      <c r="P539" s="154">
        <f t="shared" si="151"/>
        <v>0</v>
      </c>
      <c r="Q539" s="154">
        <v>0</v>
      </c>
      <c r="R539" s="154">
        <f t="shared" si="152"/>
        <v>0</v>
      </c>
      <c r="S539" s="154">
        <v>0</v>
      </c>
      <c r="T539" s="155">
        <f t="shared" si="153"/>
        <v>0</v>
      </c>
      <c r="U539" s="26"/>
      <c r="V539" s="26"/>
      <c r="W539" s="26"/>
      <c r="X539" s="26"/>
      <c r="Y539" s="26"/>
      <c r="Z539" s="26"/>
      <c r="AA539" s="26"/>
      <c r="AB539" s="26"/>
      <c r="AC539" s="26"/>
      <c r="AD539" s="26"/>
      <c r="AE539" s="26"/>
      <c r="AR539" s="156" t="s">
        <v>223</v>
      </c>
      <c r="AT539" s="156" t="s">
        <v>168</v>
      </c>
      <c r="AU539" s="156" t="s">
        <v>145</v>
      </c>
      <c r="AY539" s="14" t="s">
        <v>133</v>
      </c>
      <c r="BE539" s="157">
        <f t="shared" si="154"/>
        <v>0</v>
      </c>
      <c r="BF539" s="157">
        <f t="shared" si="155"/>
        <v>0</v>
      </c>
      <c r="BG539" s="157">
        <f t="shared" si="156"/>
        <v>0</v>
      </c>
      <c r="BH539" s="157">
        <f t="shared" si="157"/>
        <v>0</v>
      </c>
      <c r="BI539" s="157">
        <f t="shared" si="158"/>
        <v>0</v>
      </c>
      <c r="BJ539" s="14" t="s">
        <v>83</v>
      </c>
      <c r="BK539" s="158">
        <f t="shared" si="159"/>
        <v>0</v>
      </c>
      <c r="BL539" s="14" t="s">
        <v>223</v>
      </c>
      <c r="BM539" s="156" t="s">
        <v>1252</v>
      </c>
    </row>
    <row r="540" spans="1:65" s="2" customFormat="1" ht="31.2" customHeight="1">
      <c r="A540" s="26"/>
      <c r="B540" s="145"/>
      <c r="C540" s="159" t="s">
        <v>1253</v>
      </c>
      <c r="D540" s="159" t="s">
        <v>168</v>
      </c>
      <c r="E540" s="160" t="s">
        <v>795</v>
      </c>
      <c r="F540" s="161" t="s">
        <v>796</v>
      </c>
      <c r="G540" s="162" t="s">
        <v>157</v>
      </c>
      <c r="H540" s="163">
        <v>2</v>
      </c>
      <c r="I540" s="163"/>
      <c r="J540" s="163">
        <f t="shared" si="150"/>
        <v>0</v>
      </c>
      <c r="K540" s="164"/>
      <c r="L540" s="165"/>
      <c r="M540" s="166" t="s">
        <v>1</v>
      </c>
      <c r="N540" s="167" t="s">
        <v>36</v>
      </c>
      <c r="O540" s="154">
        <v>0</v>
      </c>
      <c r="P540" s="154">
        <f t="shared" si="151"/>
        <v>0</v>
      </c>
      <c r="Q540" s="154">
        <v>0</v>
      </c>
      <c r="R540" s="154">
        <f t="shared" si="152"/>
        <v>0</v>
      </c>
      <c r="S540" s="154">
        <v>0</v>
      </c>
      <c r="T540" s="155">
        <f t="shared" si="153"/>
        <v>0</v>
      </c>
      <c r="U540" s="26"/>
      <c r="V540" s="26"/>
      <c r="W540" s="26"/>
      <c r="X540" s="26"/>
      <c r="Y540" s="26"/>
      <c r="Z540" s="26"/>
      <c r="AA540" s="26"/>
      <c r="AB540" s="26"/>
      <c r="AC540" s="26"/>
      <c r="AD540" s="26"/>
      <c r="AE540" s="26"/>
      <c r="AR540" s="156" t="s">
        <v>223</v>
      </c>
      <c r="AT540" s="156" t="s">
        <v>168</v>
      </c>
      <c r="AU540" s="156" t="s">
        <v>145</v>
      </c>
      <c r="AY540" s="14" t="s">
        <v>133</v>
      </c>
      <c r="BE540" s="157">
        <f t="shared" si="154"/>
        <v>0</v>
      </c>
      <c r="BF540" s="157">
        <f t="shared" si="155"/>
        <v>0</v>
      </c>
      <c r="BG540" s="157">
        <f t="shared" si="156"/>
        <v>0</v>
      </c>
      <c r="BH540" s="157">
        <f t="shared" si="157"/>
        <v>0</v>
      </c>
      <c r="BI540" s="157">
        <f t="shared" si="158"/>
        <v>0</v>
      </c>
      <c r="BJ540" s="14" t="s">
        <v>83</v>
      </c>
      <c r="BK540" s="158">
        <f t="shared" si="159"/>
        <v>0</v>
      </c>
      <c r="BL540" s="14" t="s">
        <v>223</v>
      </c>
      <c r="BM540" s="156" t="s">
        <v>1254</v>
      </c>
    </row>
    <row r="541" spans="1:65" s="2" customFormat="1" ht="49.05" customHeight="1">
      <c r="A541" s="26"/>
      <c r="B541" s="145"/>
      <c r="C541" s="159" t="s">
        <v>1255</v>
      </c>
      <c r="D541" s="159" t="s">
        <v>168</v>
      </c>
      <c r="E541" s="160" t="s">
        <v>811</v>
      </c>
      <c r="F541" s="161" t="s">
        <v>812</v>
      </c>
      <c r="G541" s="162" t="s">
        <v>157</v>
      </c>
      <c r="H541" s="163">
        <v>1</v>
      </c>
      <c r="I541" s="163"/>
      <c r="J541" s="163">
        <f t="shared" si="150"/>
        <v>0</v>
      </c>
      <c r="K541" s="164"/>
      <c r="L541" s="165"/>
      <c r="M541" s="166" t="s">
        <v>1</v>
      </c>
      <c r="N541" s="167" t="s">
        <v>36</v>
      </c>
      <c r="O541" s="154">
        <v>0</v>
      </c>
      <c r="P541" s="154">
        <f t="shared" si="151"/>
        <v>0</v>
      </c>
      <c r="Q541" s="154">
        <v>0</v>
      </c>
      <c r="R541" s="154">
        <f t="shared" si="152"/>
        <v>0</v>
      </c>
      <c r="S541" s="154">
        <v>0</v>
      </c>
      <c r="T541" s="155">
        <f t="shared" si="153"/>
        <v>0</v>
      </c>
      <c r="U541" s="26"/>
      <c r="V541" s="26"/>
      <c r="W541" s="26"/>
      <c r="X541" s="26"/>
      <c r="Y541" s="26"/>
      <c r="Z541" s="26"/>
      <c r="AA541" s="26"/>
      <c r="AB541" s="26"/>
      <c r="AC541" s="26"/>
      <c r="AD541" s="26"/>
      <c r="AE541" s="26"/>
      <c r="AR541" s="156" t="s">
        <v>223</v>
      </c>
      <c r="AT541" s="156" t="s">
        <v>168</v>
      </c>
      <c r="AU541" s="156" t="s">
        <v>145</v>
      </c>
      <c r="AY541" s="14" t="s">
        <v>133</v>
      </c>
      <c r="BE541" s="157">
        <f t="shared" si="154"/>
        <v>0</v>
      </c>
      <c r="BF541" s="157">
        <f t="shared" si="155"/>
        <v>0</v>
      </c>
      <c r="BG541" s="157">
        <f t="shared" si="156"/>
        <v>0</v>
      </c>
      <c r="BH541" s="157">
        <f t="shared" si="157"/>
        <v>0</v>
      </c>
      <c r="BI541" s="157">
        <f t="shared" si="158"/>
        <v>0</v>
      </c>
      <c r="BJ541" s="14" t="s">
        <v>83</v>
      </c>
      <c r="BK541" s="158">
        <f t="shared" si="159"/>
        <v>0</v>
      </c>
      <c r="BL541" s="14" t="s">
        <v>223</v>
      </c>
      <c r="BM541" s="156" t="s">
        <v>1256</v>
      </c>
    </row>
    <row r="542" spans="1:65" s="2" customFormat="1" ht="24.15" customHeight="1">
      <c r="A542" s="26"/>
      <c r="B542" s="145"/>
      <c r="C542" s="159" t="s">
        <v>1257</v>
      </c>
      <c r="D542" s="159" t="s">
        <v>168</v>
      </c>
      <c r="E542" s="160" t="s">
        <v>815</v>
      </c>
      <c r="F542" s="161" t="s">
        <v>816</v>
      </c>
      <c r="G542" s="162" t="s">
        <v>157</v>
      </c>
      <c r="H542" s="163">
        <v>1</v>
      </c>
      <c r="I542" s="163"/>
      <c r="J542" s="163">
        <f t="shared" si="150"/>
        <v>0</v>
      </c>
      <c r="K542" s="164"/>
      <c r="L542" s="165"/>
      <c r="M542" s="166" t="s">
        <v>1</v>
      </c>
      <c r="N542" s="167" t="s">
        <v>36</v>
      </c>
      <c r="O542" s="154">
        <v>0</v>
      </c>
      <c r="P542" s="154">
        <f t="shared" si="151"/>
        <v>0</v>
      </c>
      <c r="Q542" s="154">
        <v>2.1000000000000001E-4</v>
      </c>
      <c r="R542" s="154">
        <f t="shared" si="152"/>
        <v>2.1000000000000001E-4</v>
      </c>
      <c r="S542" s="154">
        <v>0</v>
      </c>
      <c r="T542" s="155">
        <f t="shared" si="153"/>
        <v>0</v>
      </c>
      <c r="U542" s="26"/>
      <c r="V542" s="26"/>
      <c r="W542" s="26"/>
      <c r="X542" s="26"/>
      <c r="Y542" s="26"/>
      <c r="Z542" s="26"/>
      <c r="AA542" s="26"/>
      <c r="AB542" s="26"/>
      <c r="AC542" s="26"/>
      <c r="AD542" s="26"/>
      <c r="AE542" s="26"/>
      <c r="AR542" s="156" t="s">
        <v>223</v>
      </c>
      <c r="AT542" s="156" t="s">
        <v>168</v>
      </c>
      <c r="AU542" s="156" t="s">
        <v>145</v>
      </c>
      <c r="AY542" s="14" t="s">
        <v>133</v>
      </c>
      <c r="BE542" s="157">
        <f t="shared" si="154"/>
        <v>0</v>
      </c>
      <c r="BF542" s="157">
        <f t="shared" si="155"/>
        <v>0</v>
      </c>
      <c r="BG542" s="157">
        <f t="shared" si="156"/>
        <v>0</v>
      </c>
      <c r="BH542" s="157">
        <f t="shared" si="157"/>
        <v>0</v>
      </c>
      <c r="BI542" s="157">
        <f t="shared" si="158"/>
        <v>0</v>
      </c>
      <c r="BJ542" s="14" t="s">
        <v>83</v>
      </c>
      <c r="BK542" s="158">
        <f t="shared" si="159"/>
        <v>0</v>
      </c>
      <c r="BL542" s="14" t="s">
        <v>223</v>
      </c>
      <c r="BM542" s="156" t="s">
        <v>1258</v>
      </c>
    </row>
    <row r="543" spans="1:65" s="12" customFormat="1" ht="20.85" customHeight="1">
      <c r="B543" s="133"/>
      <c r="D543" s="134" t="s">
        <v>69</v>
      </c>
      <c r="E543" s="143" t="s">
        <v>1259</v>
      </c>
      <c r="F543" s="143" t="s">
        <v>1260</v>
      </c>
      <c r="J543" s="144">
        <f>BK543</f>
        <v>0</v>
      </c>
      <c r="L543" s="133"/>
      <c r="M543" s="137"/>
      <c r="N543" s="138"/>
      <c r="O543" s="138"/>
      <c r="P543" s="139">
        <f>SUM(P544:P565)</f>
        <v>20.797000000000001</v>
      </c>
      <c r="Q543" s="138"/>
      <c r="R543" s="139">
        <f>SUM(R544:R565)</f>
        <v>1.2949999999999998E-2</v>
      </c>
      <c r="S543" s="138"/>
      <c r="T543" s="140">
        <f>SUM(T544:T565)</f>
        <v>0</v>
      </c>
      <c r="AR543" s="134" t="s">
        <v>145</v>
      </c>
      <c r="AT543" s="141" t="s">
        <v>69</v>
      </c>
      <c r="AU543" s="141" t="s">
        <v>83</v>
      </c>
      <c r="AY543" s="134" t="s">
        <v>133</v>
      </c>
      <c r="BK543" s="142">
        <f>SUM(BK544:BK565)</f>
        <v>0</v>
      </c>
    </row>
    <row r="544" spans="1:65" s="2" customFormat="1" ht="24.15" customHeight="1">
      <c r="A544" s="26"/>
      <c r="B544" s="145"/>
      <c r="C544" s="159" t="s">
        <v>1261</v>
      </c>
      <c r="D544" s="159" t="s">
        <v>168</v>
      </c>
      <c r="E544" s="160" t="s">
        <v>1262</v>
      </c>
      <c r="F544" s="161" t="s">
        <v>1263</v>
      </c>
      <c r="G544" s="162" t="s">
        <v>157</v>
      </c>
      <c r="H544" s="163">
        <v>2</v>
      </c>
      <c r="I544" s="163"/>
      <c r="J544" s="163">
        <f t="shared" ref="J544:J565" si="160">ROUND(I544*H544,3)</f>
        <v>0</v>
      </c>
      <c r="K544" s="164"/>
      <c r="L544" s="165"/>
      <c r="M544" s="166" t="s">
        <v>1</v>
      </c>
      <c r="N544" s="167" t="s">
        <v>36</v>
      </c>
      <c r="O544" s="154">
        <v>0</v>
      </c>
      <c r="P544" s="154">
        <f t="shared" ref="P544:P565" si="161">O544*H544</f>
        <v>0</v>
      </c>
      <c r="Q544" s="154">
        <v>0</v>
      </c>
      <c r="R544" s="154">
        <f t="shared" ref="R544:R565" si="162">Q544*H544</f>
        <v>0</v>
      </c>
      <c r="S544" s="154">
        <v>0</v>
      </c>
      <c r="T544" s="155">
        <f t="shared" ref="T544:T565" si="163">S544*H544</f>
        <v>0</v>
      </c>
      <c r="U544" s="26"/>
      <c r="V544" s="26"/>
      <c r="W544" s="26"/>
      <c r="X544" s="26"/>
      <c r="Y544" s="26"/>
      <c r="Z544" s="26"/>
      <c r="AA544" s="26"/>
      <c r="AB544" s="26"/>
      <c r="AC544" s="26"/>
      <c r="AD544" s="26"/>
      <c r="AE544" s="26"/>
      <c r="AR544" s="156" t="s">
        <v>246</v>
      </c>
      <c r="AT544" s="156" t="s">
        <v>168</v>
      </c>
      <c r="AU544" s="156" t="s">
        <v>145</v>
      </c>
      <c r="AY544" s="14" t="s">
        <v>133</v>
      </c>
      <c r="BE544" s="157">
        <f t="shared" ref="BE544:BE565" si="164">IF(N544="základná",J544,0)</f>
        <v>0</v>
      </c>
      <c r="BF544" s="157">
        <f t="shared" ref="BF544:BF565" si="165">IF(N544="znížená",J544,0)</f>
        <v>0</v>
      </c>
      <c r="BG544" s="157">
        <f t="shared" ref="BG544:BG565" si="166">IF(N544="zákl. prenesená",J544,0)</f>
        <v>0</v>
      </c>
      <c r="BH544" s="157">
        <f t="shared" ref="BH544:BH565" si="167">IF(N544="zníž. prenesená",J544,0)</f>
        <v>0</v>
      </c>
      <c r="BI544" s="157">
        <f t="shared" ref="BI544:BI565" si="168">IF(N544="nulová",J544,0)</f>
        <v>0</v>
      </c>
      <c r="BJ544" s="14" t="s">
        <v>83</v>
      </c>
      <c r="BK544" s="158">
        <f t="shared" ref="BK544:BK565" si="169">ROUND(I544*H544,3)</f>
        <v>0</v>
      </c>
      <c r="BL544" s="14" t="s">
        <v>218</v>
      </c>
      <c r="BM544" s="156" t="s">
        <v>1264</v>
      </c>
    </row>
    <row r="545" spans="1:65" s="2" customFormat="1" ht="16.5" customHeight="1">
      <c r="A545" s="26"/>
      <c r="B545" s="145"/>
      <c r="C545" s="146" t="s">
        <v>1265</v>
      </c>
      <c r="D545" s="146" t="s">
        <v>136</v>
      </c>
      <c r="E545" s="147" t="s">
        <v>731</v>
      </c>
      <c r="F545" s="148" t="s">
        <v>732</v>
      </c>
      <c r="G545" s="149" t="s">
        <v>157</v>
      </c>
      <c r="H545" s="150">
        <v>1</v>
      </c>
      <c r="I545" s="150"/>
      <c r="J545" s="150">
        <f t="shared" si="160"/>
        <v>0</v>
      </c>
      <c r="K545" s="151"/>
      <c r="L545" s="27"/>
      <c r="M545" s="152" t="s">
        <v>1</v>
      </c>
      <c r="N545" s="153" t="s">
        <v>36</v>
      </c>
      <c r="O545" s="154">
        <v>0.35</v>
      </c>
      <c r="P545" s="154">
        <f t="shared" si="161"/>
        <v>0.35</v>
      </c>
      <c r="Q545" s="154">
        <v>0</v>
      </c>
      <c r="R545" s="154">
        <f t="shared" si="162"/>
        <v>0</v>
      </c>
      <c r="S545" s="154">
        <v>0</v>
      </c>
      <c r="T545" s="155">
        <f t="shared" si="163"/>
        <v>0</v>
      </c>
      <c r="U545" s="26"/>
      <c r="V545" s="26"/>
      <c r="W545" s="26"/>
      <c r="X545" s="26"/>
      <c r="Y545" s="26"/>
      <c r="Z545" s="26"/>
      <c r="AA545" s="26"/>
      <c r="AB545" s="26"/>
      <c r="AC545" s="26"/>
      <c r="AD545" s="26"/>
      <c r="AE545" s="26"/>
      <c r="AR545" s="156" t="s">
        <v>218</v>
      </c>
      <c r="AT545" s="156" t="s">
        <v>136</v>
      </c>
      <c r="AU545" s="156" t="s">
        <v>145</v>
      </c>
      <c r="AY545" s="14" t="s">
        <v>133</v>
      </c>
      <c r="BE545" s="157">
        <f t="shared" si="164"/>
        <v>0</v>
      </c>
      <c r="BF545" s="157">
        <f t="shared" si="165"/>
        <v>0</v>
      </c>
      <c r="BG545" s="157">
        <f t="shared" si="166"/>
        <v>0</v>
      </c>
      <c r="BH545" s="157">
        <f t="shared" si="167"/>
        <v>0</v>
      </c>
      <c r="BI545" s="157">
        <f t="shared" si="168"/>
        <v>0</v>
      </c>
      <c r="BJ545" s="14" t="s">
        <v>83</v>
      </c>
      <c r="BK545" s="158">
        <f t="shared" si="169"/>
        <v>0</v>
      </c>
      <c r="BL545" s="14" t="s">
        <v>218</v>
      </c>
      <c r="BM545" s="156" t="s">
        <v>1266</v>
      </c>
    </row>
    <row r="546" spans="1:65" s="2" customFormat="1" ht="27.6" customHeight="1">
      <c r="A546" s="26"/>
      <c r="B546" s="145"/>
      <c r="C546" s="159" t="s">
        <v>1267</v>
      </c>
      <c r="D546" s="159" t="s">
        <v>168</v>
      </c>
      <c r="E546" s="160" t="s">
        <v>735</v>
      </c>
      <c r="F546" s="161" t="s">
        <v>736</v>
      </c>
      <c r="G546" s="162" t="s">
        <v>157</v>
      </c>
      <c r="H546" s="163">
        <v>1</v>
      </c>
      <c r="I546" s="163"/>
      <c r="J546" s="163">
        <f t="shared" si="160"/>
        <v>0</v>
      </c>
      <c r="K546" s="164"/>
      <c r="L546" s="165"/>
      <c r="M546" s="166" t="s">
        <v>1</v>
      </c>
      <c r="N546" s="167" t="s">
        <v>36</v>
      </c>
      <c r="O546" s="154">
        <v>0</v>
      </c>
      <c r="P546" s="154">
        <f t="shared" si="161"/>
        <v>0</v>
      </c>
      <c r="Q546" s="154">
        <v>4.2999999999999999E-4</v>
      </c>
      <c r="R546" s="154">
        <f t="shared" si="162"/>
        <v>4.2999999999999999E-4</v>
      </c>
      <c r="S546" s="154">
        <v>0</v>
      </c>
      <c r="T546" s="155">
        <f t="shared" si="163"/>
        <v>0</v>
      </c>
      <c r="U546" s="26"/>
      <c r="V546" s="26"/>
      <c r="W546" s="26"/>
      <c r="X546" s="26"/>
      <c r="Y546" s="26"/>
      <c r="Z546" s="26"/>
      <c r="AA546" s="26"/>
      <c r="AB546" s="26"/>
      <c r="AC546" s="26"/>
      <c r="AD546" s="26"/>
      <c r="AE546" s="26"/>
      <c r="AR546" s="156" t="s">
        <v>223</v>
      </c>
      <c r="AT546" s="156" t="s">
        <v>168</v>
      </c>
      <c r="AU546" s="156" t="s">
        <v>145</v>
      </c>
      <c r="AY546" s="14" t="s">
        <v>133</v>
      </c>
      <c r="BE546" s="157">
        <f t="shared" si="164"/>
        <v>0</v>
      </c>
      <c r="BF546" s="157">
        <f t="shared" si="165"/>
        <v>0</v>
      </c>
      <c r="BG546" s="157">
        <f t="shared" si="166"/>
        <v>0</v>
      </c>
      <c r="BH546" s="157">
        <f t="shared" si="167"/>
        <v>0</v>
      </c>
      <c r="BI546" s="157">
        <f t="shared" si="168"/>
        <v>0</v>
      </c>
      <c r="BJ546" s="14" t="s">
        <v>83</v>
      </c>
      <c r="BK546" s="158">
        <f t="shared" si="169"/>
        <v>0</v>
      </c>
      <c r="BL546" s="14" t="s">
        <v>223</v>
      </c>
      <c r="BM546" s="156" t="s">
        <v>1268</v>
      </c>
    </row>
    <row r="547" spans="1:65" s="2" customFormat="1" ht="16.5" customHeight="1">
      <c r="A547" s="26"/>
      <c r="B547" s="145"/>
      <c r="C547" s="146" t="s">
        <v>1269</v>
      </c>
      <c r="D547" s="146" t="s">
        <v>136</v>
      </c>
      <c r="E547" s="147" t="s">
        <v>739</v>
      </c>
      <c r="F547" s="148" t="s">
        <v>740</v>
      </c>
      <c r="G547" s="149" t="s">
        <v>157</v>
      </c>
      <c r="H547" s="150">
        <v>1</v>
      </c>
      <c r="I547" s="150"/>
      <c r="J547" s="150">
        <f t="shared" si="160"/>
        <v>0</v>
      </c>
      <c r="K547" s="151"/>
      <c r="L547" s="27"/>
      <c r="M547" s="152" t="s">
        <v>1</v>
      </c>
      <c r="N547" s="153" t="s">
        <v>36</v>
      </c>
      <c r="O547" s="154">
        <v>0.5</v>
      </c>
      <c r="P547" s="154">
        <f t="shared" si="161"/>
        <v>0.5</v>
      </c>
      <c r="Q547" s="154">
        <v>0</v>
      </c>
      <c r="R547" s="154">
        <f t="shared" si="162"/>
        <v>0</v>
      </c>
      <c r="S547" s="154">
        <v>0</v>
      </c>
      <c r="T547" s="155">
        <f t="shared" si="163"/>
        <v>0</v>
      </c>
      <c r="U547" s="26"/>
      <c r="V547" s="26"/>
      <c r="W547" s="26"/>
      <c r="X547" s="26"/>
      <c r="Y547" s="26"/>
      <c r="Z547" s="26"/>
      <c r="AA547" s="26"/>
      <c r="AB547" s="26"/>
      <c r="AC547" s="26"/>
      <c r="AD547" s="26"/>
      <c r="AE547" s="26"/>
      <c r="AR547" s="156" t="s">
        <v>218</v>
      </c>
      <c r="AT547" s="156" t="s">
        <v>136</v>
      </c>
      <c r="AU547" s="156" t="s">
        <v>145</v>
      </c>
      <c r="AY547" s="14" t="s">
        <v>133</v>
      </c>
      <c r="BE547" s="157">
        <f t="shared" si="164"/>
        <v>0</v>
      </c>
      <c r="BF547" s="157">
        <f t="shared" si="165"/>
        <v>0</v>
      </c>
      <c r="BG547" s="157">
        <f t="shared" si="166"/>
        <v>0</v>
      </c>
      <c r="BH547" s="157">
        <f t="shared" si="167"/>
        <v>0</v>
      </c>
      <c r="BI547" s="157">
        <f t="shared" si="168"/>
        <v>0</v>
      </c>
      <c r="BJ547" s="14" t="s">
        <v>83</v>
      </c>
      <c r="BK547" s="158">
        <f t="shared" si="169"/>
        <v>0</v>
      </c>
      <c r="BL547" s="14" t="s">
        <v>218</v>
      </c>
      <c r="BM547" s="156" t="s">
        <v>1270</v>
      </c>
    </row>
    <row r="548" spans="1:65" s="2" customFormat="1" ht="24" customHeight="1">
      <c r="A548" s="26"/>
      <c r="B548" s="145"/>
      <c r="C548" s="159" t="s">
        <v>1271</v>
      </c>
      <c r="D548" s="159" t="s">
        <v>168</v>
      </c>
      <c r="E548" s="160" t="s">
        <v>743</v>
      </c>
      <c r="F548" s="161" t="s">
        <v>744</v>
      </c>
      <c r="G548" s="162" t="s">
        <v>157</v>
      </c>
      <c r="H548" s="163">
        <v>1</v>
      </c>
      <c r="I548" s="163"/>
      <c r="J548" s="163">
        <f t="shared" si="160"/>
        <v>0</v>
      </c>
      <c r="K548" s="164"/>
      <c r="L548" s="165"/>
      <c r="M548" s="166" t="s">
        <v>1</v>
      </c>
      <c r="N548" s="167" t="s">
        <v>36</v>
      </c>
      <c r="O548" s="154">
        <v>0</v>
      </c>
      <c r="P548" s="154">
        <f t="shared" si="161"/>
        <v>0</v>
      </c>
      <c r="Q548" s="154">
        <v>2.9999999999999997E-4</v>
      </c>
      <c r="R548" s="154">
        <f t="shared" si="162"/>
        <v>2.9999999999999997E-4</v>
      </c>
      <c r="S548" s="154">
        <v>0</v>
      </c>
      <c r="T548" s="155">
        <f t="shared" si="163"/>
        <v>0</v>
      </c>
      <c r="U548" s="26"/>
      <c r="V548" s="26"/>
      <c r="W548" s="26"/>
      <c r="X548" s="26"/>
      <c r="Y548" s="26"/>
      <c r="Z548" s="26"/>
      <c r="AA548" s="26"/>
      <c r="AB548" s="26"/>
      <c r="AC548" s="26"/>
      <c r="AD548" s="26"/>
      <c r="AE548" s="26"/>
      <c r="AR548" s="156" t="s">
        <v>223</v>
      </c>
      <c r="AT548" s="156" t="s">
        <v>168</v>
      </c>
      <c r="AU548" s="156" t="s">
        <v>145</v>
      </c>
      <c r="AY548" s="14" t="s">
        <v>133</v>
      </c>
      <c r="BE548" s="157">
        <f t="shared" si="164"/>
        <v>0</v>
      </c>
      <c r="BF548" s="157">
        <f t="shared" si="165"/>
        <v>0</v>
      </c>
      <c r="BG548" s="157">
        <f t="shared" si="166"/>
        <v>0</v>
      </c>
      <c r="BH548" s="157">
        <f t="shared" si="167"/>
        <v>0</v>
      </c>
      <c r="BI548" s="157">
        <f t="shared" si="168"/>
        <v>0</v>
      </c>
      <c r="BJ548" s="14" t="s">
        <v>83</v>
      </c>
      <c r="BK548" s="158">
        <f t="shared" si="169"/>
        <v>0</v>
      </c>
      <c r="BL548" s="14" t="s">
        <v>223</v>
      </c>
      <c r="BM548" s="156" t="s">
        <v>1272</v>
      </c>
    </row>
    <row r="549" spans="1:65" s="2" customFormat="1" ht="16.5" customHeight="1">
      <c r="A549" s="26"/>
      <c r="B549" s="145"/>
      <c r="C549" s="146" t="s">
        <v>1273</v>
      </c>
      <c r="D549" s="146" t="s">
        <v>136</v>
      </c>
      <c r="E549" s="147" t="s">
        <v>747</v>
      </c>
      <c r="F549" s="148" t="s">
        <v>748</v>
      </c>
      <c r="G549" s="149" t="s">
        <v>157</v>
      </c>
      <c r="H549" s="150">
        <v>1</v>
      </c>
      <c r="I549" s="150"/>
      <c r="J549" s="150">
        <f t="shared" si="160"/>
        <v>0</v>
      </c>
      <c r="K549" s="151"/>
      <c r="L549" s="27"/>
      <c r="M549" s="152" t="s">
        <v>1</v>
      </c>
      <c r="N549" s="153" t="s">
        <v>36</v>
      </c>
      <c r="O549" s="154">
        <v>0.26</v>
      </c>
      <c r="P549" s="154">
        <f t="shared" si="161"/>
        <v>0.26</v>
      </c>
      <c r="Q549" s="154">
        <v>0</v>
      </c>
      <c r="R549" s="154">
        <f t="shared" si="162"/>
        <v>0</v>
      </c>
      <c r="S549" s="154">
        <v>0</v>
      </c>
      <c r="T549" s="155">
        <f t="shared" si="163"/>
        <v>0</v>
      </c>
      <c r="U549" s="26"/>
      <c r="V549" s="26"/>
      <c r="W549" s="26"/>
      <c r="X549" s="26"/>
      <c r="Y549" s="26"/>
      <c r="Z549" s="26"/>
      <c r="AA549" s="26"/>
      <c r="AB549" s="26"/>
      <c r="AC549" s="26"/>
      <c r="AD549" s="26"/>
      <c r="AE549" s="26"/>
      <c r="AR549" s="156" t="s">
        <v>218</v>
      </c>
      <c r="AT549" s="156" t="s">
        <v>136</v>
      </c>
      <c r="AU549" s="156" t="s">
        <v>145</v>
      </c>
      <c r="AY549" s="14" t="s">
        <v>133</v>
      </c>
      <c r="BE549" s="157">
        <f t="shared" si="164"/>
        <v>0</v>
      </c>
      <c r="BF549" s="157">
        <f t="shared" si="165"/>
        <v>0</v>
      </c>
      <c r="BG549" s="157">
        <f t="shared" si="166"/>
        <v>0</v>
      </c>
      <c r="BH549" s="157">
        <f t="shared" si="167"/>
        <v>0</v>
      </c>
      <c r="BI549" s="157">
        <f t="shared" si="168"/>
        <v>0</v>
      </c>
      <c r="BJ549" s="14" t="s">
        <v>83</v>
      </c>
      <c r="BK549" s="158">
        <f t="shared" si="169"/>
        <v>0</v>
      </c>
      <c r="BL549" s="14" t="s">
        <v>218</v>
      </c>
      <c r="BM549" s="156" t="s">
        <v>1274</v>
      </c>
    </row>
    <row r="550" spans="1:65" s="2" customFormat="1" ht="25.8" customHeight="1">
      <c r="A550" s="26"/>
      <c r="B550" s="145"/>
      <c r="C550" s="159" t="s">
        <v>1275</v>
      </c>
      <c r="D550" s="159" t="s">
        <v>168</v>
      </c>
      <c r="E550" s="160" t="s">
        <v>751</v>
      </c>
      <c r="F550" s="161" t="s">
        <v>752</v>
      </c>
      <c r="G550" s="162" t="s">
        <v>157</v>
      </c>
      <c r="H550" s="163">
        <v>1</v>
      </c>
      <c r="I550" s="163"/>
      <c r="J550" s="163">
        <f t="shared" si="160"/>
        <v>0</v>
      </c>
      <c r="K550" s="164"/>
      <c r="L550" s="165"/>
      <c r="M550" s="166" t="s">
        <v>1</v>
      </c>
      <c r="N550" s="167" t="s">
        <v>36</v>
      </c>
      <c r="O550" s="154">
        <v>0</v>
      </c>
      <c r="P550" s="154">
        <f t="shared" si="161"/>
        <v>0</v>
      </c>
      <c r="Q550" s="154">
        <v>1.6000000000000001E-4</v>
      </c>
      <c r="R550" s="154">
        <f t="shared" si="162"/>
        <v>1.6000000000000001E-4</v>
      </c>
      <c r="S550" s="154">
        <v>0</v>
      </c>
      <c r="T550" s="155">
        <f t="shared" si="163"/>
        <v>0</v>
      </c>
      <c r="U550" s="26"/>
      <c r="V550" s="26"/>
      <c r="W550" s="26"/>
      <c r="X550" s="26"/>
      <c r="Y550" s="26"/>
      <c r="Z550" s="26"/>
      <c r="AA550" s="26"/>
      <c r="AB550" s="26"/>
      <c r="AC550" s="26"/>
      <c r="AD550" s="26"/>
      <c r="AE550" s="26"/>
      <c r="AR550" s="156" t="s">
        <v>223</v>
      </c>
      <c r="AT550" s="156" t="s">
        <v>168</v>
      </c>
      <c r="AU550" s="156" t="s">
        <v>145</v>
      </c>
      <c r="AY550" s="14" t="s">
        <v>133</v>
      </c>
      <c r="BE550" s="157">
        <f t="shared" si="164"/>
        <v>0</v>
      </c>
      <c r="BF550" s="157">
        <f t="shared" si="165"/>
        <v>0</v>
      </c>
      <c r="BG550" s="157">
        <f t="shared" si="166"/>
        <v>0</v>
      </c>
      <c r="BH550" s="157">
        <f t="shared" si="167"/>
        <v>0</v>
      </c>
      <c r="BI550" s="157">
        <f t="shared" si="168"/>
        <v>0</v>
      </c>
      <c r="BJ550" s="14" t="s">
        <v>83</v>
      </c>
      <c r="BK550" s="158">
        <f t="shared" si="169"/>
        <v>0</v>
      </c>
      <c r="BL550" s="14" t="s">
        <v>223</v>
      </c>
      <c r="BM550" s="156" t="s">
        <v>1276</v>
      </c>
    </row>
    <row r="551" spans="1:65" s="2" customFormat="1" ht="16.5" customHeight="1">
      <c r="A551" s="26"/>
      <c r="B551" s="145"/>
      <c r="C551" s="146" t="s">
        <v>1277</v>
      </c>
      <c r="D551" s="146" t="s">
        <v>136</v>
      </c>
      <c r="E551" s="147" t="s">
        <v>775</v>
      </c>
      <c r="F551" s="148" t="s">
        <v>776</v>
      </c>
      <c r="G551" s="149" t="s">
        <v>157</v>
      </c>
      <c r="H551" s="150">
        <v>6</v>
      </c>
      <c r="I551" s="150"/>
      <c r="J551" s="150">
        <f t="shared" si="160"/>
        <v>0</v>
      </c>
      <c r="K551" s="151"/>
      <c r="L551" s="27"/>
      <c r="M551" s="152" t="s">
        <v>1</v>
      </c>
      <c r="N551" s="153" t="s">
        <v>36</v>
      </c>
      <c r="O551" s="154">
        <v>0.39700000000000002</v>
      </c>
      <c r="P551" s="154">
        <f t="shared" si="161"/>
        <v>2.3820000000000001</v>
      </c>
      <c r="Q551" s="154">
        <v>0</v>
      </c>
      <c r="R551" s="154">
        <f t="shared" si="162"/>
        <v>0</v>
      </c>
      <c r="S551" s="154">
        <v>0</v>
      </c>
      <c r="T551" s="155">
        <f t="shared" si="163"/>
        <v>0</v>
      </c>
      <c r="U551" s="26"/>
      <c r="V551" s="26"/>
      <c r="W551" s="26"/>
      <c r="X551" s="26"/>
      <c r="Y551" s="26"/>
      <c r="Z551" s="26"/>
      <c r="AA551" s="26"/>
      <c r="AB551" s="26"/>
      <c r="AC551" s="26"/>
      <c r="AD551" s="26"/>
      <c r="AE551" s="26"/>
      <c r="AR551" s="156" t="s">
        <v>218</v>
      </c>
      <c r="AT551" s="156" t="s">
        <v>136</v>
      </c>
      <c r="AU551" s="156" t="s">
        <v>145</v>
      </c>
      <c r="AY551" s="14" t="s">
        <v>133</v>
      </c>
      <c r="BE551" s="157">
        <f t="shared" si="164"/>
        <v>0</v>
      </c>
      <c r="BF551" s="157">
        <f t="shared" si="165"/>
        <v>0</v>
      </c>
      <c r="BG551" s="157">
        <f t="shared" si="166"/>
        <v>0</v>
      </c>
      <c r="BH551" s="157">
        <f t="shared" si="167"/>
        <v>0</v>
      </c>
      <c r="BI551" s="157">
        <f t="shared" si="168"/>
        <v>0</v>
      </c>
      <c r="BJ551" s="14" t="s">
        <v>83</v>
      </c>
      <c r="BK551" s="158">
        <f t="shared" si="169"/>
        <v>0</v>
      </c>
      <c r="BL551" s="14" t="s">
        <v>218</v>
      </c>
      <c r="BM551" s="156" t="s">
        <v>1278</v>
      </c>
    </row>
    <row r="552" spans="1:65" s="2" customFormat="1" ht="24.15" customHeight="1">
      <c r="A552" s="26"/>
      <c r="B552" s="145"/>
      <c r="C552" s="159" t="s">
        <v>1279</v>
      </c>
      <c r="D552" s="159" t="s">
        <v>168</v>
      </c>
      <c r="E552" s="160" t="s">
        <v>779</v>
      </c>
      <c r="F552" s="161" t="s">
        <v>780</v>
      </c>
      <c r="G552" s="162" t="s">
        <v>157</v>
      </c>
      <c r="H552" s="163">
        <v>6</v>
      </c>
      <c r="I552" s="163"/>
      <c r="J552" s="163">
        <f t="shared" si="160"/>
        <v>0</v>
      </c>
      <c r="K552" s="164"/>
      <c r="L552" s="165"/>
      <c r="M552" s="166" t="s">
        <v>1</v>
      </c>
      <c r="N552" s="167" t="s">
        <v>36</v>
      </c>
      <c r="O552" s="154">
        <v>0</v>
      </c>
      <c r="P552" s="154">
        <f t="shared" si="161"/>
        <v>0</v>
      </c>
      <c r="Q552" s="154">
        <v>2.5000000000000001E-4</v>
      </c>
      <c r="R552" s="154">
        <f t="shared" si="162"/>
        <v>1.5E-3</v>
      </c>
      <c r="S552" s="154">
        <v>0</v>
      </c>
      <c r="T552" s="155">
        <f t="shared" si="163"/>
        <v>0</v>
      </c>
      <c r="U552" s="26"/>
      <c r="V552" s="26"/>
      <c r="W552" s="26"/>
      <c r="X552" s="26"/>
      <c r="Y552" s="26"/>
      <c r="Z552" s="26"/>
      <c r="AA552" s="26"/>
      <c r="AB552" s="26"/>
      <c r="AC552" s="26"/>
      <c r="AD552" s="26"/>
      <c r="AE552" s="26"/>
      <c r="AR552" s="156" t="s">
        <v>223</v>
      </c>
      <c r="AT552" s="156" t="s">
        <v>168</v>
      </c>
      <c r="AU552" s="156" t="s">
        <v>145</v>
      </c>
      <c r="AY552" s="14" t="s">
        <v>133</v>
      </c>
      <c r="BE552" s="157">
        <f t="shared" si="164"/>
        <v>0</v>
      </c>
      <c r="BF552" s="157">
        <f t="shared" si="165"/>
        <v>0</v>
      </c>
      <c r="BG552" s="157">
        <f t="shared" si="166"/>
        <v>0</v>
      </c>
      <c r="BH552" s="157">
        <f t="shared" si="167"/>
        <v>0</v>
      </c>
      <c r="BI552" s="157">
        <f t="shared" si="168"/>
        <v>0</v>
      </c>
      <c r="BJ552" s="14" t="s">
        <v>83</v>
      </c>
      <c r="BK552" s="158">
        <f t="shared" si="169"/>
        <v>0</v>
      </c>
      <c r="BL552" s="14" t="s">
        <v>223</v>
      </c>
      <c r="BM552" s="156" t="s">
        <v>1280</v>
      </c>
    </row>
    <row r="553" spans="1:65" s="2" customFormat="1" ht="21.75" customHeight="1">
      <c r="A553" s="26"/>
      <c r="B553" s="145"/>
      <c r="C553" s="146" t="s">
        <v>1281</v>
      </c>
      <c r="D553" s="146" t="s">
        <v>136</v>
      </c>
      <c r="E553" s="147" t="s">
        <v>763</v>
      </c>
      <c r="F553" s="148" t="s">
        <v>764</v>
      </c>
      <c r="G553" s="149" t="s">
        <v>157</v>
      </c>
      <c r="H553" s="150">
        <v>29</v>
      </c>
      <c r="I553" s="150"/>
      <c r="J553" s="150">
        <f t="shared" si="160"/>
        <v>0</v>
      </c>
      <c r="K553" s="151"/>
      <c r="L553" s="27"/>
      <c r="M553" s="152" t="s">
        <v>1</v>
      </c>
      <c r="N553" s="153" t="s">
        <v>36</v>
      </c>
      <c r="O553" s="154">
        <v>0.37</v>
      </c>
      <c r="P553" s="154">
        <f t="shared" si="161"/>
        <v>10.73</v>
      </c>
      <c r="Q553" s="154">
        <v>0</v>
      </c>
      <c r="R553" s="154">
        <f t="shared" si="162"/>
        <v>0</v>
      </c>
      <c r="S553" s="154">
        <v>0</v>
      </c>
      <c r="T553" s="155">
        <f t="shared" si="163"/>
        <v>0</v>
      </c>
      <c r="U553" s="26"/>
      <c r="V553" s="26"/>
      <c r="W553" s="26"/>
      <c r="X553" s="26"/>
      <c r="Y553" s="26"/>
      <c r="Z553" s="26"/>
      <c r="AA553" s="26"/>
      <c r="AB553" s="26"/>
      <c r="AC553" s="26"/>
      <c r="AD553" s="26"/>
      <c r="AE553" s="26"/>
      <c r="AR553" s="156" t="s">
        <v>218</v>
      </c>
      <c r="AT553" s="156" t="s">
        <v>136</v>
      </c>
      <c r="AU553" s="156" t="s">
        <v>145</v>
      </c>
      <c r="AY553" s="14" t="s">
        <v>133</v>
      </c>
      <c r="BE553" s="157">
        <f t="shared" si="164"/>
        <v>0</v>
      </c>
      <c r="BF553" s="157">
        <f t="shared" si="165"/>
        <v>0</v>
      </c>
      <c r="BG553" s="157">
        <f t="shared" si="166"/>
        <v>0</v>
      </c>
      <c r="BH553" s="157">
        <f t="shared" si="167"/>
        <v>0</v>
      </c>
      <c r="BI553" s="157">
        <f t="shared" si="168"/>
        <v>0</v>
      </c>
      <c r="BJ553" s="14" t="s">
        <v>83</v>
      </c>
      <c r="BK553" s="158">
        <f t="shared" si="169"/>
        <v>0</v>
      </c>
      <c r="BL553" s="14" t="s">
        <v>218</v>
      </c>
      <c r="BM553" s="156" t="s">
        <v>1282</v>
      </c>
    </row>
    <row r="554" spans="1:65" s="2" customFormat="1" ht="33" customHeight="1">
      <c r="A554" s="26"/>
      <c r="B554" s="145"/>
      <c r="C554" s="159" t="s">
        <v>1283</v>
      </c>
      <c r="D554" s="159" t="s">
        <v>168</v>
      </c>
      <c r="E554" s="160" t="s">
        <v>767</v>
      </c>
      <c r="F554" s="161" t="s">
        <v>768</v>
      </c>
      <c r="G554" s="162" t="s">
        <v>157</v>
      </c>
      <c r="H554" s="163">
        <v>17</v>
      </c>
      <c r="I554" s="163"/>
      <c r="J554" s="163">
        <f t="shared" si="160"/>
        <v>0</v>
      </c>
      <c r="K554" s="164"/>
      <c r="L554" s="165"/>
      <c r="M554" s="166" t="s">
        <v>1</v>
      </c>
      <c r="N554" s="167" t="s">
        <v>36</v>
      </c>
      <c r="O554" s="154">
        <v>0</v>
      </c>
      <c r="P554" s="154">
        <f t="shared" si="161"/>
        <v>0</v>
      </c>
      <c r="Q554" s="154">
        <v>2.5000000000000001E-4</v>
      </c>
      <c r="R554" s="154">
        <f t="shared" si="162"/>
        <v>4.2500000000000003E-3</v>
      </c>
      <c r="S554" s="154">
        <v>0</v>
      </c>
      <c r="T554" s="155">
        <f t="shared" si="163"/>
        <v>0</v>
      </c>
      <c r="U554" s="26"/>
      <c r="V554" s="26"/>
      <c r="W554" s="26"/>
      <c r="X554" s="26"/>
      <c r="Y554" s="26"/>
      <c r="Z554" s="26"/>
      <c r="AA554" s="26"/>
      <c r="AB554" s="26"/>
      <c r="AC554" s="26"/>
      <c r="AD554" s="26"/>
      <c r="AE554" s="26"/>
      <c r="AR554" s="156" t="s">
        <v>223</v>
      </c>
      <c r="AT554" s="156" t="s">
        <v>168</v>
      </c>
      <c r="AU554" s="156" t="s">
        <v>145</v>
      </c>
      <c r="AY554" s="14" t="s">
        <v>133</v>
      </c>
      <c r="BE554" s="157">
        <f t="shared" si="164"/>
        <v>0</v>
      </c>
      <c r="BF554" s="157">
        <f t="shared" si="165"/>
        <v>0</v>
      </c>
      <c r="BG554" s="157">
        <f t="shared" si="166"/>
        <v>0</v>
      </c>
      <c r="BH554" s="157">
        <f t="shared" si="167"/>
        <v>0</v>
      </c>
      <c r="BI554" s="157">
        <f t="shared" si="168"/>
        <v>0</v>
      </c>
      <c r="BJ554" s="14" t="s">
        <v>83</v>
      </c>
      <c r="BK554" s="158">
        <f t="shared" si="169"/>
        <v>0</v>
      </c>
      <c r="BL554" s="14" t="s">
        <v>223</v>
      </c>
      <c r="BM554" s="156" t="s">
        <v>1284</v>
      </c>
    </row>
    <row r="555" spans="1:65" s="2" customFormat="1" ht="33" customHeight="1">
      <c r="A555" s="26"/>
      <c r="B555" s="145"/>
      <c r="C555" s="159" t="s">
        <v>1285</v>
      </c>
      <c r="D555" s="159" t="s">
        <v>168</v>
      </c>
      <c r="E555" s="160" t="s">
        <v>771</v>
      </c>
      <c r="F555" s="161" t="s">
        <v>772</v>
      </c>
      <c r="G555" s="162" t="s">
        <v>157</v>
      </c>
      <c r="H555" s="163">
        <v>12</v>
      </c>
      <c r="I555" s="163"/>
      <c r="J555" s="163">
        <f t="shared" si="160"/>
        <v>0</v>
      </c>
      <c r="K555" s="164"/>
      <c r="L555" s="165"/>
      <c r="M555" s="166" t="s">
        <v>1</v>
      </c>
      <c r="N555" s="167" t="s">
        <v>36</v>
      </c>
      <c r="O555" s="154">
        <v>0</v>
      </c>
      <c r="P555" s="154">
        <f t="shared" si="161"/>
        <v>0</v>
      </c>
      <c r="Q555" s="154">
        <v>2.5000000000000001E-4</v>
      </c>
      <c r="R555" s="154">
        <f t="shared" si="162"/>
        <v>3.0000000000000001E-3</v>
      </c>
      <c r="S555" s="154">
        <v>0</v>
      </c>
      <c r="T555" s="155">
        <f t="shared" si="163"/>
        <v>0</v>
      </c>
      <c r="U555" s="26"/>
      <c r="V555" s="26"/>
      <c r="W555" s="26"/>
      <c r="X555" s="26"/>
      <c r="Y555" s="26"/>
      <c r="Z555" s="26"/>
      <c r="AA555" s="26"/>
      <c r="AB555" s="26"/>
      <c r="AC555" s="26"/>
      <c r="AD555" s="26"/>
      <c r="AE555" s="26"/>
      <c r="AR555" s="156" t="s">
        <v>223</v>
      </c>
      <c r="AT555" s="156" t="s">
        <v>168</v>
      </c>
      <c r="AU555" s="156" t="s">
        <v>145</v>
      </c>
      <c r="AY555" s="14" t="s">
        <v>133</v>
      </c>
      <c r="BE555" s="157">
        <f t="shared" si="164"/>
        <v>0</v>
      </c>
      <c r="BF555" s="157">
        <f t="shared" si="165"/>
        <v>0</v>
      </c>
      <c r="BG555" s="157">
        <f t="shared" si="166"/>
        <v>0</v>
      </c>
      <c r="BH555" s="157">
        <f t="shared" si="167"/>
        <v>0</v>
      </c>
      <c r="BI555" s="157">
        <f t="shared" si="168"/>
        <v>0</v>
      </c>
      <c r="BJ555" s="14" t="s">
        <v>83</v>
      </c>
      <c r="BK555" s="158">
        <f t="shared" si="169"/>
        <v>0</v>
      </c>
      <c r="BL555" s="14" t="s">
        <v>223</v>
      </c>
      <c r="BM555" s="156" t="s">
        <v>1286</v>
      </c>
    </row>
    <row r="556" spans="1:65" s="2" customFormat="1" ht="33" customHeight="1">
      <c r="A556" s="26"/>
      <c r="B556" s="145"/>
      <c r="C556" s="146" t="s">
        <v>1287</v>
      </c>
      <c r="D556" s="146" t="s">
        <v>136</v>
      </c>
      <c r="E556" s="147" t="s">
        <v>783</v>
      </c>
      <c r="F556" s="148" t="s">
        <v>784</v>
      </c>
      <c r="G556" s="149" t="s">
        <v>157</v>
      </c>
      <c r="H556" s="150">
        <v>5</v>
      </c>
      <c r="I556" s="150"/>
      <c r="J556" s="150">
        <f t="shared" si="160"/>
        <v>0</v>
      </c>
      <c r="K556" s="151"/>
      <c r="L556" s="27"/>
      <c r="M556" s="152" t="s">
        <v>1</v>
      </c>
      <c r="N556" s="153" t="s">
        <v>36</v>
      </c>
      <c r="O556" s="154">
        <v>0.109</v>
      </c>
      <c r="P556" s="154">
        <f t="shared" si="161"/>
        <v>0.54500000000000004</v>
      </c>
      <c r="Q556" s="154">
        <v>0</v>
      </c>
      <c r="R556" s="154">
        <f t="shared" si="162"/>
        <v>0</v>
      </c>
      <c r="S556" s="154">
        <v>0</v>
      </c>
      <c r="T556" s="155">
        <f t="shared" si="163"/>
        <v>0</v>
      </c>
      <c r="U556" s="26"/>
      <c r="V556" s="26"/>
      <c r="W556" s="26"/>
      <c r="X556" s="26"/>
      <c r="Y556" s="26"/>
      <c r="Z556" s="26"/>
      <c r="AA556" s="26"/>
      <c r="AB556" s="26"/>
      <c r="AC556" s="26"/>
      <c r="AD556" s="26"/>
      <c r="AE556" s="26"/>
      <c r="AR556" s="156" t="s">
        <v>218</v>
      </c>
      <c r="AT556" s="156" t="s">
        <v>136</v>
      </c>
      <c r="AU556" s="156" t="s">
        <v>145</v>
      </c>
      <c r="AY556" s="14" t="s">
        <v>133</v>
      </c>
      <c r="BE556" s="157">
        <f t="shared" si="164"/>
        <v>0</v>
      </c>
      <c r="BF556" s="157">
        <f t="shared" si="165"/>
        <v>0</v>
      </c>
      <c r="BG556" s="157">
        <f t="shared" si="166"/>
        <v>0</v>
      </c>
      <c r="BH556" s="157">
        <f t="shared" si="167"/>
        <v>0</v>
      </c>
      <c r="BI556" s="157">
        <f t="shared" si="168"/>
        <v>0</v>
      </c>
      <c r="BJ556" s="14" t="s">
        <v>83</v>
      </c>
      <c r="BK556" s="158">
        <f t="shared" si="169"/>
        <v>0</v>
      </c>
      <c r="BL556" s="14" t="s">
        <v>218</v>
      </c>
      <c r="BM556" s="156" t="s">
        <v>1288</v>
      </c>
    </row>
    <row r="557" spans="1:65" s="2" customFormat="1" ht="29.4" customHeight="1">
      <c r="A557" s="26"/>
      <c r="B557" s="145"/>
      <c r="C557" s="159" t="s">
        <v>1289</v>
      </c>
      <c r="D557" s="159" t="s">
        <v>168</v>
      </c>
      <c r="E557" s="160" t="s">
        <v>787</v>
      </c>
      <c r="F557" s="161" t="s">
        <v>788</v>
      </c>
      <c r="G557" s="162" t="s">
        <v>157</v>
      </c>
      <c r="H557" s="163">
        <v>5</v>
      </c>
      <c r="I557" s="163"/>
      <c r="J557" s="163">
        <f t="shared" si="160"/>
        <v>0</v>
      </c>
      <c r="K557" s="164"/>
      <c r="L557" s="165"/>
      <c r="M557" s="166" t="s">
        <v>1</v>
      </c>
      <c r="N557" s="167" t="s">
        <v>36</v>
      </c>
      <c r="O557" s="154">
        <v>0</v>
      </c>
      <c r="P557" s="154">
        <f t="shared" si="161"/>
        <v>0</v>
      </c>
      <c r="Q557" s="154">
        <v>8.0000000000000007E-5</v>
      </c>
      <c r="R557" s="154">
        <f t="shared" si="162"/>
        <v>4.0000000000000002E-4</v>
      </c>
      <c r="S557" s="154">
        <v>0</v>
      </c>
      <c r="T557" s="155">
        <f t="shared" si="163"/>
        <v>0</v>
      </c>
      <c r="U557" s="26"/>
      <c r="V557" s="26"/>
      <c r="W557" s="26"/>
      <c r="X557" s="26"/>
      <c r="Y557" s="26"/>
      <c r="Z557" s="26"/>
      <c r="AA557" s="26"/>
      <c r="AB557" s="26"/>
      <c r="AC557" s="26"/>
      <c r="AD557" s="26"/>
      <c r="AE557" s="26"/>
      <c r="AR557" s="156" t="s">
        <v>223</v>
      </c>
      <c r="AT557" s="156" t="s">
        <v>168</v>
      </c>
      <c r="AU557" s="156" t="s">
        <v>145</v>
      </c>
      <c r="AY557" s="14" t="s">
        <v>133</v>
      </c>
      <c r="BE557" s="157">
        <f t="shared" si="164"/>
        <v>0</v>
      </c>
      <c r="BF557" s="157">
        <f t="shared" si="165"/>
        <v>0</v>
      </c>
      <c r="BG557" s="157">
        <f t="shared" si="166"/>
        <v>0</v>
      </c>
      <c r="BH557" s="157">
        <f t="shared" si="167"/>
        <v>0</v>
      </c>
      <c r="BI557" s="157">
        <f t="shared" si="168"/>
        <v>0</v>
      </c>
      <c r="BJ557" s="14" t="s">
        <v>83</v>
      </c>
      <c r="BK557" s="158">
        <f t="shared" si="169"/>
        <v>0</v>
      </c>
      <c r="BL557" s="14" t="s">
        <v>223</v>
      </c>
      <c r="BM557" s="156" t="s">
        <v>1290</v>
      </c>
    </row>
    <row r="558" spans="1:65" s="2" customFormat="1" ht="25.2" customHeight="1">
      <c r="A558" s="26"/>
      <c r="B558" s="145"/>
      <c r="C558" s="159" t="s">
        <v>1291</v>
      </c>
      <c r="D558" s="159" t="s">
        <v>168</v>
      </c>
      <c r="E558" s="160" t="s">
        <v>791</v>
      </c>
      <c r="F558" s="161" t="s">
        <v>792</v>
      </c>
      <c r="G558" s="162" t="s">
        <v>157</v>
      </c>
      <c r="H558" s="163">
        <v>5</v>
      </c>
      <c r="I558" s="163"/>
      <c r="J558" s="163">
        <f t="shared" si="160"/>
        <v>0</v>
      </c>
      <c r="K558" s="164"/>
      <c r="L558" s="165"/>
      <c r="M558" s="166" t="s">
        <v>1</v>
      </c>
      <c r="N558" s="167" t="s">
        <v>36</v>
      </c>
      <c r="O558" s="154">
        <v>0</v>
      </c>
      <c r="P558" s="154">
        <f t="shared" si="161"/>
        <v>0</v>
      </c>
      <c r="Q558" s="154">
        <v>0</v>
      </c>
      <c r="R558" s="154">
        <f t="shared" si="162"/>
        <v>0</v>
      </c>
      <c r="S558" s="154">
        <v>0</v>
      </c>
      <c r="T558" s="155">
        <f t="shared" si="163"/>
        <v>0</v>
      </c>
      <c r="U558" s="26"/>
      <c r="V558" s="26"/>
      <c r="W558" s="26"/>
      <c r="X558" s="26"/>
      <c r="Y558" s="26"/>
      <c r="Z558" s="26"/>
      <c r="AA558" s="26"/>
      <c r="AB558" s="26"/>
      <c r="AC558" s="26"/>
      <c r="AD558" s="26"/>
      <c r="AE558" s="26"/>
      <c r="AR558" s="156" t="s">
        <v>223</v>
      </c>
      <c r="AT558" s="156" t="s">
        <v>168</v>
      </c>
      <c r="AU558" s="156" t="s">
        <v>145</v>
      </c>
      <c r="AY558" s="14" t="s">
        <v>133</v>
      </c>
      <c r="BE558" s="157">
        <f t="shared" si="164"/>
        <v>0</v>
      </c>
      <c r="BF558" s="157">
        <f t="shared" si="165"/>
        <v>0</v>
      </c>
      <c r="BG558" s="157">
        <f t="shared" si="166"/>
        <v>0</v>
      </c>
      <c r="BH558" s="157">
        <f t="shared" si="167"/>
        <v>0</v>
      </c>
      <c r="BI558" s="157">
        <f t="shared" si="168"/>
        <v>0</v>
      </c>
      <c r="BJ558" s="14" t="s">
        <v>83</v>
      </c>
      <c r="BK558" s="158">
        <f t="shared" si="169"/>
        <v>0</v>
      </c>
      <c r="BL558" s="14" t="s">
        <v>223</v>
      </c>
      <c r="BM558" s="156" t="s">
        <v>1292</v>
      </c>
    </row>
    <row r="559" spans="1:65" s="2" customFormat="1" ht="21" customHeight="1">
      <c r="A559" s="26"/>
      <c r="B559" s="145"/>
      <c r="C559" s="159" t="s">
        <v>1293</v>
      </c>
      <c r="D559" s="159" t="s">
        <v>168</v>
      </c>
      <c r="E559" s="160" t="s">
        <v>795</v>
      </c>
      <c r="F559" s="161" t="s">
        <v>796</v>
      </c>
      <c r="G559" s="162" t="s">
        <v>157</v>
      </c>
      <c r="H559" s="163">
        <v>2</v>
      </c>
      <c r="I559" s="163"/>
      <c r="J559" s="163">
        <f t="shared" si="160"/>
        <v>0</v>
      </c>
      <c r="K559" s="164"/>
      <c r="L559" s="165"/>
      <c r="M559" s="166" t="s">
        <v>1</v>
      </c>
      <c r="N559" s="167" t="s">
        <v>36</v>
      </c>
      <c r="O559" s="154">
        <v>0</v>
      </c>
      <c r="P559" s="154">
        <f t="shared" si="161"/>
        <v>0</v>
      </c>
      <c r="Q559" s="154">
        <v>0</v>
      </c>
      <c r="R559" s="154">
        <f t="shared" si="162"/>
        <v>0</v>
      </c>
      <c r="S559" s="154">
        <v>0</v>
      </c>
      <c r="T559" s="155">
        <f t="shared" si="163"/>
        <v>0</v>
      </c>
      <c r="U559" s="26"/>
      <c r="V559" s="26"/>
      <c r="W559" s="26"/>
      <c r="X559" s="26"/>
      <c r="Y559" s="26"/>
      <c r="Z559" s="26"/>
      <c r="AA559" s="26"/>
      <c r="AB559" s="26"/>
      <c r="AC559" s="26"/>
      <c r="AD559" s="26"/>
      <c r="AE559" s="26"/>
      <c r="AR559" s="156" t="s">
        <v>223</v>
      </c>
      <c r="AT559" s="156" t="s">
        <v>168</v>
      </c>
      <c r="AU559" s="156" t="s">
        <v>145</v>
      </c>
      <c r="AY559" s="14" t="s">
        <v>133</v>
      </c>
      <c r="BE559" s="157">
        <f t="shared" si="164"/>
        <v>0</v>
      </c>
      <c r="BF559" s="157">
        <f t="shared" si="165"/>
        <v>0</v>
      </c>
      <c r="BG559" s="157">
        <f t="shared" si="166"/>
        <v>0</v>
      </c>
      <c r="BH559" s="157">
        <f t="shared" si="167"/>
        <v>0</v>
      </c>
      <c r="BI559" s="157">
        <f t="shared" si="168"/>
        <v>0</v>
      </c>
      <c r="BJ559" s="14" t="s">
        <v>83</v>
      </c>
      <c r="BK559" s="158">
        <f t="shared" si="169"/>
        <v>0</v>
      </c>
      <c r="BL559" s="14" t="s">
        <v>223</v>
      </c>
      <c r="BM559" s="156" t="s">
        <v>1294</v>
      </c>
    </row>
    <row r="560" spans="1:65" s="2" customFormat="1" ht="33" customHeight="1">
      <c r="A560" s="26"/>
      <c r="B560" s="145"/>
      <c r="C560" s="146" t="s">
        <v>1295</v>
      </c>
      <c r="D560" s="146" t="s">
        <v>136</v>
      </c>
      <c r="E560" s="147" t="s">
        <v>799</v>
      </c>
      <c r="F560" s="148" t="s">
        <v>800</v>
      </c>
      <c r="G560" s="149" t="s">
        <v>157</v>
      </c>
      <c r="H560" s="150">
        <v>90</v>
      </c>
      <c r="I560" s="150"/>
      <c r="J560" s="150">
        <f t="shared" si="160"/>
        <v>0</v>
      </c>
      <c r="K560" s="151"/>
      <c r="L560" s="27"/>
      <c r="M560" s="152" t="s">
        <v>1</v>
      </c>
      <c r="N560" s="153" t="s">
        <v>36</v>
      </c>
      <c r="O560" s="154">
        <v>6.7000000000000004E-2</v>
      </c>
      <c r="P560" s="154">
        <f t="shared" si="161"/>
        <v>6.03</v>
      </c>
      <c r="Q560" s="154">
        <v>0</v>
      </c>
      <c r="R560" s="154">
        <f t="shared" si="162"/>
        <v>0</v>
      </c>
      <c r="S560" s="154">
        <v>0</v>
      </c>
      <c r="T560" s="155">
        <f t="shared" si="163"/>
        <v>0</v>
      </c>
      <c r="U560" s="26"/>
      <c r="V560" s="26"/>
      <c r="W560" s="26"/>
      <c r="X560" s="26"/>
      <c r="Y560" s="26"/>
      <c r="Z560" s="26"/>
      <c r="AA560" s="26"/>
      <c r="AB560" s="26"/>
      <c r="AC560" s="26"/>
      <c r="AD560" s="26"/>
      <c r="AE560" s="26"/>
      <c r="AR560" s="156" t="s">
        <v>218</v>
      </c>
      <c r="AT560" s="156" t="s">
        <v>136</v>
      </c>
      <c r="AU560" s="156" t="s">
        <v>145</v>
      </c>
      <c r="AY560" s="14" t="s">
        <v>133</v>
      </c>
      <c r="BE560" s="157">
        <f t="shared" si="164"/>
        <v>0</v>
      </c>
      <c r="BF560" s="157">
        <f t="shared" si="165"/>
        <v>0</v>
      </c>
      <c r="BG560" s="157">
        <f t="shared" si="166"/>
        <v>0</v>
      </c>
      <c r="BH560" s="157">
        <f t="shared" si="167"/>
        <v>0</v>
      </c>
      <c r="BI560" s="157">
        <f t="shared" si="168"/>
        <v>0</v>
      </c>
      <c r="BJ560" s="14" t="s">
        <v>83</v>
      </c>
      <c r="BK560" s="158">
        <f t="shared" si="169"/>
        <v>0</v>
      </c>
      <c r="BL560" s="14" t="s">
        <v>218</v>
      </c>
      <c r="BM560" s="156" t="s">
        <v>1296</v>
      </c>
    </row>
    <row r="561" spans="1:65" s="2" customFormat="1" ht="29.4" customHeight="1">
      <c r="A561" s="26"/>
      <c r="B561" s="145"/>
      <c r="C561" s="159" t="s">
        <v>1297</v>
      </c>
      <c r="D561" s="159" t="s">
        <v>168</v>
      </c>
      <c r="E561" s="160" t="s">
        <v>803</v>
      </c>
      <c r="F561" s="161" t="s">
        <v>804</v>
      </c>
      <c r="G561" s="162" t="s">
        <v>157</v>
      </c>
      <c r="H561" s="163">
        <v>90</v>
      </c>
      <c r="I561" s="163"/>
      <c r="J561" s="163">
        <f t="shared" si="160"/>
        <v>0</v>
      </c>
      <c r="K561" s="164"/>
      <c r="L561" s="165"/>
      <c r="M561" s="166" t="s">
        <v>1</v>
      </c>
      <c r="N561" s="167" t="s">
        <v>36</v>
      </c>
      <c r="O561" s="154">
        <v>0</v>
      </c>
      <c r="P561" s="154">
        <f t="shared" si="161"/>
        <v>0</v>
      </c>
      <c r="Q561" s="154">
        <v>3.0000000000000001E-5</v>
      </c>
      <c r="R561" s="154">
        <f t="shared" si="162"/>
        <v>2.7000000000000001E-3</v>
      </c>
      <c r="S561" s="154">
        <v>0</v>
      </c>
      <c r="T561" s="155">
        <f t="shared" si="163"/>
        <v>0</v>
      </c>
      <c r="U561" s="26"/>
      <c r="V561" s="26"/>
      <c r="W561" s="26"/>
      <c r="X561" s="26"/>
      <c r="Y561" s="26"/>
      <c r="Z561" s="26"/>
      <c r="AA561" s="26"/>
      <c r="AB561" s="26"/>
      <c r="AC561" s="26"/>
      <c r="AD561" s="26"/>
      <c r="AE561" s="26"/>
      <c r="AR561" s="156" t="s">
        <v>223</v>
      </c>
      <c r="AT561" s="156" t="s">
        <v>168</v>
      </c>
      <c r="AU561" s="156" t="s">
        <v>145</v>
      </c>
      <c r="AY561" s="14" t="s">
        <v>133</v>
      </c>
      <c r="BE561" s="157">
        <f t="shared" si="164"/>
        <v>0</v>
      </c>
      <c r="BF561" s="157">
        <f t="shared" si="165"/>
        <v>0</v>
      </c>
      <c r="BG561" s="157">
        <f t="shared" si="166"/>
        <v>0</v>
      </c>
      <c r="BH561" s="157">
        <f t="shared" si="167"/>
        <v>0</v>
      </c>
      <c r="BI561" s="157">
        <f t="shared" si="168"/>
        <v>0</v>
      </c>
      <c r="BJ561" s="14" t="s">
        <v>83</v>
      </c>
      <c r="BK561" s="158">
        <f t="shared" si="169"/>
        <v>0</v>
      </c>
      <c r="BL561" s="14" t="s">
        <v>223</v>
      </c>
      <c r="BM561" s="156" t="s">
        <v>1298</v>
      </c>
    </row>
    <row r="562" spans="1:65" s="2" customFormat="1" ht="28.8" customHeight="1">
      <c r="A562" s="26"/>
      <c r="B562" s="145"/>
      <c r="C562" s="159" t="s">
        <v>1299</v>
      </c>
      <c r="D562" s="159" t="s">
        <v>168</v>
      </c>
      <c r="E562" s="160" t="s">
        <v>791</v>
      </c>
      <c r="F562" s="161" t="s">
        <v>792</v>
      </c>
      <c r="G562" s="162" t="s">
        <v>157</v>
      </c>
      <c r="H562" s="163">
        <v>90</v>
      </c>
      <c r="I562" s="163"/>
      <c r="J562" s="163">
        <f t="shared" si="160"/>
        <v>0</v>
      </c>
      <c r="K562" s="164"/>
      <c r="L562" s="165"/>
      <c r="M562" s="166" t="s">
        <v>1</v>
      </c>
      <c r="N562" s="167" t="s">
        <v>36</v>
      </c>
      <c r="O562" s="154">
        <v>0</v>
      </c>
      <c r="P562" s="154">
        <f t="shared" si="161"/>
        <v>0</v>
      </c>
      <c r="Q562" s="154">
        <v>0</v>
      </c>
      <c r="R562" s="154">
        <f t="shared" si="162"/>
        <v>0</v>
      </c>
      <c r="S562" s="154">
        <v>0</v>
      </c>
      <c r="T562" s="155">
        <f t="shared" si="163"/>
        <v>0</v>
      </c>
      <c r="U562" s="26"/>
      <c r="V562" s="26"/>
      <c r="W562" s="26"/>
      <c r="X562" s="26"/>
      <c r="Y562" s="26"/>
      <c r="Z562" s="26"/>
      <c r="AA562" s="26"/>
      <c r="AB562" s="26"/>
      <c r="AC562" s="26"/>
      <c r="AD562" s="26"/>
      <c r="AE562" s="26"/>
      <c r="AR562" s="156" t="s">
        <v>223</v>
      </c>
      <c r="AT562" s="156" t="s">
        <v>168</v>
      </c>
      <c r="AU562" s="156" t="s">
        <v>145</v>
      </c>
      <c r="AY562" s="14" t="s">
        <v>133</v>
      </c>
      <c r="BE562" s="157">
        <f t="shared" si="164"/>
        <v>0</v>
      </c>
      <c r="BF562" s="157">
        <f t="shared" si="165"/>
        <v>0</v>
      </c>
      <c r="BG562" s="157">
        <f t="shared" si="166"/>
        <v>0</v>
      </c>
      <c r="BH562" s="157">
        <f t="shared" si="167"/>
        <v>0</v>
      </c>
      <c r="BI562" s="157">
        <f t="shared" si="168"/>
        <v>0</v>
      </c>
      <c r="BJ562" s="14" t="s">
        <v>83</v>
      </c>
      <c r="BK562" s="158">
        <f t="shared" si="169"/>
        <v>0</v>
      </c>
      <c r="BL562" s="14" t="s">
        <v>223</v>
      </c>
      <c r="BM562" s="156" t="s">
        <v>1300</v>
      </c>
    </row>
    <row r="563" spans="1:65" s="2" customFormat="1" ht="21.6" customHeight="1">
      <c r="A563" s="26"/>
      <c r="B563" s="145"/>
      <c r="C563" s="159" t="s">
        <v>1301</v>
      </c>
      <c r="D563" s="159" t="s">
        <v>168</v>
      </c>
      <c r="E563" s="160" t="s">
        <v>795</v>
      </c>
      <c r="F563" s="161" t="s">
        <v>796</v>
      </c>
      <c r="G563" s="162" t="s">
        <v>157</v>
      </c>
      <c r="H563" s="163">
        <v>6</v>
      </c>
      <c r="I563" s="163"/>
      <c r="J563" s="163">
        <f t="shared" si="160"/>
        <v>0</v>
      </c>
      <c r="K563" s="164"/>
      <c r="L563" s="165"/>
      <c r="M563" s="166" t="s">
        <v>1</v>
      </c>
      <c r="N563" s="167" t="s">
        <v>36</v>
      </c>
      <c r="O563" s="154">
        <v>0</v>
      </c>
      <c r="P563" s="154">
        <f t="shared" si="161"/>
        <v>0</v>
      </c>
      <c r="Q563" s="154">
        <v>0</v>
      </c>
      <c r="R563" s="154">
        <f t="shared" si="162"/>
        <v>0</v>
      </c>
      <c r="S563" s="154">
        <v>0</v>
      </c>
      <c r="T563" s="155">
        <f t="shared" si="163"/>
        <v>0</v>
      </c>
      <c r="U563" s="26"/>
      <c r="V563" s="26"/>
      <c r="W563" s="26"/>
      <c r="X563" s="26"/>
      <c r="Y563" s="26"/>
      <c r="Z563" s="26"/>
      <c r="AA563" s="26"/>
      <c r="AB563" s="26"/>
      <c r="AC563" s="26"/>
      <c r="AD563" s="26"/>
      <c r="AE563" s="26"/>
      <c r="AR563" s="156" t="s">
        <v>223</v>
      </c>
      <c r="AT563" s="156" t="s">
        <v>168</v>
      </c>
      <c r="AU563" s="156" t="s">
        <v>145</v>
      </c>
      <c r="AY563" s="14" t="s">
        <v>133</v>
      </c>
      <c r="BE563" s="157">
        <f t="shared" si="164"/>
        <v>0</v>
      </c>
      <c r="BF563" s="157">
        <f t="shared" si="165"/>
        <v>0</v>
      </c>
      <c r="BG563" s="157">
        <f t="shared" si="166"/>
        <v>0</v>
      </c>
      <c r="BH563" s="157">
        <f t="shared" si="167"/>
        <v>0</v>
      </c>
      <c r="BI563" s="157">
        <f t="shared" si="168"/>
        <v>0</v>
      </c>
      <c r="BJ563" s="14" t="s">
        <v>83</v>
      </c>
      <c r="BK563" s="158">
        <f t="shared" si="169"/>
        <v>0</v>
      </c>
      <c r="BL563" s="14" t="s">
        <v>223</v>
      </c>
      <c r="BM563" s="156" t="s">
        <v>1302</v>
      </c>
    </row>
    <row r="564" spans="1:65" s="2" customFormat="1" ht="49.05" customHeight="1">
      <c r="A564" s="26"/>
      <c r="B564" s="145"/>
      <c r="C564" s="159" t="s">
        <v>1303</v>
      </c>
      <c r="D564" s="159" t="s">
        <v>168</v>
      </c>
      <c r="E564" s="160" t="s">
        <v>953</v>
      </c>
      <c r="F564" s="161" t="s">
        <v>812</v>
      </c>
      <c r="G564" s="162" t="s">
        <v>157</v>
      </c>
      <c r="H564" s="163">
        <v>1</v>
      </c>
      <c r="I564" s="163"/>
      <c r="J564" s="163">
        <f t="shared" si="160"/>
        <v>0</v>
      </c>
      <c r="K564" s="164"/>
      <c r="L564" s="165"/>
      <c r="M564" s="166" t="s">
        <v>1</v>
      </c>
      <c r="N564" s="167" t="s">
        <v>36</v>
      </c>
      <c r="O564" s="154">
        <v>0</v>
      </c>
      <c r="P564" s="154">
        <f t="shared" si="161"/>
        <v>0</v>
      </c>
      <c r="Q564" s="154">
        <v>0</v>
      </c>
      <c r="R564" s="154">
        <f t="shared" si="162"/>
        <v>0</v>
      </c>
      <c r="S564" s="154">
        <v>0</v>
      </c>
      <c r="T564" s="155">
        <f t="shared" si="163"/>
        <v>0</v>
      </c>
      <c r="U564" s="26"/>
      <c r="V564" s="26"/>
      <c r="W564" s="26"/>
      <c r="X564" s="26"/>
      <c r="Y564" s="26"/>
      <c r="Z564" s="26"/>
      <c r="AA564" s="26"/>
      <c r="AB564" s="26"/>
      <c r="AC564" s="26"/>
      <c r="AD564" s="26"/>
      <c r="AE564" s="26"/>
      <c r="AR564" s="156" t="s">
        <v>223</v>
      </c>
      <c r="AT564" s="156" t="s">
        <v>168</v>
      </c>
      <c r="AU564" s="156" t="s">
        <v>145</v>
      </c>
      <c r="AY564" s="14" t="s">
        <v>133</v>
      </c>
      <c r="BE564" s="157">
        <f t="shared" si="164"/>
        <v>0</v>
      </c>
      <c r="BF564" s="157">
        <f t="shared" si="165"/>
        <v>0</v>
      </c>
      <c r="BG564" s="157">
        <f t="shared" si="166"/>
        <v>0</v>
      </c>
      <c r="BH564" s="157">
        <f t="shared" si="167"/>
        <v>0</v>
      </c>
      <c r="BI564" s="157">
        <f t="shared" si="168"/>
        <v>0</v>
      </c>
      <c r="BJ564" s="14" t="s">
        <v>83</v>
      </c>
      <c r="BK564" s="158">
        <f t="shared" si="169"/>
        <v>0</v>
      </c>
      <c r="BL564" s="14" t="s">
        <v>223</v>
      </c>
      <c r="BM564" s="156" t="s">
        <v>1304</v>
      </c>
    </row>
    <row r="565" spans="1:65" s="2" customFormat="1" ht="24.15" customHeight="1">
      <c r="A565" s="26"/>
      <c r="B565" s="145"/>
      <c r="C565" s="159" t="s">
        <v>1305</v>
      </c>
      <c r="D565" s="159" t="s">
        <v>168</v>
      </c>
      <c r="E565" s="160" t="s">
        <v>815</v>
      </c>
      <c r="F565" s="161" t="s">
        <v>816</v>
      </c>
      <c r="G565" s="162" t="s">
        <v>157</v>
      </c>
      <c r="H565" s="163">
        <v>1</v>
      </c>
      <c r="I565" s="163"/>
      <c r="J565" s="163">
        <f t="shared" si="160"/>
        <v>0</v>
      </c>
      <c r="K565" s="164"/>
      <c r="L565" s="165"/>
      <c r="M565" s="166" t="s">
        <v>1</v>
      </c>
      <c r="N565" s="167" t="s">
        <v>36</v>
      </c>
      <c r="O565" s="154">
        <v>0</v>
      </c>
      <c r="P565" s="154">
        <f t="shared" si="161"/>
        <v>0</v>
      </c>
      <c r="Q565" s="154">
        <v>2.1000000000000001E-4</v>
      </c>
      <c r="R565" s="154">
        <f t="shared" si="162"/>
        <v>2.1000000000000001E-4</v>
      </c>
      <c r="S565" s="154">
        <v>0</v>
      </c>
      <c r="T565" s="155">
        <f t="shared" si="163"/>
        <v>0</v>
      </c>
      <c r="U565" s="26"/>
      <c r="V565" s="26"/>
      <c r="W565" s="26"/>
      <c r="X565" s="26"/>
      <c r="Y565" s="26"/>
      <c r="Z565" s="26"/>
      <c r="AA565" s="26"/>
      <c r="AB565" s="26"/>
      <c r="AC565" s="26"/>
      <c r="AD565" s="26"/>
      <c r="AE565" s="26"/>
      <c r="AR565" s="156" t="s">
        <v>223</v>
      </c>
      <c r="AT565" s="156" t="s">
        <v>168</v>
      </c>
      <c r="AU565" s="156" t="s">
        <v>145</v>
      </c>
      <c r="AY565" s="14" t="s">
        <v>133</v>
      </c>
      <c r="BE565" s="157">
        <f t="shared" si="164"/>
        <v>0</v>
      </c>
      <c r="BF565" s="157">
        <f t="shared" si="165"/>
        <v>0</v>
      </c>
      <c r="BG565" s="157">
        <f t="shared" si="166"/>
        <v>0</v>
      </c>
      <c r="BH565" s="157">
        <f t="shared" si="167"/>
        <v>0</v>
      </c>
      <c r="BI565" s="157">
        <f t="shared" si="168"/>
        <v>0</v>
      </c>
      <c r="BJ565" s="14" t="s">
        <v>83</v>
      </c>
      <c r="BK565" s="158">
        <f t="shared" si="169"/>
        <v>0</v>
      </c>
      <c r="BL565" s="14" t="s">
        <v>223</v>
      </c>
      <c r="BM565" s="156" t="s">
        <v>1306</v>
      </c>
    </row>
    <row r="566" spans="1:65" s="12" customFormat="1" ht="20.85" customHeight="1">
      <c r="B566" s="133"/>
      <c r="D566" s="134" t="s">
        <v>69</v>
      </c>
      <c r="E566" s="143" t="s">
        <v>1307</v>
      </c>
      <c r="F566" s="143" t="s">
        <v>1308</v>
      </c>
      <c r="J566" s="144">
        <f>BK566</f>
        <v>0</v>
      </c>
      <c r="L566" s="133"/>
      <c r="M566" s="137"/>
      <c r="N566" s="138"/>
      <c r="O566" s="138"/>
      <c r="P566" s="139">
        <f>SUM(P567:P588)</f>
        <v>20.100999999999999</v>
      </c>
      <c r="Q566" s="138"/>
      <c r="R566" s="139">
        <f>SUM(R567:R588)</f>
        <v>1.259E-2</v>
      </c>
      <c r="S566" s="138"/>
      <c r="T566" s="140">
        <f>SUM(T567:T588)</f>
        <v>0</v>
      </c>
      <c r="AR566" s="134" t="s">
        <v>145</v>
      </c>
      <c r="AT566" s="141" t="s">
        <v>69</v>
      </c>
      <c r="AU566" s="141" t="s">
        <v>83</v>
      </c>
      <c r="AY566" s="134" t="s">
        <v>133</v>
      </c>
      <c r="BK566" s="142">
        <f>SUM(BK567:BK588)</f>
        <v>0</v>
      </c>
    </row>
    <row r="567" spans="1:65" s="2" customFormat="1" ht="24.15" customHeight="1">
      <c r="A567" s="26"/>
      <c r="B567" s="145"/>
      <c r="C567" s="159" t="s">
        <v>1309</v>
      </c>
      <c r="D567" s="159" t="s">
        <v>168</v>
      </c>
      <c r="E567" s="160" t="s">
        <v>1262</v>
      </c>
      <c r="F567" s="161" t="s">
        <v>1263</v>
      </c>
      <c r="G567" s="162" t="s">
        <v>157</v>
      </c>
      <c r="H567" s="163">
        <v>2</v>
      </c>
      <c r="I567" s="163"/>
      <c r="J567" s="163">
        <f t="shared" ref="J567:J588" si="170">ROUND(I567*H567,3)</f>
        <v>0</v>
      </c>
      <c r="K567" s="164"/>
      <c r="L567" s="165"/>
      <c r="M567" s="166" t="s">
        <v>1</v>
      </c>
      <c r="N567" s="167" t="s">
        <v>36</v>
      </c>
      <c r="O567" s="154">
        <v>0</v>
      </c>
      <c r="P567" s="154">
        <f t="shared" ref="P567:P588" si="171">O567*H567</f>
        <v>0</v>
      </c>
      <c r="Q567" s="154">
        <v>0</v>
      </c>
      <c r="R567" s="154">
        <f t="shared" ref="R567:R588" si="172">Q567*H567</f>
        <v>0</v>
      </c>
      <c r="S567" s="154">
        <v>0</v>
      </c>
      <c r="T567" s="155">
        <f t="shared" ref="T567:T588" si="173">S567*H567</f>
        <v>0</v>
      </c>
      <c r="U567" s="26"/>
      <c r="V567" s="26"/>
      <c r="W567" s="26"/>
      <c r="X567" s="26"/>
      <c r="Y567" s="26"/>
      <c r="Z567" s="26"/>
      <c r="AA567" s="26"/>
      <c r="AB567" s="26"/>
      <c r="AC567" s="26"/>
      <c r="AD567" s="26"/>
      <c r="AE567" s="26"/>
      <c r="AR567" s="156" t="s">
        <v>246</v>
      </c>
      <c r="AT567" s="156" t="s">
        <v>168</v>
      </c>
      <c r="AU567" s="156" t="s">
        <v>145</v>
      </c>
      <c r="AY567" s="14" t="s">
        <v>133</v>
      </c>
      <c r="BE567" s="157">
        <f t="shared" ref="BE567:BE588" si="174">IF(N567="základná",J567,0)</f>
        <v>0</v>
      </c>
      <c r="BF567" s="157">
        <f t="shared" ref="BF567:BF588" si="175">IF(N567="znížená",J567,0)</f>
        <v>0</v>
      </c>
      <c r="BG567" s="157">
        <f t="shared" ref="BG567:BG588" si="176">IF(N567="zákl. prenesená",J567,0)</f>
        <v>0</v>
      </c>
      <c r="BH567" s="157">
        <f t="shared" ref="BH567:BH588" si="177">IF(N567="zníž. prenesená",J567,0)</f>
        <v>0</v>
      </c>
      <c r="BI567" s="157">
        <f t="shared" ref="BI567:BI588" si="178">IF(N567="nulová",J567,0)</f>
        <v>0</v>
      </c>
      <c r="BJ567" s="14" t="s">
        <v>83</v>
      </c>
      <c r="BK567" s="158">
        <f t="shared" ref="BK567:BK588" si="179">ROUND(I567*H567,3)</f>
        <v>0</v>
      </c>
      <c r="BL567" s="14" t="s">
        <v>218</v>
      </c>
      <c r="BM567" s="156" t="s">
        <v>1310</v>
      </c>
    </row>
    <row r="568" spans="1:65" s="2" customFormat="1" ht="16.5" customHeight="1">
      <c r="A568" s="26"/>
      <c r="B568" s="145"/>
      <c r="C568" s="146" t="s">
        <v>1311</v>
      </c>
      <c r="D568" s="146" t="s">
        <v>136</v>
      </c>
      <c r="E568" s="147" t="s">
        <v>731</v>
      </c>
      <c r="F568" s="148" t="s">
        <v>732</v>
      </c>
      <c r="G568" s="149" t="s">
        <v>157</v>
      </c>
      <c r="H568" s="150">
        <v>1</v>
      </c>
      <c r="I568" s="150"/>
      <c r="J568" s="150">
        <f t="shared" si="170"/>
        <v>0</v>
      </c>
      <c r="K568" s="151"/>
      <c r="L568" s="27"/>
      <c r="M568" s="152" t="s">
        <v>1</v>
      </c>
      <c r="N568" s="153" t="s">
        <v>36</v>
      </c>
      <c r="O568" s="154">
        <v>0.35</v>
      </c>
      <c r="P568" s="154">
        <f t="shared" si="171"/>
        <v>0.35</v>
      </c>
      <c r="Q568" s="154">
        <v>0</v>
      </c>
      <c r="R568" s="154">
        <f t="shared" si="172"/>
        <v>0</v>
      </c>
      <c r="S568" s="154">
        <v>0</v>
      </c>
      <c r="T568" s="155">
        <f t="shared" si="173"/>
        <v>0</v>
      </c>
      <c r="U568" s="26"/>
      <c r="V568" s="26"/>
      <c r="W568" s="26"/>
      <c r="X568" s="26"/>
      <c r="Y568" s="26"/>
      <c r="Z568" s="26"/>
      <c r="AA568" s="26"/>
      <c r="AB568" s="26"/>
      <c r="AC568" s="26"/>
      <c r="AD568" s="26"/>
      <c r="AE568" s="26"/>
      <c r="AR568" s="156" t="s">
        <v>218</v>
      </c>
      <c r="AT568" s="156" t="s">
        <v>136</v>
      </c>
      <c r="AU568" s="156" t="s">
        <v>145</v>
      </c>
      <c r="AY568" s="14" t="s">
        <v>133</v>
      </c>
      <c r="BE568" s="157">
        <f t="shared" si="174"/>
        <v>0</v>
      </c>
      <c r="BF568" s="157">
        <f t="shared" si="175"/>
        <v>0</v>
      </c>
      <c r="BG568" s="157">
        <f t="shared" si="176"/>
        <v>0</v>
      </c>
      <c r="BH568" s="157">
        <f t="shared" si="177"/>
        <v>0</v>
      </c>
      <c r="BI568" s="157">
        <f t="shared" si="178"/>
        <v>0</v>
      </c>
      <c r="BJ568" s="14" t="s">
        <v>83</v>
      </c>
      <c r="BK568" s="158">
        <f t="shared" si="179"/>
        <v>0</v>
      </c>
      <c r="BL568" s="14" t="s">
        <v>218</v>
      </c>
      <c r="BM568" s="156" t="s">
        <v>1312</v>
      </c>
    </row>
    <row r="569" spans="1:65" s="2" customFormat="1" ht="26.4" customHeight="1">
      <c r="A569" s="26"/>
      <c r="B569" s="145"/>
      <c r="C569" s="159" t="s">
        <v>1313</v>
      </c>
      <c r="D569" s="159" t="s">
        <v>168</v>
      </c>
      <c r="E569" s="160" t="s">
        <v>735</v>
      </c>
      <c r="F569" s="161" t="s">
        <v>736</v>
      </c>
      <c r="G569" s="162" t="s">
        <v>157</v>
      </c>
      <c r="H569" s="163">
        <v>1</v>
      </c>
      <c r="I569" s="163"/>
      <c r="J569" s="163">
        <f t="shared" si="170"/>
        <v>0</v>
      </c>
      <c r="K569" s="164"/>
      <c r="L569" s="165"/>
      <c r="M569" s="166" t="s">
        <v>1</v>
      </c>
      <c r="N569" s="167" t="s">
        <v>36</v>
      </c>
      <c r="O569" s="154">
        <v>0</v>
      </c>
      <c r="P569" s="154">
        <f t="shared" si="171"/>
        <v>0</v>
      </c>
      <c r="Q569" s="154">
        <v>4.2999999999999999E-4</v>
      </c>
      <c r="R569" s="154">
        <f t="shared" si="172"/>
        <v>4.2999999999999999E-4</v>
      </c>
      <c r="S569" s="154">
        <v>0</v>
      </c>
      <c r="T569" s="155">
        <f t="shared" si="173"/>
        <v>0</v>
      </c>
      <c r="U569" s="26"/>
      <c r="V569" s="26"/>
      <c r="W569" s="26"/>
      <c r="X569" s="26"/>
      <c r="Y569" s="26"/>
      <c r="Z569" s="26"/>
      <c r="AA569" s="26"/>
      <c r="AB569" s="26"/>
      <c r="AC569" s="26"/>
      <c r="AD569" s="26"/>
      <c r="AE569" s="26"/>
      <c r="AR569" s="156" t="s">
        <v>223</v>
      </c>
      <c r="AT569" s="156" t="s">
        <v>168</v>
      </c>
      <c r="AU569" s="156" t="s">
        <v>145</v>
      </c>
      <c r="AY569" s="14" t="s">
        <v>133</v>
      </c>
      <c r="BE569" s="157">
        <f t="shared" si="174"/>
        <v>0</v>
      </c>
      <c r="BF569" s="157">
        <f t="shared" si="175"/>
        <v>0</v>
      </c>
      <c r="BG569" s="157">
        <f t="shared" si="176"/>
        <v>0</v>
      </c>
      <c r="BH569" s="157">
        <f t="shared" si="177"/>
        <v>0</v>
      </c>
      <c r="BI569" s="157">
        <f t="shared" si="178"/>
        <v>0</v>
      </c>
      <c r="BJ569" s="14" t="s">
        <v>83</v>
      </c>
      <c r="BK569" s="158">
        <f t="shared" si="179"/>
        <v>0</v>
      </c>
      <c r="BL569" s="14" t="s">
        <v>223</v>
      </c>
      <c r="BM569" s="156" t="s">
        <v>1314</v>
      </c>
    </row>
    <row r="570" spans="1:65" s="2" customFormat="1" ht="16.5" customHeight="1">
      <c r="A570" s="26"/>
      <c r="B570" s="145"/>
      <c r="C570" s="146" t="s">
        <v>1315</v>
      </c>
      <c r="D570" s="146" t="s">
        <v>136</v>
      </c>
      <c r="E570" s="147" t="s">
        <v>739</v>
      </c>
      <c r="F570" s="148" t="s">
        <v>740</v>
      </c>
      <c r="G570" s="149" t="s">
        <v>157</v>
      </c>
      <c r="H570" s="150">
        <v>1</v>
      </c>
      <c r="I570" s="150"/>
      <c r="J570" s="150">
        <f t="shared" si="170"/>
        <v>0</v>
      </c>
      <c r="K570" s="151"/>
      <c r="L570" s="27"/>
      <c r="M570" s="152" t="s">
        <v>1</v>
      </c>
      <c r="N570" s="153" t="s">
        <v>36</v>
      </c>
      <c r="O570" s="154">
        <v>0.5</v>
      </c>
      <c r="P570" s="154">
        <f t="shared" si="171"/>
        <v>0.5</v>
      </c>
      <c r="Q570" s="154">
        <v>0</v>
      </c>
      <c r="R570" s="154">
        <f t="shared" si="172"/>
        <v>0</v>
      </c>
      <c r="S570" s="154">
        <v>0</v>
      </c>
      <c r="T570" s="155">
        <f t="shared" si="173"/>
        <v>0</v>
      </c>
      <c r="U570" s="26"/>
      <c r="V570" s="26"/>
      <c r="W570" s="26"/>
      <c r="X570" s="26"/>
      <c r="Y570" s="26"/>
      <c r="Z570" s="26"/>
      <c r="AA570" s="26"/>
      <c r="AB570" s="26"/>
      <c r="AC570" s="26"/>
      <c r="AD570" s="26"/>
      <c r="AE570" s="26"/>
      <c r="AR570" s="156" t="s">
        <v>218</v>
      </c>
      <c r="AT570" s="156" t="s">
        <v>136</v>
      </c>
      <c r="AU570" s="156" t="s">
        <v>145</v>
      </c>
      <c r="AY570" s="14" t="s">
        <v>133</v>
      </c>
      <c r="BE570" s="157">
        <f t="shared" si="174"/>
        <v>0</v>
      </c>
      <c r="BF570" s="157">
        <f t="shared" si="175"/>
        <v>0</v>
      </c>
      <c r="BG570" s="157">
        <f t="shared" si="176"/>
        <v>0</v>
      </c>
      <c r="BH570" s="157">
        <f t="shared" si="177"/>
        <v>0</v>
      </c>
      <c r="BI570" s="157">
        <f t="shared" si="178"/>
        <v>0</v>
      </c>
      <c r="BJ570" s="14" t="s">
        <v>83</v>
      </c>
      <c r="BK570" s="158">
        <f t="shared" si="179"/>
        <v>0</v>
      </c>
      <c r="BL570" s="14" t="s">
        <v>218</v>
      </c>
      <c r="BM570" s="156" t="s">
        <v>1316</v>
      </c>
    </row>
    <row r="571" spans="1:65" s="2" customFormat="1" ht="30" customHeight="1">
      <c r="A571" s="26"/>
      <c r="B571" s="145"/>
      <c r="C571" s="159" t="s">
        <v>1317</v>
      </c>
      <c r="D571" s="159" t="s">
        <v>168</v>
      </c>
      <c r="E571" s="160" t="s">
        <v>743</v>
      </c>
      <c r="F571" s="161" t="s">
        <v>744</v>
      </c>
      <c r="G571" s="162" t="s">
        <v>157</v>
      </c>
      <c r="H571" s="163">
        <v>1</v>
      </c>
      <c r="I571" s="163"/>
      <c r="J571" s="163">
        <f t="shared" si="170"/>
        <v>0</v>
      </c>
      <c r="K571" s="164"/>
      <c r="L571" s="165"/>
      <c r="M571" s="166" t="s">
        <v>1</v>
      </c>
      <c r="N571" s="167" t="s">
        <v>36</v>
      </c>
      <c r="O571" s="154">
        <v>0</v>
      </c>
      <c r="P571" s="154">
        <f t="shared" si="171"/>
        <v>0</v>
      </c>
      <c r="Q571" s="154">
        <v>2.9999999999999997E-4</v>
      </c>
      <c r="R571" s="154">
        <f t="shared" si="172"/>
        <v>2.9999999999999997E-4</v>
      </c>
      <c r="S571" s="154">
        <v>0</v>
      </c>
      <c r="T571" s="155">
        <f t="shared" si="173"/>
        <v>0</v>
      </c>
      <c r="U571" s="26"/>
      <c r="V571" s="26"/>
      <c r="W571" s="26"/>
      <c r="X571" s="26"/>
      <c r="Y571" s="26"/>
      <c r="Z571" s="26"/>
      <c r="AA571" s="26"/>
      <c r="AB571" s="26"/>
      <c r="AC571" s="26"/>
      <c r="AD571" s="26"/>
      <c r="AE571" s="26"/>
      <c r="AR571" s="156" t="s">
        <v>223</v>
      </c>
      <c r="AT571" s="156" t="s">
        <v>168</v>
      </c>
      <c r="AU571" s="156" t="s">
        <v>145</v>
      </c>
      <c r="AY571" s="14" t="s">
        <v>133</v>
      </c>
      <c r="BE571" s="157">
        <f t="shared" si="174"/>
        <v>0</v>
      </c>
      <c r="BF571" s="157">
        <f t="shared" si="175"/>
        <v>0</v>
      </c>
      <c r="BG571" s="157">
        <f t="shared" si="176"/>
        <v>0</v>
      </c>
      <c r="BH571" s="157">
        <f t="shared" si="177"/>
        <v>0</v>
      </c>
      <c r="BI571" s="157">
        <f t="shared" si="178"/>
        <v>0</v>
      </c>
      <c r="BJ571" s="14" t="s">
        <v>83</v>
      </c>
      <c r="BK571" s="158">
        <f t="shared" si="179"/>
        <v>0</v>
      </c>
      <c r="BL571" s="14" t="s">
        <v>223</v>
      </c>
      <c r="BM571" s="156" t="s">
        <v>1318</v>
      </c>
    </row>
    <row r="572" spans="1:65" s="2" customFormat="1" ht="16.5" customHeight="1">
      <c r="A572" s="26"/>
      <c r="B572" s="145"/>
      <c r="C572" s="146" t="s">
        <v>1319</v>
      </c>
      <c r="D572" s="146" t="s">
        <v>136</v>
      </c>
      <c r="E572" s="147" t="s">
        <v>747</v>
      </c>
      <c r="F572" s="148" t="s">
        <v>748</v>
      </c>
      <c r="G572" s="149" t="s">
        <v>157</v>
      </c>
      <c r="H572" s="150">
        <v>1</v>
      </c>
      <c r="I572" s="150"/>
      <c r="J572" s="150">
        <f t="shared" si="170"/>
        <v>0</v>
      </c>
      <c r="K572" s="151"/>
      <c r="L572" s="27"/>
      <c r="M572" s="152" t="s">
        <v>1</v>
      </c>
      <c r="N572" s="153" t="s">
        <v>36</v>
      </c>
      <c r="O572" s="154">
        <v>0.26</v>
      </c>
      <c r="P572" s="154">
        <f t="shared" si="171"/>
        <v>0.26</v>
      </c>
      <c r="Q572" s="154">
        <v>0</v>
      </c>
      <c r="R572" s="154">
        <f t="shared" si="172"/>
        <v>0</v>
      </c>
      <c r="S572" s="154">
        <v>0</v>
      </c>
      <c r="T572" s="155">
        <f t="shared" si="173"/>
        <v>0</v>
      </c>
      <c r="U572" s="26"/>
      <c r="V572" s="26"/>
      <c r="W572" s="26"/>
      <c r="X572" s="26"/>
      <c r="Y572" s="26"/>
      <c r="Z572" s="26"/>
      <c r="AA572" s="26"/>
      <c r="AB572" s="26"/>
      <c r="AC572" s="26"/>
      <c r="AD572" s="26"/>
      <c r="AE572" s="26"/>
      <c r="AR572" s="156" t="s">
        <v>218</v>
      </c>
      <c r="AT572" s="156" t="s">
        <v>136</v>
      </c>
      <c r="AU572" s="156" t="s">
        <v>145</v>
      </c>
      <c r="AY572" s="14" t="s">
        <v>133</v>
      </c>
      <c r="BE572" s="157">
        <f t="shared" si="174"/>
        <v>0</v>
      </c>
      <c r="BF572" s="157">
        <f t="shared" si="175"/>
        <v>0</v>
      </c>
      <c r="BG572" s="157">
        <f t="shared" si="176"/>
        <v>0</v>
      </c>
      <c r="BH572" s="157">
        <f t="shared" si="177"/>
        <v>0</v>
      </c>
      <c r="BI572" s="157">
        <f t="shared" si="178"/>
        <v>0</v>
      </c>
      <c r="BJ572" s="14" t="s">
        <v>83</v>
      </c>
      <c r="BK572" s="158">
        <f t="shared" si="179"/>
        <v>0</v>
      </c>
      <c r="BL572" s="14" t="s">
        <v>218</v>
      </c>
      <c r="BM572" s="156" t="s">
        <v>1320</v>
      </c>
    </row>
    <row r="573" spans="1:65" s="2" customFormat="1" ht="34.200000000000003" customHeight="1">
      <c r="A573" s="26"/>
      <c r="B573" s="145"/>
      <c r="C573" s="159" t="s">
        <v>1321</v>
      </c>
      <c r="D573" s="159" t="s">
        <v>168</v>
      </c>
      <c r="E573" s="160" t="s">
        <v>751</v>
      </c>
      <c r="F573" s="161" t="s">
        <v>752</v>
      </c>
      <c r="G573" s="162" t="s">
        <v>157</v>
      </c>
      <c r="H573" s="163">
        <v>1</v>
      </c>
      <c r="I573" s="163"/>
      <c r="J573" s="163">
        <f t="shared" si="170"/>
        <v>0</v>
      </c>
      <c r="K573" s="164"/>
      <c r="L573" s="165"/>
      <c r="M573" s="166" t="s">
        <v>1</v>
      </c>
      <c r="N573" s="167" t="s">
        <v>36</v>
      </c>
      <c r="O573" s="154">
        <v>0</v>
      </c>
      <c r="P573" s="154">
        <f t="shared" si="171"/>
        <v>0</v>
      </c>
      <c r="Q573" s="154">
        <v>1.6000000000000001E-4</v>
      </c>
      <c r="R573" s="154">
        <f t="shared" si="172"/>
        <v>1.6000000000000001E-4</v>
      </c>
      <c r="S573" s="154">
        <v>0</v>
      </c>
      <c r="T573" s="155">
        <f t="shared" si="173"/>
        <v>0</v>
      </c>
      <c r="U573" s="26"/>
      <c r="V573" s="26"/>
      <c r="W573" s="26"/>
      <c r="X573" s="26"/>
      <c r="Y573" s="26"/>
      <c r="Z573" s="26"/>
      <c r="AA573" s="26"/>
      <c r="AB573" s="26"/>
      <c r="AC573" s="26"/>
      <c r="AD573" s="26"/>
      <c r="AE573" s="26"/>
      <c r="AR573" s="156" t="s">
        <v>223</v>
      </c>
      <c r="AT573" s="156" t="s">
        <v>168</v>
      </c>
      <c r="AU573" s="156" t="s">
        <v>145</v>
      </c>
      <c r="AY573" s="14" t="s">
        <v>133</v>
      </c>
      <c r="BE573" s="157">
        <f t="shared" si="174"/>
        <v>0</v>
      </c>
      <c r="BF573" s="157">
        <f t="shared" si="175"/>
        <v>0</v>
      </c>
      <c r="BG573" s="157">
        <f t="shared" si="176"/>
        <v>0</v>
      </c>
      <c r="BH573" s="157">
        <f t="shared" si="177"/>
        <v>0</v>
      </c>
      <c r="BI573" s="157">
        <f t="shared" si="178"/>
        <v>0</v>
      </c>
      <c r="BJ573" s="14" t="s">
        <v>83</v>
      </c>
      <c r="BK573" s="158">
        <f t="shared" si="179"/>
        <v>0</v>
      </c>
      <c r="BL573" s="14" t="s">
        <v>223</v>
      </c>
      <c r="BM573" s="156" t="s">
        <v>1322</v>
      </c>
    </row>
    <row r="574" spans="1:65" s="2" customFormat="1" ht="21.75" customHeight="1">
      <c r="A574" s="26"/>
      <c r="B574" s="145"/>
      <c r="C574" s="146" t="s">
        <v>1323</v>
      </c>
      <c r="D574" s="146" t="s">
        <v>136</v>
      </c>
      <c r="E574" s="147" t="s">
        <v>763</v>
      </c>
      <c r="F574" s="148" t="s">
        <v>764</v>
      </c>
      <c r="G574" s="149" t="s">
        <v>157</v>
      </c>
      <c r="H574" s="150">
        <v>25</v>
      </c>
      <c r="I574" s="150"/>
      <c r="J574" s="150">
        <f t="shared" si="170"/>
        <v>0</v>
      </c>
      <c r="K574" s="151"/>
      <c r="L574" s="27"/>
      <c r="M574" s="152" t="s">
        <v>1</v>
      </c>
      <c r="N574" s="153" t="s">
        <v>36</v>
      </c>
      <c r="O574" s="154">
        <v>0.37</v>
      </c>
      <c r="P574" s="154">
        <f t="shared" si="171"/>
        <v>9.25</v>
      </c>
      <c r="Q574" s="154">
        <v>0</v>
      </c>
      <c r="R574" s="154">
        <f t="shared" si="172"/>
        <v>0</v>
      </c>
      <c r="S574" s="154">
        <v>0</v>
      </c>
      <c r="T574" s="155">
        <f t="shared" si="173"/>
        <v>0</v>
      </c>
      <c r="U574" s="26"/>
      <c r="V574" s="26"/>
      <c r="W574" s="26"/>
      <c r="X574" s="26"/>
      <c r="Y574" s="26"/>
      <c r="Z574" s="26"/>
      <c r="AA574" s="26"/>
      <c r="AB574" s="26"/>
      <c r="AC574" s="26"/>
      <c r="AD574" s="26"/>
      <c r="AE574" s="26"/>
      <c r="AR574" s="156" t="s">
        <v>218</v>
      </c>
      <c r="AT574" s="156" t="s">
        <v>136</v>
      </c>
      <c r="AU574" s="156" t="s">
        <v>145</v>
      </c>
      <c r="AY574" s="14" t="s">
        <v>133</v>
      </c>
      <c r="BE574" s="157">
        <f t="shared" si="174"/>
        <v>0</v>
      </c>
      <c r="BF574" s="157">
        <f t="shared" si="175"/>
        <v>0</v>
      </c>
      <c r="BG574" s="157">
        <f t="shared" si="176"/>
        <v>0</v>
      </c>
      <c r="BH574" s="157">
        <f t="shared" si="177"/>
        <v>0</v>
      </c>
      <c r="BI574" s="157">
        <f t="shared" si="178"/>
        <v>0</v>
      </c>
      <c r="BJ574" s="14" t="s">
        <v>83</v>
      </c>
      <c r="BK574" s="158">
        <f t="shared" si="179"/>
        <v>0</v>
      </c>
      <c r="BL574" s="14" t="s">
        <v>218</v>
      </c>
      <c r="BM574" s="156" t="s">
        <v>1324</v>
      </c>
    </row>
    <row r="575" spans="1:65" s="2" customFormat="1" ht="33" customHeight="1">
      <c r="A575" s="26"/>
      <c r="B575" s="145"/>
      <c r="C575" s="159" t="s">
        <v>1325</v>
      </c>
      <c r="D575" s="159" t="s">
        <v>168</v>
      </c>
      <c r="E575" s="160" t="s">
        <v>767</v>
      </c>
      <c r="F575" s="161" t="s">
        <v>768</v>
      </c>
      <c r="G575" s="162" t="s">
        <v>157</v>
      </c>
      <c r="H575" s="163">
        <v>18</v>
      </c>
      <c r="I575" s="163"/>
      <c r="J575" s="163">
        <f t="shared" si="170"/>
        <v>0</v>
      </c>
      <c r="K575" s="164"/>
      <c r="L575" s="165"/>
      <c r="M575" s="166" t="s">
        <v>1</v>
      </c>
      <c r="N575" s="167" t="s">
        <v>36</v>
      </c>
      <c r="O575" s="154">
        <v>0</v>
      </c>
      <c r="P575" s="154">
        <f t="shared" si="171"/>
        <v>0</v>
      </c>
      <c r="Q575" s="154">
        <v>2.5000000000000001E-4</v>
      </c>
      <c r="R575" s="154">
        <f t="shared" si="172"/>
        <v>4.5000000000000005E-3</v>
      </c>
      <c r="S575" s="154">
        <v>0</v>
      </c>
      <c r="T575" s="155">
        <f t="shared" si="173"/>
        <v>0</v>
      </c>
      <c r="U575" s="26"/>
      <c r="V575" s="26"/>
      <c r="W575" s="26"/>
      <c r="X575" s="26"/>
      <c r="Y575" s="26"/>
      <c r="Z575" s="26"/>
      <c r="AA575" s="26"/>
      <c r="AB575" s="26"/>
      <c r="AC575" s="26"/>
      <c r="AD575" s="26"/>
      <c r="AE575" s="26"/>
      <c r="AR575" s="156" t="s">
        <v>223</v>
      </c>
      <c r="AT575" s="156" t="s">
        <v>168</v>
      </c>
      <c r="AU575" s="156" t="s">
        <v>145</v>
      </c>
      <c r="AY575" s="14" t="s">
        <v>133</v>
      </c>
      <c r="BE575" s="157">
        <f t="shared" si="174"/>
        <v>0</v>
      </c>
      <c r="BF575" s="157">
        <f t="shared" si="175"/>
        <v>0</v>
      </c>
      <c r="BG575" s="157">
        <f t="shared" si="176"/>
        <v>0</v>
      </c>
      <c r="BH575" s="157">
        <f t="shared" si="177"/>
        <v>0</v>
      </c>
      <c r="BI575" s="157">
        <f t="shared" si="178"/>
        <v>0</v>
      </c>
      <c r="BJ575" s="14" t="s">
        <v>83</v>
      </c>
      <c r="BK575" s="158">
        <f t="shared" si="179"/>
        <v>0</v>
      </c>
      <c r="BL575" s="14" t="s">
        <v>223</v>
      </c>
      <c r="BM575" s="156" t="s">
        <v>1326</v>
      </c>
    </row>
    <row r="576" spans="1:65" s="2" customFormat="1" ht="33" customHeight="1">
      <c r="A576" s="26"/>
      <c r="B576" s="145"/>
      <c r="C576" s="159" t="s">
        <v>1327</v>
      </c>
      <c r="D576" s="159" t="s">
        <v>168</v>
      </c>
      <c r="E576" s="160" t="s">
        <v>771</v>
      </c>
      <c r="F576" s="161" t="s">
        <v>772</v>
      </c>
      <c r="G576" s="162" t="s">
        <v>157</v>
      </c>
      <c r="H576" s="163">
        <v>7</v>
      </c>
      <c r="I576" s="163"/>
      <c r="J576" s="163">
        <f t="shared" si="170"/>
        <v>0</v>
      </c>
      <c r="K576" s="164"/>
      <c r="L576" s="165"/>
      <c r="M576" s="166" t="s">
        <v>1</v>
      </c>
      <c r="N576" s="167" t="s">
        <v>36</v>
      </c>
      <c r="O576" s="154">
        <v>0</v>
      </c>
      <c r="P576" s="154">
        <f t="shared" si="171"/>
        <v>0</v>
      </c>
      <c r="Q576" s="154">
        <v>2.5000000000000001E-4</v>
      </c>
      <c r="R576" s="154">
        <f t="shared" si="172"/>
        <v>1.75E-3</v>
      </c>
      <c r="S576" s="154">
        <v>0</v>
      </c>
      <c r="T576" s="155">
        <f t="shared" si="173"/>
        <v>0</v>
      </c>
      <c r="U576" s="26"/>
      <c r="V576" s="26"/>
      <c r="W576" s="26"/>
      <c r="X576" s="26"/>
      <c r="Y576" s="26"/>
      <c r="Z576" s="26"/>
      <c r="AA576" s="26"/>
      <c r="AB576" s="26"/>
      <c r="AC576" s="26"/>
      <c r="AD576" s="26"/>
      <c r="AE576" s="26"/>
      <c r="AR576" s="156" t="s">
        <v>223</v>
      </c>
      <c r="AT576" s="156" t="s">
        <v>168</v>
      </c>
      <c r="AU576" s="156" t="s">
        <v>145</v>
      </c>
      <c r="AY576" s="14" t="s">
        <v>133</v>
      </c>
      <c r="BE576" s="157">
        <f t="shared" si="174"/>
        <v>0</v>
      </c>
      <c r="BF576" s="157">
        <f t="shared" si="175"/>
        <v>0</v>
      </c>
      <c r="BG576" s="157">
        <f t="shared" si="176"/>
        <v>0</v>
      </c>
      <c r="BH576" s="157">
        <f t="shared" si="177"/>
        <v>0</v>
      </c>
      <c r="BI576" s="157">
        <f t="shared" si="178"/>
        <v>0</v>
      </c>
      <c r="BJ576" s="14" t="s">
        <v>83</v>
      </c>
      <c r="BK576" s="158">
        <f t="shared" si="179"/>
        <v>0</v>
      </c>
      <c r="BL576" s="14" t="s">
        <v>223</v>
      </c>
      <c r="BM576" s="156" t="s">
        <v>1328</v>
      </c>
    </row>
    <row r="577" spans="1:65" s="2" customFormat="1" ht="16.5" customHeight="1">
      <c r="A577" s="26"/>
      <c r="B577" s="145"/>
      <c r="C577" s="146" t="s">
        <v>1329</v>
      </c>
      <c r="D577" s="146" t="s">
        <v>136</v>
      </c>
      <c r="E577" s="147" t="s">
        <v>775</v>
      </c>
      <c r="F577" s="148" t="s">
        <v>776</v>
      </c>
      <c r="G577" s="149" t="s">
        <v>157</v>
      </c>
      <c r="H577" s="150">
        <v>10</v>
      </c>
      <c r="I577" s="150"/>
      <c r="J577" s="150">
        <f t="shared" si="170"/>
        <v>0</v>
      </c>
      <c r="K577" s="151"/>
      <c r="L577" s="27"/>
      <c r="M577" s="152" t="s">
        <v>1</v>
      </c>
      <c r="N577" s="153" t="s">
        <v>36</v>
      </c>
      <c r="O577" s="154">
        <v>0.39700000000000002</v>
      </c>
      <c r="P577" s="154">
        <f t="shared" si="171"/>
        <v>3.97</v>
      </c>
      <c r="Q577" s="154">
        <v>0</v>
      </c>
      <c r="R577" s="154">
        <f t="shared" si="172"/>
        <v>0</v>
      </c>
      <c r="S577" s="154">
        <v>0</v>
      </c>
      <c r="T577" s="155">
        <f t="shared" si="173"/>
        <v>0</v>
      </c>
      <c r="U577" s="26"/>
      <c r="V577" s="26"/>
      <c r="W577" s="26"/>
      <c r="X577" s="26"/>
      <c r="Y577" s="26"/>
      <c r="Z577" s="26"/>
      <c r="AA577" s="26"/>
      <c r="AB577" s="26"/>
      <c r="AC577" s="26"/>
      <c r="AD577" s="26"/>
      <c r="AE577" s="26"/>
      <c r="AR577" s="156" t="s">
        <v>218</v>
      </c>
      <c r="AT577" s="156" t="s">
        <v>136</v>
      </c>
      <c r="AU577" s="156" t="s">
        <v>145</v>
      </c>
      <c r="AY577" s="14" t="s">
        <v>133</v>
      </c>
      <c r="BE577" s="157">
        <f t="shared" si="174"/>
        <v>0</v>
      </c>
      <c r="BF577" s="157">
        <f t="shared" si="175"/>
        <v>0</v>
      </c>
      <c r="BG577" s="157">
        <f t="shared" si="176"/>
        <v>0</v>
      </c>
      <c r="BH577" s="157">
        <f t="shared" si="177"/>
        <v>0</v>
      </c>
      <c r="BI577" s="157">
        <f t="shared" si="178"/>
        <v>0</v>
      </c>
      <c r="BJ577" s="14" t="s">
        <v>83</v>
      </c>
      <c r="BK577" s="158">
        <f t="shared" si="179"/>
        <v>0</v>
      </c>
      <c r="BL577" s="14" t="s">
        <v>218</v>
      </c>
      <c r="BM577" s="156" t="s">
        <v>1330</v>
      </c>
    </row>
    <row r="578" spans="1:65" s="2" customFormat="1" ht="24.15" customHeight="1">
      <c r="A578" s="26"/>
      <c r="B578" s="145"/>
      <c r="C578" s="159" t="s">
        <v>1331</v>
      </c>
      <c r="D578" s="159" t="s">
        <v>168</v>
      </c>
      <c r="E578" s="160" t="s">
        <v>779</v>
      </c>
      <c r="F578" s="161" t="s">
        <v>780</v>
      </c>
      <c r="G578" s="162" t="s">
        <v>157</v>
      </c>
      <c r="H578" s="163">
        <v>10</v>
      </c>
      <c r="I578" s="163"/>
      <c r="J578" s="163">
        <f t="shared" si="170"/>
        <v>0</v>
      </c>
      <c r="K578" s="164"/>
      <c r="L578" s="165"/>
      <c r="M578" s="166" t="s">
        <v>1</v>
      </c>
      <c r="N578" s="167" t="s">
        <v>36</v>
      </c>
      <c r="O578" s="154">
        <v>0</v>
      </c>
      <c r="P578" s="154">
        <f t="shared" si="171"/>
        <v>0</v>
      </c>
      <c r="Q578" s="154">
        <v>2.5000000000000001E-4</v>
      </c>
      <c r="R578" s="154">
        <f t="shared" si="172"/>
        <v>2.5000000000000001E-3</v>
      </c>
      <c r="S578" s="154">
        <v>0</v>
      </c>
      <c r="T578" s="155">
        <f t="shared" si="173"/>
        <v>0</v>
      </c>
      <c r="U578" s="26"/>
      <c r="V578" s="26"/>
      <c r="W578" s="26"/>
      <c r="X578" s="26"/>
      <c r="Y578" s="26"/>
      <c r="Z578" s="26"/>
      <c r="AA578" s="26"/>
      <c r="AB578" s="26"/>
      <c r="AC578" s="26"/>
      <c r="AD578" s="26"/>
      <c r="AE578" s="26"/>
      <c r="AR578" s="156" t="s">
        <v>223</v>
      </c>
      <c r="AT578" s="156" t="s">
        <v>168</v>
      </c>
      <c r="AU578" s="156" t="s">
        <v>145</v>
      </c>
      <c r="AY578" s="14" t="s">
        <v>133</v>
      </c>
      <c r="BE578" s="157">
        <f t="shared" si="174"/>
        <v>0</v>
      </c>
      <c r="BF578" s="157">
        <f t="shared" si="175"/>
        <v>0</v>
      </c>
      <c r="BG578" s="157">
        <f t="shared" si="176"/>
        <v>0</v>
      </c>
      <c r="BH578" s="157">
        <f t="shared" si="177"/>
        <v>0</v>
      </c>
      <c r="BI578" s="157">
        <f t="shared" si="178"/>
        <v>0</v>
      </c>
      <c r="BJ578" s="14" t="s">
        <v>83</v>
      </c>
      <c r="BK578" s="158">
        <f t="shared" si="179"/>
        <v>0</v>
      </c>
      <c r="BL578" s="14" t="s">
        <v>223</v>
      </c>
      <c r="BM578" s="156" t="s">
        <v>1332</v>
      </c>
    </row>
    <row r="579" spans="1:65" s="2" customFormat="1" ht="33" customHeight="1">
      <c r="A579" s="26"/>
      <c r="B579" s="145"/>
      <c r="C579" s="146" t="s">
        <v>1333</v>
      </c>
      <c r="D579" s="146" t="s">
        <v>136</v>
      </c>
      <c r="E579" s="147" t="s">
        <v>783</v>
      </c>
      <c r="F579" s="148" t="s">
        <v>784</v>
      </c>
      <c r="G579" s="149" t="s">
        <v>157</v>
      </c>
      <c r="H579" s="150">
        <v>5</v>
      </c>
      <c r="I579" s="150"/>
      <c r="J579" s="150">
        <f t="shared" si="170"/>
        <v>0</v>
      </c>
      <c r="K579" s="151"/>
      <c r="L579" s="27"/>
      <c r="M579" s="152" t="s">
        <v>1</v>
      </c>
      <c r="N579" s="153" t="s">
        <v>36</v>
      </c>
      <c r="O579" s="154">
        <v>0.109</v>
      </c>
      <c r="P579" s="154">
        <f t="shared" si="171"/>
        <v>0.54500000000000004</v>
      </c>
      <c r="Q579" s="154">
        <v>0</v>
      </c>
      <c r="R579" s="154">
        <f t="shared" si="172"/>
        <v>0</v>
      </c>
      <c r="S579" s="154">
        <v>0</v>
      </c>
      <c r="T579" s="155">
        <f t="shared" si="173"/>
        <v>0</v>
      </c>
      <c r="U579" s="26"/>
      <c r="V579" s="26"/>
      <c r="W579" s="26"/>
      <c r="X579" s="26"/>
      <c r="Y579" s="26"/>
      <c r="Z579" s="26"/>
      <c r="AA579" s="26"/>
      <c r="AB579" s="26"/>
      <c r="AC579" s="26"/>
      <c r="AD579" s="26"/>
      <c r="AE579" s="26"/>
      <c r="AR579" s="156" t="s">
        <v>218</v>
      </c>
      <c r="AT579" s="156" t="s">
        <v>136</v>
      </c>
      <c r="AU579" s="156" t="s">
        <v>145</v>
      </c>
      <c r="AY579" s="14" t="s">
        <v>133</v>
      </c>
      <c r="BE579" s="157">
        <f t="shared" si="174"/>
        <v>0</v>
      </c>
      <c r="BF579" s="157">
        <f t="shared" si="175"/>
        <v>0</v>
      </c>
      <c r="BG579" s="157">
        <f t="shared" si="176"/>
        <v>0</v>
      </c>
      <c r="BH579" s="157">
        <f t="shared" si="177"/>
        <v>0</v>
      </c>
      <c r="BI579" s="157">
        <f t="shared" si="178"/>
        <v>0</v>
      </c>
      <c r="BJ579" s="14" t="s">
        <v>83</v>
      </c>
      <c r="BK579" s="158">
        <f t="shared" si="179"/>
        <v>0</v>
      </c>
      <c r="BL579" s="14" t="s">
        <v>218</v>
      </c>
      <c r="BM579" s="156" t="s">
        <v>1334</v>
      </c>
    </row>
    <row r="580" spans="1:65" s="2" customFormat="1" ht="32.4" customHeight="1">
      <c r="A580" s="26"/>
      <c r="B580" s="145"/>
      <c r="C580" s="159" t="s">
        <v>1335</v>
      </c>
      <c r="D580" s="159" t="s">
        <v>168</v>
      </c>
      <c r="E580" s="160" t="s">
        <v>787</v>
      </c>
      <c r="F580" s="161" t="s">
        <v>788</v>
      </c>
      <c r="G580" s="162" t="s">
        <v>157</v>
      </c>
      <c r="H580" s="163">
        <v>5</v>
      </c>
      <c r="I580" s="163"/>
      <c r="J580" s="163">
        <f t="shared" si="170"/>
        <v>0</v>
      </c>
      <c r="K580" s="164"/>
      <c r="L580" s="165"/>
      <c r="M580" s="166" t="s">
        <v>1</v>
      </c>
      <c r="N580" s="167" t="s">
        <v>36</v>
      </c>
      <c r="O580" s="154">
        <v>0</v>
      </c>
      <c r="P580" s="154">
        <f t="shared" si="171"/>
        <v>0</v>
      </c>
      <c r="Q580" s="154">
        <v>8.0000000000000007E-5</v>
      </c>
      <c r="R580" s="154">
        <f t="shared" si="172"/>
        <v>4.0000000000000002E-4</v>
      </c>
      <c r="S580" s="154">
        <v>0</v>
      </c>
      <c r="T580" s="155">
        <f t="shared" si="173"/>
        <v>0</v>
      </c>
      <c r="U580" s="26"/>
      <c r="V580" s="26"/>
      <c r="W580" s="26"/>
      <c r="X580" s="26"/>
      <c r="Y580" s="26"/>
      <c r="Z580" s="26"/>
      <c r="AA580" s="26"/>
      <c r="AB580" s="26"/>
      <c r="AC580" s="26"/>
      <c r="AD580" s="26"/>
      <c r="AE580" s="26"/>
      <c r="AR580" s="156" t="s">
        <v>223</v>
      </c>
      <c r="AT580" s="156" t="s">
        <v>168</v>
      </c>
      <c r="AU580" s="156" t="s">
        <v>145</v>
      </c>
      <c r="AY580" s="14" t="s">
        <v>133</v>
      </c>
      <c r="BE580" s="157">
        <f t="shared" si="174"/>
        <v>0</v>
      </c>
      <c r="BF580" s="157">
        <f t="shared" si="175"/>
        <v>0</v>
      </c>
      <c r="BG580" s="157">
        <f t="shared" si="176"/>
        <v>0</v>
      </c>
      <c r="BH580" s="157">
        <f t="shared" si="177"/>
        <v>0</v>
      </c>
      <c r="BI580" s="157">
        <f t="shared" si="178"/>
        <v>0</v>
      </c>
      <c r="BJ580" s="14" t="s">
        <v>83</v>
      </c>
      <c r="BK580" s="158">
        <f t="shared" si="179"/>
        <v>0</v>
      </c>
      <c r="BL580" s="14" t="s">
        <v>223</v>
      </c>
      <c r="BM580" s="156" t="s">
        <v>1336</v>
      </c>
    </row>
    <row r="581" spans="1:65" s="2" customFormat="1" ht="24.6" customHeight="1">
      <c r="A581" s="26"/>
      <c r="B581" s="145"/>
      <c r="C581" s="159" t="s">
        <v>1337</v>
      </c>
      <c r="D581" s="159" t="s">
        <v>168</v>
      </c>
      <c r="E581" s="160" t="s">
        <v>791</v>
      </c>
      <c r="F581" s="161" t="s">
        <v>792</v>
      </c>
      <c r="G581" s="162" t="s">
        <v>157</v>
      </c>
      <c r="H581" s="163">
        <v>5</v>
      </c>
      <c r="I581" s="163"/>
      <c r="J581" s="163">
        <f t="shared" si="170"/>
        <v>0</v>
      </c>
      <c r="K581" s="164"/>
      <c r="L581" s="165"/>
      <c r="M581" s="166" t="s">
        <v>1</v>
      </c>
      <c r="N581" s="167" t="s">
        <v>36</v>
      </c>
      <c r="O581" s="154">
        <v>0</v>
      </c>
      <c r="P581" s="154">
        <f t="shared" si="171"/>
        <v>0</v>
      </c>
      <c r="Q581" s="154">
        <v>0</v>
      </c>
      <c r="R581" s="154">
        <f t="shared" si="172"/>
        <v>0</v>
      </c>
      <c r="S581" s="154">
        <v>0</v>
      </c>
      <c r="T581" s="155">
        <f t="shared" si="173"/>
        <v>0</v>
      </c>
      <c r="U581" s="26"/>
      <c r="V581" s="26"/>
      <c r="W581" s="26"/>
      <c r="X581" s="26"/>
      <c r="Y581" s="26"/>
      <c r="Z581" s="26"/>
      <c r="AA581" s="26"/>
      <c r="AB581" s="26"/>
      <c r="AC581" s="26"/>
      <c r="AD581" s="26"/>
      <c r="AE581" s="26"/>
      <c r="AR581" s="156" t="s">
        <v>223</v>
      </c>
      <c r="AT581" s="156" t="s">
        <v>168</v>
      </c>
      <c r="AU581" s="156" t="s">
        <v>145</v>
      </c>
      <c r="AY581" s="14" t="s">
        <v>133</v>
      </c>
      <c r="BE581" s="157">
        <f t="shared" si="174"/>
        <v>0</v>
      </c>
      <c r="BF581" s="157">
        <f t="shared" si="175"/>
        <v>0</v>
      </c>
      <c r="BG581" s="157">
        <f t="shared" si="176"/>
        <v>0</v>
      </c>
      <c r="BH581" s="157">
        <f t="shared" si="177"/>
        <v>0</v>
      </c>
      <c r="BI581" s="157">
        <f t="shared" si="178"/>
        <v>0</v>
      </c>
      <c r="BJ581" s="14" t="s">
        <v>83</v>
      </c>
      <c r="BK581" s="158">
        <f t="shared" si="179"/>
        <v>0</v>
      </c>
      <c r="BL581" s="14" t="s">
        <v>223</v>
      </c>
      <c r="BM581" s="156" t="s">
        <v>1338</v>
      </c>
    </row>
    <row r="582" spans="1:65" s="2" customFormat="1" ht="24.6" customHeight="1">
      <c r="A582" s="26"/>
      <c r="B582" s="145"/>
      <c r="C582" s="159" t="s">
        <v>1339</v>
      </c>
      <c r="D582" s="159" t="s">
        <v>168</v>
      </c>
      <c r="E582" s="160" t="s">
        <v>795</v>
      </c>
      <c r="F582" s="161" t="s">
        <v>796</v>
      </c>
      <c r="G582" s="162" t="s">
        <v>157</v>
      </c>
      <c r="H582" s="163">
        <v>2</v>
      </c>
      <c r="I582" s="163"/>
      <c r="J582" s="163">
        <f t="shared" si="170"/>
        <v>0</v>
      </c>
      <c r="K582" s="164"/>
      <c r="L582" s="165"/>
      <c r="M582" s="166" t="s">
        <v>1</v>
      </c>
      <c r="N582" s="167" t="s">
        <v>36</v>
      </c>
      <c r="O582" s="154">
        <v>0</v>
      </c>
      <c r="P582" s="154">
        <f t="shared" si="171"/>
        <v>0</v>
      </c>
      <c r="Q582" s="154">
        <v>0</v>
      </c>
      <c r="R582" s="154">
        <f t="shared" si="172"/>
        <v>0</v>
      </c>
      <c r="S582" s="154">
        <v>0</v>
      </c>
      <c r="T582" s="155">
        <f t="shared" si="173"/>
        <v>0</v>
      </c>
      <c r="U582" s="26"/>
      <c r="V582" s="26"/>
      <c r="W582" s="26"/>
      <c r="X582" s="26"/>
      <c r="Y582" s="26"/>
      <c r="Z582" s="26"/>
      <c r="AA582" s="26"/>
      <c r="AB582" s="26"/>
      <c r="AC582" s="26"/>
      <c r="AD582" s="26"/>
      <c r="AE582" s="26"/>
      <c r="AR582" s="156" t="s">
        <v>223</v>
      </c>
      <c r="AT582" s="156" t="s">
        <v>168</v>
      </c>
      <c r="AU582" s="156" t="s">
        <v>145</v>
      </c>
      <c r="AY582" s="14" t="s">
        <v>133</v>
      </c>
      <c r="BE582" s="157">
        <f t="shared" si="174"/>
        <v>0</v>
      </c>
      <c r="BF582" s="157">
        <f t="shared" si="175"/>
        <v>0</v>
      </c>
      <c r="BG582" s="157">
        <f t="shared" si="176"/>
        <v>0</v>
      </c>
      <c r="BH582" s="157">
        <f t="shared" si="177"/>
        <v>0</v>
      </c>
      <c r="BI582" s="157">
        <f t="shared" si="178"/>
        <v>0</v>
      </c>
      <c r="BJ582" s="14" t="s">
        <v>83</v>
      </c>
      <c r="BK582" s="158">
        <f t="shared" si="179"/>
        <v>0</v>
      </c>
      <c r="BL582" s="14" t="s">
        <v>223</v>
      </c>
      <c r="BM582" s="156" t="s">
        <v>1340</v>
      </c>
    </row>
    <row r="583" spans="1:65" s="2" customFormat="1" ht="33" customHeight="1">
      <c r="A583" s="26"/>
      <c r="B583" s="145"/>
      <c r="C583" s="146" t="s">
        <v>1341</v>
      </c>
      <c r="D583" s="146" t="s">
        <v>136</v>
      </c>
      <c r="E583" s="147" t="s">
        <v>799</v>
      </c>
      <c r="F583" s="148" t="s">
        <v>800</v>
      </c>
      <c r="G583" s="149" t="s">
        <v>157</v>
      </c>
      <c r="H583" s="150">
        <v>78</v>
      </c>
      <c r="I583" s="150"/>
      <c r="J583" s="150">
        <f t="shared" si="170"/>
        <v>0</v>
      </c>
      <c r="K583" s="151"/>
      <c r="L583" s="27"/>
      <c r="M583" s="152" t="s">
        <v>1</v>
      </c>
      <c r="N583" s="153" t="s">
        <v>36</v>
      </c>
      <c r="O583" s="154">
        <v>6.7000000000000004E-2</v>
      </c>
      <c r="P583" s="154">
        <f t="shared" si="171"/>
        <v>5.226</v>
      </c>
      <c r="Q583" s="154">
        <v>0</v>
      </c>
      <c r="R583" s="154">
        <f t="shared" si="172"/>
        <v>0</v>
      </c>
      <c r="S583" s="154">
        <v>0</v>
      </c>
      <c r="T583" s="155">
        <f t="shared" si="173"/>
        <v>0</v>
      </c>
      <c r="U583" s="26"/>
      <c r="V583" s="26"/>
      <c r="W583" s="26"/>
      <c r="X583" s="26"/>
      <c r="Y583" s="26"/>
      <c r="Z583" s="26"/>
      <c r="AA583" s="26"/>
      <c r="AB583" s="26"/>
      <c r="AC583" s="26"/>
      <c r="AD583" s="26"/>
      <c r="AE583" s="26"/>
      <c r="AR583" s="156" t="s">
        <v>218</v>
      </c>
      <c r="AT583" s="156" t="s">
        <v>136</v>
      </c>
      <c r="AU583" s="156" t="s">
        <v>145</v>
      </c>
      <c r="AY583" s="14" t="s">
        <v>133</v>
      </c>
      <c r="BE583" s="157">
        <f t="shared" si="174"/>
        <v>0</v>
      </c>
      <c r="BF583" s="157">
        <f t="shared" si="175"/>
        <v>0</v>
      </c>
      <c r="BG583" s="157">
        <f t="shared" si="176"/>
        <v>0</v>
      </c>
      <c r="BH583" s="157">
        <f t="shared" si="177"/>
        <v>0</v>
      </c>
      <c r="BI583" s="157">
        <f t="shared" si="178"/>
        <v>0</v>
      </c>
      <c r="BJ583" s="14" t="s">
        <v>83</v>
      </c>
      <c r="BK583" s="158">
        <f t="shared" si="179"/>
        <v>0</v>
      </c>
      <c r="BL583" s="14" t="s">
        <v>218</v>
      </c>
      <c r="BM583" s="156" t="s">
        <v>1342</v>
      </c>
    </row>
    <row r="584" spans="1:65" s="2" customFormat="1" ht="29.4" customHeight="1">
      <c r="A584" s="26"/>
      <c r="B584" s="145"/>
      <c r="C584" s="159" t="s">
        <v>1343</v>
      </c>
      <c r="D584" s="159" t="s">
        <v>168</v>
      </c>
      <c r="E584" s="160" t="s">
        <v>803</v>
      </c>
      <c r="F584" s="161" t="s">
        <v>804</v>
      </c>
      <c r="G584" s="162" t="s">
        <v>157</v>
      </c>
      <c r="H584" s="163">
        <v>78</v>
      </c>
      <c r="I584" s="163"/>
      <c r="J584" s="163">
        <f t="shared" si="170"/>
        <v>0</v>
      </c>
      <c r="K584" s="164"/>
      <c r="L584" s="165"/>
      <c r="M584" s="166" t="s">
        <v>1</v>
      </c>
      <c r="N584" s="167" t="s">
        <v>36</v>
      </c>
      <c r="O584" s="154">
        <v>0</v>
      </c>
      <c r="P584" s="154">
        <f t="shared" si="171"/>
        <v>0</v>
      </c>
      <c r="Q584" s="154">
        <v>3.0000000000000001E-5</v>
      </c>
      <c r="R584" s="154">
        <f t="shared" si="172"/>
        <v>2.3400000000000001E-3</v>
      </c>
      <c r="S584" s="154">
        <v>0</v>
      </c>
      <c r="T584" s="155">
        <f t="shared" si="173"/>
        <v>0</v>
      </c>
      <c r="U584" s="26"/>
      <c r="V584" s="26"/>
      <c r="W584" s="26"/>
      <c r="X584" s="26"/>
      <c r="Y584" s="26"/>
      <c r="Z584" s="26"/>
      <c r="AA584" s="26"/>
      <c r="AB584" s="26"/>
      <c r="AC584" s="26"/>
      <c r="AD584" s="26"/>
      <c r="AE584" s="26"/>
      <c r="AR584" s="156" t="s">
        <v>223</v>
      </c>
      <c r="AT584" s="156" t="s">
        <v>168</v>
      </c>
      <c r="AU584" s="156" t="s">
        <v>145</v>
      </c>
      <c r="AY584" s="14" t="s">
        <v>133</v>
      </c>
      <c r="BE584" s="157">
        <f t="shared" si="174"/>
        <v>0</v>
      </c>
      <c r="BF584" s="157">
        <f t="shared" si="175"/>
        <v>0</v>
      </c>
      <c r="BG584" s="157">
        <f t="shared" si="176"/>
        <v>0</v>
      </c>
      <c r="BH584" s="157">
        <f t="shared" si="177"/>
        <v>0</v>
      </c>
      <c r="BI584" s="157">
        <f t="shared" si="178"/>
        <v>0</v>
      </c>
      <c r="BJ584" s="14" t="s">
        <v>83</v>
      </c>
      <c r="BK584" s="158">
        <f t="shared" si="179"/>
        <v>0</v>
      </c>
      <c r="BL584" s="14" t="s">
        <v>223</v>
      </c>
      <c r="BM584" s="156" t="s">
        <v>1344</v>
      </c>
    </row>
    <row r="585" spans="1:65" s="2" customFormat="1" ht="24" customHeight="1">
      <c r="A585" s="26"/>
      <c r="B585" s="145"/>
      <c r="C585" s="159" t="s">
        <v>1345</v>
      </c>
      <c r="D585" s="159" t="s">
        <v>168</v>
      </c>
      <c r="E585" s="160" t="s">
        <v>791</v>
      </c>
      <c r="F585" s="161" t="s">
        <v>792</v>
      </c>
      <c r="G585" s="162" t="s">
        <v>157</v>
      </c>
      <c r="H585" s="163">
        <v>78</v>
      </c>
      <c r="I585" s="163"/>
      <c r="J585" s="163">
        <f t="shared" si="170"/>
        <v>0</v>
      </c>
      <c r="K585" s="164"/>
      <c r="L585" s="165"/>
      <c r="M585" s="166" t="s">
        <v>1</v>
      </c>
      <c r="N585" s="167" t="s">
        <v>36</v>
      </c>
      <c r="O585" s="154">
        <v>0</v>
      </c>
      <c r="P585" s="154">
        <f t="shared" si="171"/>
        <v>0</v>
      </c>
      <c r="Q585" s="154">
        <v>0</v>
      </c>
      <c r="R585" s="154">
        <f t="shared" si="172"/>
        <v>0</v>
      </c>
      <c r="S585" s="154">
        <v>0</v>
      </c>
      <c r="T585" s="155">
        <f t="shared" si="173"/>
        <v>0</v>
      </c>
      <c r="U585" s="26"/>
      <c r="V585" s="26"/>
      <c r="W585" s="26"/>
      <c r="X585" s="26"/>
      <c r="Y585" s="26"/>
      <c r="Z585" s="26"/>
      <c r="AA585" s="26"/>
      <c r="AB585" s="26"/>
      <c r="AC585" s="26"/>
      <c r="AD585" s="26"/>
      <c r="AE585" s="26"/>
      <c r="AR585" s="156" t="s">
        <v>223</v>
      </c>
      <c r="AT585" s="156" t="s">
        <v>168</v>
      </c>
      <c r="AU585" s="156" t="s">
        <v>145</v>
      </c>
      <c r="AY585" s="14" t="s">
        <v>133</v>
      </c>
      <c r="BE585" s="157">
        <f t="shared" si="174"/>
        <v>0</v>
      </c>
      <c r="BF585" s="157">
        <f t="shared" si="175"/>
        <v>0</v>
      </c>
      <c r="BG585" s="157">
        <f t="shared" si="176"/>
        <v>0</v>
      </c>
      <c r="BH585" s="157">
        <f t="shared" si="177"/>
        <v>0</v>
      </c>
      <c r="BI585" s="157">
        <f t="shared" si="178"/>
        <v>0</v>
      </c>
      <c r="BJ585" s="14" t="s">
        <v>83</v>
      </c>
      <c r="BK585" s="158">
        <f t="shared" si="179"/>
        <v>0</v>
      </c>
      <c r="BL585" s="14" t="s">
        <v>223</v>
      </c>
      <c r="BM585" s="156" t="s">
        <v>1346</v>
      </c>
    </row>
    <row r="586" spans="1:65" s="2" customFormat="1" ht="27" customHeight="1">
      <c r="A586" s="26"/>
      <c r="B586" s="145"/>
      <c r="C586" s="159" t="s">
        <v>1347</v>
      </c>
      <c r="D586" s="159" t="s">
        <v>168</v>
      </c>
      <c r="E586" s="160" t="s">
        <v>795</v>
      </c>
      <c r="F586" s="161" t="s">
        <v>796</v>
      </c>
      <c r="G586" s="162" t="s">
        <v>157</v>
      </c>
      <c r="H586" s="163">
        <v>6</v>
      </c>
      <c r="I586" s="163"/>
      <c r="J586" s="163">
        <f t="shared" si="170"/>
        <v>0</v>
      </c>
      <c r="K586" s="164"/>
      <c r="L586" s="165"/>
      <c r="M586" s="166" t="s">
        <v>1</v>
      </c>
      <c r="N586" s="167" t="s">
        <v>36</v>
      </c>
      <c r="O586" s="154">
        <v>0</v>
      </c>
      <c r="P586" s="154">
        <f t="shared" si="171"/>
        <v>0</v>
      </c>
      <c r="Q586" s="154">
        <v>0</v>
      </c>
      <c r="R586" s="154">
        <f t="shared" si="172"/>
        <v>0</v>
      </c>
      <c r="S586" s="154">
        <v>0</v>
      </c>
      <c r="T586" s="155">
        <f t="shared" si="173"/>
        <v>0</v>
      </c>
      <c r="U586" s="26"/>
      <c r="V586" s="26"/>
      <c r="W586" s="26"/>
      <c r="X586" s="26"/>
      <c r="Y586" s="26"/>
      <c r="Z586" s="26"/>
      <c r="AA586" s="26"/>
      <c r="AB586" s="26"/>
      <c r="AC586" s="26"/>
      <c r="AD586" s="26"/>
      <c r="AE586" s="26"/>
      <c r="AR586" s="156" t="s">
        <v>223</v>
      </c>
      <c r="AT586" s="156" t="s">
        <v>168</v>
      </c>
      <c r="AU586" s="156" t="s">
        <v>145</v>
      </c>
      <c r="AY586" s="14" t="s">
        <v>133</v>
      </c>
      <c r="BE586" s="157">
        <f t="shared" si="174"/>
        <v>0</v>
      </c>
      <c r="BF586" s="157">
        <f t="shared" si="175"/>
        <v>0</v>
      </c>
      <c r="BG586" s="157">
        <f t="shared" si="176"/>
        <v>0</v>
      </c>
      <c r="BH586" s="157">
        <f t="shared" si="177"/>
        <v>0</v>
      </c>
      <c r="BI586" s="157">
        <f t="shared" si="178"/>
        <v>0</v>
      </c>
      <c r="BJ586" s="14" t="s">
        <v>83</v>
      </c>
      <c r="BK586" s="158">
        <f t="shared" si="179"/>
        <v>0</v>
      </c>
      <c r="BL586" s="14" t="s">
        <v>223</v>
      </c>
      <c r="BM586" s="156" t="s">
        <v>1348</v>
      </c>
    </row>
    <row r="587" spans="1:65" s="2" customFormat="1" ht="49.05" customHeight="1">
      <c r="A587" s="26"/>
      <c r="B587" s="145"/>
      <c r="C587" s="159" t="s">
        <v>1349</v>
      </c>
      <c r="D587" s="159" t="s">
        <v>168</v>
      </c>
      <c r="E587" s="160" t="s">
        <v>953</v>
      </c>
      <c r="F587" s="161" t="s">
        <v>812</v>
      </c>
      <c r="G587" s="162" t="s">
        <v>157</v>
      </c>
      <c r="H587" s="163">
        <v>1</v>
      </c>
      <c r="I587" s="163"/>
      <c r="J587" s="163">
        <f t="shared" si="170"/>
        <v>0</v>
      </c>
      <c r="K587" s="164"/>
      <c r="L587" s="165"/>
      <c r="M587" s="166" t="s">
        <v>1</v>
      </c>
      <c r="N587" s="167" t="s">
        <v>36</v>
      </c>
      <c r="O587" s="154">
        <v>0</v>
      </c>
      <c r="P587" s="154">
        <f t="shared" si="171"/>
        <v>0</v>
      </c>
      <c r="Q587" s="154">
        <v>0</v>
      </c>
      <c r="R587" s="154">
        <f t="shared" si="172"/>
        <v>0</v>
      </c>
      <c r="S587" s="154">
        <v>0</v>
      </c>
      <c r="T587" s="155">
        <f t="shared" si="173"/>
        <v>0</v>
      </c>
      <c r="U587" s="26"/>
      <c r="V587" s="26"/>
      <c r="W587" s="26"/>
      <c r="X587" s="26"/>
      <c r="Y587" s="26"/>
      <c r="Z587" s="26"/>
      <c r="AA587" s="26"/>
      <c r="AB587" s="26"/>
      <c r="AC587" s="26"/>
      <c r="AD587" s="26"/>
      <c r="AE587" s="26"/>
      <c r="AR587" s="156" t="s">
        <v>223</v>
      </c>
      <c r="AT587" s="156" t="s">
        <v>168</v>
      </c>
      <c r="AU587" s="156" t="s">
        <v>145</v>
      </c>
      <c r="AY587" s="14" t="s">
        <v>133</v>
      </c>
      <c r="BE587" s="157">
        <f t="shared" si="174"/>
        <v>0</v>
      </c>
      <c r="BF587" s="157">
        <f t="shared" si="175"/>
        <v>0</v>
      </c>
      <c r="BG587" s="157">
        <f t="shared" si="176"/>
        <v>0</v>
      </c>
      <c r="BH587" s="157">
        <f t="shared" si="177"/>
        <v>0</v>
      </c>
      <c r="BI587" s="157">
        <f t="shared" si="178"/>
        <v>0</v>
      </c>
      <c r="BJ587" s="14" t="s">
        <v>83</v>
      </c>
      <c r="BK587" s="158">
        <f t="shared" si="179"/>
        <v>0</v>
      </c>
      <c r="BL587" s="14" t="s">
        <v>223</v>
      </c>
      <c r="BM587" s="156" t="s">
        <v>1350</v>
      </c>
    </row>
    <row r="588" spans="1:65" s="2" customFormat="1" ht="24.15" customHeight="1">
      <c r="A588" s="26"/>
      <c r="B588" s="145"/>
      <c r="C588" s="159" t="s">
        <v>1351</v>
      </c>
      <c r="D588" s="159" t="s">
        <v>168</v>
      </c>
      <c r="E588" s="160" t="s">
        <v>815</v>
      </c>
      <c r="F588" s="161" t="s">
        <v>816</v>
      </c>
      <c r="G588" s="162" t="s">
        <v>157</v>
      </c>
      <c r="H588" s="163">
        <v>1</v>
      </c>
      <c r="I588" s="163"/>
      <c r="J588" s="163">
        <f t="shared" si="170"/>
        <v>0</v>
      </c>
      <c r="K588" s="164"/>
      <c r="L588" s="165"/>
      <c r="M588" s="166" t="s">
        <v>1</v>
      </c>
      <c r="N588" s="167" t="s">
        <v>36</v>
      </c>
      <c r="O588" s="154">
        <v>0</v>
      </c>
      <c r="P588" s="154">
        <f t="shared" si="171"/>
        <v>0</v>
      </c>
      <c r="Q588" s="154">
        <v>2.1000000000000001E-4</v>
      </c>
      <c r="R588" s="154">
        <f t="shared" si="172"/>
        <v>2.1000000000000001E-4</v>
      </c>
      <c r="S588" s="154">
        <v>0</v>
      </c>
      <c r="T588" s="155">
        <f t="shared" si="173"/>
        <v>0</v>
      </c>
      <c r="U588" s="26"/>
      <c r="V588" s="26"/>
      <c r="W588" s="26"/>
      <c r="X588" s="26"/>
      <c r="Y588" s="26"/>
      <c r="Z588" s="26"/>
      <c r="AA588" s="26"/>
      <c r="AB588" s="26"/>
      <c r="AC588" s="26"/>
      <c r="AD588" s="26"/>
      <c r="AE588" s="26"/>
      <c r="AR588" s="156" t="s">
        <v>223</v>
      </c>
      <c r="AT588" s="156" t="s">
        <v>168</v>
      </c>
      <c r="AU588" s="156" t="s">
        <v>145</v>
      </c>
      <c r="AY588" s="14" t="s">
        <v>133</v>
      </c>
      <c r="BE588" s="157">
        <f t="shared" si="174"/>
        <v>0</v>
      </c>
      <c r="BF588" s="157">
        <f t="shared" si="175"/>
        <v>0</v>
      </c>
      <c r="BG588" s="157">
        <f t="shared" si="176"/>
        <v>0</v>
      </c>
      <c r="BH588" s="157">
        <f t="shared" si="177"/>
        <v>0</v>
      </c>
      <c r="BI588" s="157">
        <f t="shared" si="178"/>
        <v>0</v>
      </c>
      <c r="BJ588" s="14" t="s">
        <v>83</v>
      </c>
      <c r="BK588" s="158">
        <f t="shared" si="179"/>
        <v>0</v>
      </c>
      <c r="BL588" s="14" t="s">
        <v>223</v>
      </c>
      <c r="BM588" s="156" t="s">
        <v>1352</v>
      </c>
    </row>
    <row r="589" spans="1:65" s="12" customFormat="1" ht="20.85" customHeight="1">
      <c r="B589" s="133"/>
      <c r="D589" s="134" t="s">
        <v>69</v>
      </c>
      <c r="E589" s="143" t="s">
        <v>1353</v>
      </c>
      <c r="F589" s="143" t="s">
        <v>1354</v>
      </c>
      <c r="J589" s="144">
        <f>BK589</f>
        <v>0</v>
      </c>
      <c r="L589" s="133"/>
      <c r="M589" s="137"/>
      <c r="N589" s="138"/>
      <c r="O589" s="138"/>
      <c r="P589" s="139">
        <f>SUM(P590:P613)</f>
        <v>12.948</v>
      </c>
      <c r="Q589" s="138"/>
      <c r="R589" s="139">
        <f>SUM(R590:R613)</f>
        <v>8.3700000000000007E-3</v>
      </c>
      <c r="S589" s="138"/>
      <c r="T589" s="140">
        <f>SUM(T590:T613)</f>
        <v>0</v>
      </c>
      <c r="AR589" s="134" t="s">
        <v>145</v>
      </c>
      <c r="AT589" s="141" t="s">
        <v>69</v>
      </c>
      <c r="AU589" s="141" t="s">
        <v>83</v>
      </c>
      <c r="AY589" s="134" t="s">
        <v>133</v>
      </c>
      <c r="BK589" s="142">
        <f>SUM(BK590:BK613)</f>
        <v>0</v>
      </c>
    </row>
    <row r="590" spans="1:65" s="2" customFormat="1" ht="24.15" customHeight="1">
      <c r="A590" s="26"/>
      <c r="B590" s="145"/>
      <c r="C590" s="159" t="s">
        <v>1355</v>
      </c>
      <c r="D590" s="159" t="s">
        <v>168</v>
      </c>
      <c r="E590" s="160" t="s">
        <v>727</v>
      </c>
      <c r="F590" s="161" t="s">
        <v>728</v>
      </c>
      <c r="G590" s="162" t="s">
        <v>157</v>
      </c>
      <c r="H590" s="163">
        <v>1</v>
      </c>
      <c r="I590" s="163"/>
      <c r="J590" s="163">
        <f t="shared" ref="J590:J613" si="180">ROUND(I590*H590,3)</f>
        <v>0</v>
      </c>
      <c r="K590" s="164"/>
      <c r="L590" s="165"/>
      <c r="M590" s="166" t="s">
        <v>1</v>
      </c>
      <c r="N590" s="167" t="s">
        <v>36</v>
      </c>
      <c r="O590" s="154">
        <v>0</v>
      </c>
      <c r="P590" s="154">
        <f t="shared" ref="P590:P613" si="181">O590*H590</f>
        <v>0</v>
      </c>
      <c r="Q590" s="154">
        <v>0</v>
      </c>
      <c r="R590" s="154">
        <f t="shared" ref="R590:R613" si="182">Q590*H590</f>
        <v>0</v>
      </c>
      <c r="S590" s="154">
        <v>0</v>
      </c>
      <c r="T590" s="155">
        <f t="shared" ref="T590:T613" si="183">S590*H590</f>
        <v>0</v>
      </c>
      <c r="U590" s="26"/>
      <c r="V590" s="26"/>
      <c r="W590" s="26"/>
      <c r="X590" s="26"/>
      <c r="Y590" s="26"/>
      <c r="Z590" s="26"/>
      <c r="AA590" s="26"/>
      <c r="AB590" s="26"/>
      <c r="AC590" s="26"/>
      <c r="AD590" s="26"/>
      <c r="AE590" s="26"/>
      <c r="AR590" s="156" t="s">
        <v>246</v>
      </c>
      <c r="AT590" s="156" t="s">
        <v>168</v>
      </c>
      <c r="AU590" s="156" t="s">
        <v>145</v>
      </c>
      <c r="AY590" s="14" t="s">
        <v>133</v>
      </c>
      <c r="BE590" s="157">
        <f t="shared" ref="BE590:BE613" si="184">IF(N590="základná",J590,0)</f>
        <v>0</v>
      </c>
      <c r="BF590" s="157">
        <f t="shared" ref="BF590:BF613" si="185">IF(N590="znížená",J590,0)</f>
        <v>0</v>
      </c>
      <c r="BG590" s="157">
        <f t="shared" ref="BG590:BG613" si="186">IF(N590="zákl. prenesená",J590,0)</f>
        <v>0</v>
      </c>
      <c r="BH590" s="157">
        <f t="shared" ref="BH590:BH613" si="187">IF(N590="zníž. prenesená",J590,0)</f>
        <v>0</v>
      </c>
      <c r="BI590" s="157">
        <f t="shared" ref="BI590:BI613" si="188">IF(N590="nulová",J590,0)</f>
        <v>0</v>
      </c>
      <c r="BJ590" s="14" t="s">
        <v>83</v>
      </c>
      <c r="BK590" s="158">
        <f t="shared" ref="BK590:BK613" si="189">ROUND(I590*H590,3)</f>
        <v>0</v>
      </c>
      <c r="BL590" s="14" t="s">
        <v>218</v>
      </c>
      <c r="BM590" s="156" t="s">
        <v>1356</v>
      </c>
    </row>
    <row r="591" spans="1:65" s="2" customFormat="1" ht="16.5" customHeight="1">
      <c r="A591" s="26"/>
      <c r="B591" s="145"/>
      <c r="C591" s="146" t="s">
        <v>1357</v>
      </c>
      <c r="D591" s="146" t="s">
        <v>136</v>
      </c>
      <c r="E591" s="147" t="s">
        <v>731</v>
      </c>
      <c r="F591" s="148" t="s">
        <v>732</v>
      </c>
      <c r="G591" s="149" t="s">
        <v>157</v>
      </c>
      <c r="H591" s="150">
        <v>1</v>
      </c>
      <c r="I591" s="150"/>
      <c r="J591" s="150">
        <f t="shared" si="180"/>
        <v>0</v>
      </c>
      <c r="K591" s="151"/>
      <c r="L591" s="27"/>
      <c r="M591" s="152" t="s">
        <v>1</v>
      </c>
      <c r="N591" s="153" t="s">
        <v>36</v>
      </c>
      <c r="O591" s="154">
        <v>0.35</v>
      </c>
      <c r="P591" s="154">
        <f t="shared" si="181"/>
        <v>0.35</v>
      </c>
      <c r="Q591" s="154">
        <v>0</v>
      </c>
      <c r="R591" s="154">
        <f t="shared" si="182"/>
        <v>0</v>
      </c>
      <c r="S591" s="154">
        <v>0</v>
      </c>
      <c r="T591" s="155">
        <f t="shared" si="183"/>
        <v>0</v>
      </c>
      <c r="U591" s="26"/>
      <c r="V591" s="26"/>
      <c r="W591" s="26"/>
      <c r="X591" s="26"/>
      <c r="Y591" s="26"/>
      <c r="Z591" s="26"/>
      <c r="AA591" s="26"/>
      <c r="AB591" s="26"/>
      <c r="AC591" s="26"/>
      <c r="AD591" s="26"/>
      <c r="AE591" s="26"/>
      <c r="AR591" s="156" t="s">
        <v>218</v>
      </c>
      <c r="AT591" s="156" t="s">
        <v>136</v>
      </c>
      <c r="AU591" s="156" t="s">
        <v>145</v>
      </c>
      <c r="AY591" s="14" t="s">
        <v>133</v>
      </c>
      <c r="BE591" s="157">
        <f t="shared" si="184"/>
        <v>0</v>
      </c>
      <c r="BF591" s="157">
        <f t="shared" si="185"/>
        <v>0</v>
      </c>
      <c r="BG591" s="157">
        <f t="shared" si="186"/>
        <v>0</v>
      </c>
      <c r="BH591" s="157">
        <f t="shared" si="187"/>
        <v>0</v>
      </c>
      <c r="BI591" s="157">
        <f t="shared" si="188"/>
        <v>0</v>
      </c>
      <c r="BJ591" s="14" t="s">
        <v>83</v>
      </c>
      <c r="BK591" s="158">
        <f t="shared" si="189"/>
        <v>0</v>
      </c>
      <c r="BL591" s="14" t="s">
        <v>218</v>
      </c>
      <c r="BM591" s="156" t="s">
        <v>1358</v>
      </c>
    </row>
    <row r="592" spans="1:65" s="2" customFormat="1" ht="26.4" customHeight="1">
      <c r="A592" s="26"/>
      <c r="B592" s="145"/>
      <c r="C592" s="159" t="s">
        <v>1359</v>
      </c>
      <c r="D592" s="159" t="s">
        <v>168</v>
      </c>
      <c r="E592" s="160" t="s">
        <v>735</v>
      </c>
      <c r="F592" s="161" t="s">
        <v>736</v>
      </c>
      <c r="G592" s="162" t="s">
        <v>157</v>
      </c>
      <c r="H592" s="163">
        <v>1</v>
      </c>
      <c r="I592" s="163"/>
      <c r="J592" s="163">
        <f t="shared" si="180"/>
        <v>0</v>
      </c>
      <c r="K592" s="164"/>
      <c r="L592" s="165"/>
      <c r="M592" s="166" t="s">
        <v>1</v>
      </c>
      <c r="N592" s="167" t="s">
        <v>36</v>
      </c>
      <c r="O592" s="154">
        <v>0</v>
      </c>
      <c r="P592" s="154">
        <f t="shared" si="181"/>
        <v>0</v>
      </c>
      <c r="Q592" s="154">
        <v>4.2999999999999999E-4</v>
      </c>
      <c r="R592" s="154">
        <f t="shared" si="182"/>
        <v>4.2999999999999999E-4</v>
      </c>
      <c r="S592" s="154">
        <v>0</v>
      </c>
      <c r="T592" s="155">
        <f t="shared" si="183"/>
        <v>0</v>
      </c>
      <c r="U592" s="26"/>
      <c r="V592" s="26"/>
      <c r="W592" s="26"/>
      <c r="X592" s="26"/>
      <c r="Y592" s="26"/>
      <c r="Z592" s="26"/>
      <c r="AA592" s="26"/>
      <c r="AB592" s="26"/>
      <c r="AC592" s="26"/>
      <c r="AD592" s="26"/>
      <c r="AE592" s="26"/>
      <c r="AR592" s="156" t="s">
        <v>223</v>
      </c>
      <c r="AT592" s="156" t="s">
        <v>168</v>
      </c>
      <c r="AU592" s="156" t="s">
        <v>145</v>
      </c>
      <c r="AY592" s="14" t="s">
        <v>133</v>
      </c>
      <c r="BE592" s="157">
        <f t="shared" si="184"/>
        <v>0</v>
      </c>
      <c r="BF592" s="157">
        <f t="shared" si="185"/>
        <v>0</v>
      </c>
      <c r="BG592" s="157">
        <f t="shared" si="186"/>
        <v>0</v>
      </c>
      <c r="BH592" s="157">
        <f t="shared" si="187"/>
        <v>0</v>
      </c>
      <c r="BI592" s="157">
        <f t="shared" si="188"/>
        <v>0</v>
      </c>
      <c r="BJ592" s="14" t="s">
        <v>83</v>
      </c>
      <c r="BK592" s="158">
        <f t="shared" si="189"/>
        <v>0</v>
      </c>
      <c r="BL592" s="14" t="s">
        <v>223</v>
      </c>
      <c r="BM592" s="156" t="s">
        <v>1360</v>
      </c>
    </row>
    <row r="593" spans="1:65" s="2" customFormat="1" ht="16.5" customHeight="1">
      <c r="A593" s="26"/>
      <c r="B593" s="145"/>
      <c r="C593" s="146" t="s">
        <v>1361</v>
      </c>
      <c r="D593" s="146" t="s">
        <v>136</v>
      </c>
      <c r="E593" s="147" t="s">
        <v>739</v>
      </c>
      <c r="F593" s="148" t="s">
        <v>740</v>
      </c>
      <c r="G593" s="149" t="s">
        <v>157</v>
      </c>
      <c r="H593" s="150">
        <v>1</v>
      </c>
      <c r="I593" s="150"/>
      <c r="J593" s="150">
        <f t="shared" si="180"/>
        <v>0</v>
      </c>
      <c r="K593" s="151"/>
      <c r="L593" s="27"/>
      <c r="M593" s="152" t="s">
        <v>1</v>
      </c>
      <c r="N593" s="153" t="s">
        <v>36</v>
      </c>
      <c r="O593" s="154">
        <v>0.5</v>
      </c>
      <c r="P593" s="154">
        <f t="shared" si="181"/>
        <v>0.5</v>
      </c>
      <c r="Q593" s="154">
        <v>0</v>
      </c>
      <c r="R593" s="154">
        <f t="shared" si="182"/>
        <v>0</v>
      </c>
      <c r="S593" s="154">
        <v>0</v>
      </c>
      <c r="T593" s="155">
        <f t="shared" si="183"/>
        <v>0</v>
      </c>
      <c r="U593" s="26"/>
      <c r="V593" s="26"/>
      <c r="W593" s="26"/>
      <c r="X593" s="26"/>
      <c r="Y593" s="26"/>
      <c r="Z593" s="26"/>
      <c r="AA593" s="26"/>
      <c r="AB593" s="26"/>
      <c r="AC593" s="26"/>
      <c r="AD593" s="26"/>
      <c r="AE593" s="26"/>
      <c r="AR593" s="156" t="s">
        <v>218</v>
      </c>
      <c r="AT593" s="156" t="s">
        <v>136</v>
      </c>
      <c r="AU593" s="156" t="s">
        <v>145</v>
      </c>
      <c r="AY593" s="14" t="s">
        <v>133</v>
      </c>
      <c r="BE593" s="157">
        <f t="shared" si="184"/>
        <v>0</v>
      </c>
      <c r="BF593" s="157">
        <f t="shared" si="185"/>
        <v>0</v>
      </c>
      <c r="BG593" s="157">
        <f t="shared" si="186"/>
        <v>0</v>
      </c>
      <c r="BH593" s="157">
        <f t="shared" si="187"/>
        <v>0</v>
      </c>
      <c r="BI593" s="157">
        <f t="shared" si="188"/>
        <v>0</v>
      </c>
      <c r="BJ593" s="14" t="s">
        <v>83</v>
      </c>
      <c r="BK593" s="158">
        <f t="shared" si="189"/>
        <v>0</v>
      </c>
      <c r="BL593" s="14" t="s">
        <v>218</v>
      </c>
      <c r="BM593" s="156" t="s">
        <v>1362</v>
      </c>
    </row>
    <row r="594" spans="1:65" s="2" customFormat="1" ht="30.6" customHeight="1">
      <c r="A594" s="26"/>
      <c r="B594" s="145"/>
      <c r="C594" s="159" t="s">
        <v>1363</v>
      </c>
      <c r="D594" s="159" t="s">
        <v>168</v>
      </c>
      <c r="E594" s="160" t="s">
        <v>743</v>
      </c>
      <c r="F594" s="161" t="s">
        <v>744</v>
      </c>
      <c r="G594" s="162" t="s">
        <v>157</v>
      </c>
      <c r="H594" s="163">
        <v>1</v>
      </c>
      <c r="I594" s="163"/>
      <c r="J594" s="163">
        <f t="shared" si="180"/>
        <v>0</v>
      </c>
      <c r="K594" s="164"/>
      <c r="L594" s="165"/>
      <c r="M594" s="166" t="s">
        <v>1</v>
      </c>
      <c r="N594" s="167" t="s">
        <v>36</v>
      </c>
      <c r="O594" s="154">
        <v>0</v>
      </c>
      <c r="P594" s="154">
        <f t="shared" si="181"/>
        <v>0</v>
      </c>
      <c r="Q594" s="154">
        <v>2.9999999999999997E-4</v>
      </c>
      <c r="R594" s="154">
        <f t="shared" si="182"/>
        <v>2.9999999999999997E-4</v>
      </c>
      <c r="S594" s="154">
        <v>0</v>
      </c>
      <c r="T594" s="155">
        <f t="shared" si="183"/>
        <v>0</v>
      </c>
      <c r="U594" s="26"/>
      <c r="V594" s="26"/>
      <c r="W594" s="26"/>
      <c r="X594" s="26"/>
      <c r="Y594" s="26"/>
      <c r="Z594" s="26"/>
      <c r="AA594" s="26"/>
      <c r="AB594" s="26"/>
      <c r="AC594" s="26"/>
      <c r="AD594" s="26"/>
      <c r="AE594" s="26"/>
      <c r="AR594" s="156" t="s">
        <v>223</v>
      </c>
      <c r="AT594" s="156" t="s">
        <v>168</v>
      </c>
      <c r="AU594" s="156" t="s">
        <v>145</v>
      </c>
      <c r="AY594" s="14" t="s">
        <v>133</v>
      </c>
      <c r="BE594" s="157">
        <f t="shared" si="184"/>
        <v>0</v>
      </c>
      <c r="BF594" s="157">
        <f t="shared" si="185"/>
        <v>0</v>
      </c>
      <c r="BG594" s="157">
        <f t="shared" si="186"/>
        <v>0</v>
      </c>
      <c r="BH594" s="157">
        <f t="shared" si="187"/>
        <v>0</v>
      </c>
      <c r="BI594" s="157">
        <f t="shared" si="188"/>
        <v>0</v>
      </c>
      <c r="BJ594" s="14" t="s">
        <v>83</v>
      </c>
      <c r="BK594" s="158">
        <f t="shared" si="189"/>
        <v>0</v>
      </c>
      <c r="BL594" s="14" t="s">
        <v>223</v>
      </c>
      <c r="BM594" s="156" t="s">
        <v>1364</v>
      </c>
    </row>
    <row r="595" spans="1:65" s="2" customFormat="1" ht="16.5" customHeight="1">
      <c r="A595" s="26"/>
      <c r="B595" s="145"/>
      <c r="C595" s="146" t="s">
        <v>1365</v>
      </c>
      <c r="D595" s="146" t="s">
        <v>136</v>
      </c>
      <c r="E595" s="147" t="s">
        <v>747</v>
      </c>
      <c r="F595" s="148" t="s">
        <v>748</v>
      </c>
      <c r="G595" s="149" t="s">
        <v>157</v>
      </c>
      <c r="H595" s="150">
        <v>1</v>
      </c>
      <c r="I595" s="150"/>
      <c r="J595" s="150">
        <f t="shared" si="180"/>
        <v>0</v>
      </c>
      <c r="K595" s="151"/>
      <c r="L595" s="27"/>
      <c r="M595" s="152" t="s">
        <v>1</v>
      </c>
      <c r="N595" s="153" t="s">
        <v>36</v>
      </c>
      <c r="O595" s="154">
        <v>0.26</v>
      </c>
      <c r="P595" s="154">
        <f t="shared" si="181"/>
        <v>0.26</v>
      </c>
      <c r="Q595" s="154">
        <v>0</v>
      </c>
      <c r="R595" s="154">
        <f t="shared" si="182"/>
        <v>0</v>
      </c>
      <c r="S595" s="154">
        <v>0</v>
      </c>
      <c r="T595" s="155">
        <f t="shared" si="183"/>
        <v>0</v>
      </c>
      <c r="U595" s="26"/>
      <c r="V595" s="26"/>
      <c r="W595" s="26"/>
      <c r="X595" s="26"/>
      <c r="Y595" s="26"/>
      <c r="Z595" s="26"/>
      <c r="AA595" s="26"/>
      <c r="AB595" s="26"/>
      <c r="AC595" s="26"/>
      <c r="AD595" s="26"/>
      <c r="AE595" s="26"/>
      <c r="AR595" s="156" t="s">
        <v>218</v>
      </c>
      <c r="AT595" s="156" t="s">
        <v>136</v>
      </c>
      <c r="AU595" s="156" t="s">
        <v>145</v>
      </c>
      <c r="AY595" s="14" t="s">
        <v>133</v>
      </c>
      <c r="BE595" s="157">
        <f t="shared" si="184"/>
        <v>0</v>
      </c>
      <c r="BF595" s="157">
        <f t="shared" si="185"/>
        <v>0</v>
      </c>
      <c r="BG595" s="157">
        <f t="shared" si="186"/>
        <v>0</v>
      </c>
      <c r="BH595" s="157">
        <f t="shared" si="187"/>
        <v>0</v>
      </c>
      <c r="BI595" s="157">
        <f t="shared" si="188"/>
        <v>0</v>
      </c>
      <c r="BJ595" s="14" t="s">
        <v>83</v>
      </c>
      <c r="BK595" s="158">
        <f t="shared" si="189"/>
        <v>0</v>
      </c>
      <c r="BL595" s="14" t="s">
        <v>218</v>
      </c>
      <c r="BM595" s="156" t="s">
        <v>1366</v>
      </c>
    </row>
    <row r="596" spans="1:65" s="2" customFormat="1" ht="33.6" customHeight="1">
      <c r="A596" s="26"/>
      <c r="B596" s="145"/>
      <c r="C596" s="159" t="s">
        <v>1367</v>
      </c>
      <c r="D596" s="159" t="s">
        <v>168</v>
      </c>
      <c r="E596" s="160" t="s">
        <v>751</v>
      </c>
      <c r="F596" s="161" t="s">
        <v>752</v>
      </c>
      <c r="G596" s="162" t="s">
        <v>157</v>
      </c>
      <c r="H596" s="163">
        <v>1</v>
      </c>
      <c r="I596" s="163"/>
      <c r="J596" s="163">
        <f t="shared" si="180"/>
        <v>0</v>
      </c>
      <c r="K596" s="164"/>
      <c r="L596" s="165"/>
      <c r="M596" s="166" t="s">
        <v>1</v>
      </c>
      <c r="N596" s="167" t="s">
        <v>36</v>
      </c>
      <c r="O596" s="154">
        <v>0</v>
      </c>
      <c r="P596" s="154">
        <f t="shared" si="181"/>
        <v>0</v>
      </c>
      <c r="Q596" s="154">
        <v>1.6000000000000001E-4</v>
      </c>
      <c r="R596" s="154">
        <f t="shared" si="182"/>
        <v>1.6000000000000001E-4</v>
      </c>
      <c r="S596" s="154">
        <v>0</v>
      </c>
      <c r="T596" s="155">
        <f t="shared" si="183"/>
        <v>0</v>
      </c>
      <c r="U596" s="26"/>
      <c r="V596" s="26"/>
      <c r="W596" s="26"/>
      <c r="X596" s="26"/>
      <c r="Y596" s="26"/>
      <c r="Z596" s="26"/>
      <c r="AA596" s="26"/>
      <c r="AB596" s="26"/>
      <c r="AC596" s="26"/>
      <c r="AD596" s="26"/>
      <c r="AE596" s="26"/>
      <c r="AR596" s="156" t="s">
        <v>223</v>
      </c>
      <c r="AT596" s="156" t="s">
        <v>168</v>
      </c>
      <c r="AU596" s="156" t="s">
        <v>145</v>
      </c>
      <c r="AY596" s="14" t="s">
        <v>133</v>
      </c>
      <c r="BE596" s="157">
        <f t="shared" si="184"/>
        <v>0</v>
      </c>
      <c r="BF596" s="157">
        <f t="shared" si="185"/>
        <v>0</v>
      </c>
      <c r="BG596" s="157">
        <f t="shared" si="186"/>
        <v>0</v>
      </c>
      <c r="BH596" s="157">
        <f t="shared" si="187"/>
        <v>0</v>
      </c>
      <c r="BI596" s="157">
        <f t="shared" si="188"/>
        <v>0</v>
      </c>
      <c r="BJ596" s="14" t="s">
        <v>83</v>
      </c>
      <c r="BK596" s="158">
        <f t="shared" si="189"/>
        <v>0</v>
      </c>
      <c r="BL596" s="14" t="s">
        <v>223</v>
      </c>
      <c r="BM596" s="156" t="s">
        <v>1368</v>
      </c>
    </row>
    <row r="597" spans="1:65" s="2" customFormat="1" ht="16.5" customHeight="1">
      <c r="A597" s="26"/>
      <c r="B597" s="145"/>
      <c r="C597" s="146" t="s">
        <v>1369</v>
      </c>
      <c r="D597" s="146" t="s">
        <v>136</v>
      </c>
      <c r="E597" s="147" t="s">
        <v>775</v>
      </c>
      <c r="F597" s="148" t="s">
        <v>776</v>
      </c>
      <c r="G597" s="149" t="s">
        <v>157</v>
      </c>
      <c r="H597" s="150">
        <v>3</v>
      </c>
      <c r="I597" s="150"/>
      <c r="J597" s="150">
        <f t="shared" si="180"/>
        <v>0</v>
      </c>
      <c r="K597" s="151"/>
      <c r="L597" s="27"/>
      <c r="M597" s="152" t="s">
        <v>1</v>
      </c>
      <c r="N597" s="153" t="s">
        <v>36</v>
      </c>
      <c r="O597" s="154">
        <v>0.39700000000000002</v>
      </c>
      <c r="P597" s="154">
        <f t="shared" si="181"/>
        <v>1.1910000000000001</v>
      </c>
      <c r="Q597" s="154">
        <v>0</v>
      </c>
      <c r="R597" s="154">
        <f t="shared" si="182"/>
        <v>0</v>
      </c>
      <c r="S597" s="154">
        <v>0</v>
      </c>
      <c r="T597" s="155">
        <f t="shared" si="183"/>
        <v>0</v>
      </c>
      <c r="U597" s="26"/>
      <c r="V597" s="26"/>
      <c r="W597" s="26"/>
      <c r="X597" s="26"/>
      <c r="Y597" s="26"/>
      <c r="Z597" s="26"/>
      <c r="AA597" s="26"/>
      <c r="AB597" s="26"/>
      <c r="AC597" s="26"/>
      <c r="AD597" s="26"/>
      <c r="AE597" s="26"/>
      <c r="AR597" s="156" t="s">
        <v>218</v>
      </c>
      <c r="AT597" s="156" t="s">
        <v>136</v>
      </c>
      <c r="AU597" s="156" t="s">
        <v>145</v>
      </c>
      <c r="AY597" s="14" t="s">
        <v>133</v>
      </c>
      <c r="BE597" s="157">
        <f t="shared" si="184"/>
        <v>0</v>
      </c>
      <c r="BF597" s="157">
        <f t="shared" si="185"/>
        <v>0</v>
      </c>
      <c r="BG597" s="157">
        <f t="shared" si="186"/>
        <v>0</v>
      </c>
      <c r="BH597" s="157">
        <f t="shared" si="187"/>
        <v>0</v>
      </c>
      <c r="BI597" s="157">
        <f t="shared" si="188"/>
        <v>0</v>
      </c>
      <c r="BJ597" s="14" t="s">
        <v>83</v>
      </c>
      <c r="BK597" s="158">
        <f t="shared" si="189"/>
        <v>0</v>
      </c>
      <c r="BL597" s="14" t="s">
        <v>218</v>
      </c>
      <c r="BM597" s="156" t="s">
        <v>1370</v>
      </c>
    </row>
    <row r="598" spans="1:65" s="2" customFormat="1" ht="24.15" customHeight="1">
      <c r="A598" s="26"/>
      <c r="B598" s="145"/>
      <c r="C598" s="159" t="s">
        <v>1371</v>
      </c>
      <c r="D598" s="159" t="s">
        <v>168</v>
      </c>
      <c r="E598" s="160" t="s">
        <v>779</v>
      </c>
      <c r="F598" s="161" t="s">
        <v>780</v>
      </c>
      <c r="G598" s="162" t="s">
        <v>157</v>
      </c>
      <c r="H598" s="163">
        <v>3</v>
      </c>
      <c r="I598" s="163"/>
      <c r="J598" s="163">
        <f t="shared" si="180"/>
        <v>0</v>
      </c>
      <c r="K598" s="164"/>
      <c r="L598" s="165"/>
      <c r="M598" s="166" t="s">
        <v>1</v>
      </c>
      <c r="N598" s="167" t="s">
        <v>36</v>
      </c>
      <c r="O598" s="154">
        <v>0</v>
      </c>
      <c r="P598" s="154">
        <f t="shared" si="181"/>
        <v>0</v>
      </c>
      <c r="Q598" s="154">
        <v>2.5000000000000001E-4</v>
      </c>
      <c r="R598" s="154">
        <f t="shared" si="182"/>
        <v>7.5000000000000002E-4</v>
      </c>
      <c r="S598" s="154">
        <v>0</v>
      </c>
      <c r="T598" s="155">
        <f t="shared" si="183"/>
        <v>0</v>
      </c>
      <c r="U598" s="26"/>
      <c r="V598" s="26"/>
      <c r="W598" s="26"/>
      <c r="X598" s="26"/>
      <c r="Y598" s="26"/>
      <c r="Z598" s="26"/>
      <c r="AA598" s="26"/>
      <c r="AB598" s="26"/>
      <c r="AC598" s="26"/>
      <c r="AD598" s="26"/>
      <c r="AE598" s="26"/>
      <c r="AR598" s="156" t="s">
        <v>223</v>
      </c>
      <c r="AT598" s="156" t="s">
        <v>168</v>
      </c>
      <c r="AU598" s="156" t="s">
        <v>145</v>
      </c>
      <c r="AY598" s="14" t="s">
        <v>133</v>
      </c>
      <c r="BE598" s="157">
        <f t="shared" si="184"/>
        <v>0</v>
      </c>
      <c r="BF598" s="157">
        <f t="shared" si="185"/>
        <v>0</v>
      </c>
      <c r="BG598" s="157">
        <f t="shared" si="186"/>
        <v>0</v>
      </c>
      <c r="BH598" s="157">
        <f t="shared" si="187"/>
        <v>0</v>
      </c>
      <c r="BI598" s="157">
        <f t="shared" si="188"/>
        <v>0</v>
      </c>
      <c r="BJ598" s="14" t="s">
        <v>83</v>
      </c>
      <c r="BK598" s="158">
        <f t="shared" si="189"/>
        <v>0</v>
      </c>
      <c r="BL598" s="14" t="s">
        <v>223</v>
      </c>
      <c r="BM598" s="156" t="s">
        <v>1372</v>
      </c>
    </row>
    <row r="599" spans="1:65" s="2" customFormat="1" ht="21.75" customHeight="1">
      <c r="A599" s="26"/>
      <c r="B599" s="145"/>
      <c r="C599" s="146" t="s">
        <v>1373</v>
      </c>
      <c r="D599" s="146" t="s">
        <v>136</v>
      </c>
      <c r="E599" s="147" t="s">
        <v>763</v>
      </c>
      <c r="F599" s="148" t="s">
        <v>764</v>
      </c>
      <c r="G599" s="149" t="s">
        <v>157</v>
      </c>
      <c r="H599" s="150">
        <v>16</v>
      </c>
      <c r="I599" s="150"/>
      <c r="J599" s="150">
        <f t="shared" si="180"/>
        <v>0</v>
      </c>
      <c r="K599" s="151"/>
      <c r="L599" s="27"/>
      <c r="M599" s="152" t="s">
        <v>1</v>
      </c>
      <c r="N599" s="153" t="s">
        <v>36</v>
      </c>
      <c r="O599" s="154">
        <v>0.37</v>
      </c>
      <c r="P599" s="154">
        <f t="shared" si="181"/>
        <v>5.92</v>
      </c>
      <c r="Q599" s="154">
        <v>0</v>
      </c>
      <c r="R599" s="154">
        <f t="shared" si="182"/>
        <v>0</v>
      </c>
      <c r="S599" s="154">
        <v>0</v>
      </c>
      <c r="T599" s="155">
        <f t="shared" si="183"/>
        <v>0</v>
      </c>
      <c r="U599" s="26"/>
      <c r="V599" s="26"/>
      <c r="W599" s="26"/>
      <c r="X599" s="26"/>
      <c r="Y599" s="26"/>
      <c r="Z599" s="26"/>
      <c r="AA599" s="26"/>
      <c r="AB599" s="26"/>
      <c r="AC599" s="26"/>
      <c r="AD599" s="26"/>
      <c r="AE599" s="26"/>
      <c r="AR599" s="156" t="s">
        <v>218</v>
      </c>
      <c r="AT599" s="156" t="s">
        <v>136</v>
      </c>
      <c r="AU599" s="156" t="s">
        <v>145</v>
      </c>
      <c r="AY599" s="14" t="s">
        <v>133</v>
      </c>
      <c r="BE599" s="157">
        <f t="shared" si="184"/>
        <v>0</v>
      </c>
      <c r="BF599" s="157">
        <f t="shared" si="185"/>
        <v>0</v>
      </c>
      <c r="BG599" s="157">
        <f t="shared" si="186"/>
        <v>0</v>
      </c>
      <c r="BH599" s="157">
        <f t="shared" si="187"/>
        <v>0</v>
      </c>
      <c r="BI599" s="157">
        <f t="shared" si="188"/>
        <v>0</v>
      </c>
      <c r="BJ599" s="14" t="s">
        <v>83</v>
      </c>
      <c r="BK599" s="158">
        <f t="shared" si="189"/>
        <v>0</v>
      </c>
      <c r="BL599" s="14" t="s">
        <v>218</v>
      </c>
      <c r="BM599" s="156" t="s">
        <v>1374</v>
      </c>
    </row>
    <row r="600" spans="1:65" s="2" customFormat="1" ht="33" customHeight="1">
      <c r="A600" s="26"/>
      <c r="B600" s="145"/>
      <c r="C600" s="159" t="s">
        <v>1375</v>
      </c>
      <c r="D600" s="159" t="s">
        <v>168</v>
      </c>
      <c r="E600" s="160" t="s">
        <v>767</v>
      </c>
      <c r="F600" s="161" t="s">
        <v>768</v>
      </c>
      <c r="G600" s="162" t="s">
        <v>157</v>
      </c>
      <c r="H600" s="163">
        <v>10</v>
      </c>
      <c r="I600" s="163"/>
      <c r="J600" s="163">
        <f t="shared" si="180"/>
        <v>0</v>
      </c>
      <c r="K600" s="164"/>
      <c r="L600" s="165"/>
      <c r="M600" s="166" t="s">
        <v>1</v>
      </c>
      <c r="N600" s="167" t="s">
        <v>36</v>
      </c>
      <c r="O600" s="154">
        <v>0</v>
      </c>
      <c r="P600" s="154">
        <f t="shared" si="181"/>
        <v>0</v>
      </c>
      <c r="Q600" s="154">
        <v>2.5000000000000001E-4</v>
      </c>
      <c r="R600" s="154">
        <f t="shared" si="182"/>
        <v>2.5000000000000001E-3</v>
      </c>
      <c r="S600" s="154">
        <v>0</v>
      </c>
      <c r="T600" s="155">
        <f t="shared" si="183"/>
        <v>0</v>
      </c>
      <c r="U600" s="26"/>
      <c r="V600" s="26"/>
      <c r="W600" s="26"/>
      <c r="X600" s="26"/>
      <c r="Y600" s="26"/>
      <c r="Z600" s="26"/>
      <c r="AA600" s="26"/>
      <c r="AB600" s="26"/>
      <c r="AC600" s="26"/>
      <c r="AD600" s="26"/>
      <c r="AE600" s="26"/>
      <c r="AR600" s="156" t="s">
        <v>223</v>
      </c>
      <c r="AT600" s="156" t="s">
        <v>168</v>
      </c>
      <c r="AU600" s="156" t="s">
        <v>145</v>
      </c>
      <c r="AY600" s="14" t="s">
        <v>133</v>
      </c>
      <c r="BE600" s="157">
        <f t="shared" si="184"/>
        <v>0</v>
      </c>
      <c r="BF600" s="157">
        <f t="shared" si="185"/>
        <v>0</v>
      </c>
      <c r="BG600" s="157">
        <f t="shared" si="186"/>
        <v>0</v>
      </c>
      <c r="BH600" s="157">
        <f t="shared" si="187"/>
        <v>0</v>
      </c>
      <c r="BI600" s="157">
        <f t="shared" si="188"/>
        <v>0</v>
      </c>
      <c r="BJ600" s="14" t="s">
        <v>83</v>
      </c>
      <c r="BK600" s="158">
        <f t="shared" si="189"/>
        <v>0</v>
      </c>
      <c r="BL600" s="14" t="s">
        <v>223</v>
      </c>
      <c r="BM600" s="156" t="s">
        <v>1376</v>
      </c>
    </row>
    <row r="601" spans="1:65" s="2" customFormat="1" ht="33" customHeight="1">
      <c r="A601" s="26"/>
      <c r="B601" s="145"/>
      <c r="C601" s="159" t="s">
        <v>1377</v>
      </c>
      <c r="D601" s="159" t="s">
        <v>168</v>
      </c>
      <c r="E601" s="160" t="s">
        <v>771</v>
      </c>
      <c r="F601" s="161" t="s">
        <v>772</v>
      </c>
      <c r="G601" s="162" t="s">
        <v>157</v>
      </c>
      <c r="H601" s="163">
        <v>6</v>
      </c>
      <c r="I601" s="163"/>
      <c r="J601" s="163">
        <f t="shared" si="180"/>
        <v>0</v>
      </c>
      <c r="K601" s="164"/>
      <c r="L601" s="165"/>
      <c r="M601" s="166" t="s">
        <v>1</v>
      </c>
      <c r="N601" s="167" t="s">
        <v>36</v>
      </c>
      <c r="O601" s="154">
        <v>0</v>
      </c>
      <c r="P601" s="154">
        <f t="shared" si="181"/>
        <v>0</v>
      </c>
      <c r="Q601" s="154">
        <v>2.5000000000000001E-4</v>
      </c>
      <c r="R601" s="154">
        <f t="shared" si="182"/>
        <v>1.5E-3</v>
      </c>
      <c r="S601" s="154">
        <v>0</v>
      </c>
      <c r="T601" s="155">
        <f t="shared" si="183"/>
        <v>0</v>
      </c>
      <c r="U601" s="26"/>
      <c r="V601" s="26"/>
      <c r="W601" s="26"/>
      <c r="X601" s="26"/>
      <c r="Y601" s="26"/>
      <c r="Z601" s="26"/>
      <c r="AA601" s="26"/>
      <c r="AB601" s="26"/>
      <c r="AC601" s="26"/>
      <c r="AD601" s="26"/>
      <c r="AE601" s="26"/>
      <c r="AR601" s="156" t="s">
        <v>223</v>
      </c>
      <c r="AT601" s="156" t="s">
        <v>168</v>
      </c>
      <c r="AU601" s="156" t="s">
        <v>145</v>
      </c>
      <c r="AY601" s="14" t="s">
        <v>133</v>
      </c>
      <c r="BE601" s="157">
        <f t="shared" si="184"/>
        <v>0</v>
      </c>
      <c r="BF601" s="157">
        <f t="shared" si="185"/>
        <v>0</v>
      </c>
      <c r="BG601" s="157">
        <f t="shared" si="186"/>
        <v>0</v>
      </c>
      <c r="BH601" s="157">
        <f t="shared" si="187"/>
        <v>0</v>
      </c>
      <c r="BI601" s="157">
        <f t="shared" si="188"/>
        <v>0</v>
      </c>
      <c r="BJ601" s="14" t="s">
        <v>83</v>
      </c>
      <c r="BK601" s="158">
        <f t="shared" si="189"/>
        <v>0</v>
      </c>
      <c r="BL601" s="14" t="s">
        <v>223</v>
      </c>
      <c r="BM601" s="156" t="s">
        <v>1378</v>
      </c>
    </row>
    <row r="602" spans="1:65" s="2" customFormat="1" ht="21.75" customHeight="1">
      <c r="A602" s="26"/>
      <c r="B602" s="145"/>
      <c r="C602" s="146" t="s">
        <v>1379</v>
      </c>
      <c r="D602" s="146" t="s">
        <v>136</v>
      </c>
      <c r="E602" s="147" t="s">
        <v>755</v>
      </c>
      <c r="F602" s="148" t="s">
        <v>756</v>
      </c>
      <c r="G602" s="149" t="s">
        <v>157</v>
      </c>
      <c r="H602" s="150">
        <v>1</v>
      </c>
      <c r="I602" s="150"/>
      <c r="J602" s="150">
        <f t="shared" si="180"/>
        <v>0</v>
      </c>
      <c r="K602" s="151"/>
      <c r="L602" s="27"/>
      <c r="M602" s="152" t="s">
        <v>1</v>
      </c>
      <c r="N602" s="153" t="s">
        <v>36</v>
      </c>
      <c r="O602" s="154">
        <v>0.43</v>
      </c>
      <c r="P602" s="154">
        <f t="shared" si="181"/>
        <v>0.43</v>
      </c>
      <c r="Q602" s="154">
        <v>0</v>
      </c>
      <c r="R602" s="154">
        <f t="shared" si="182"/>
        <v>0</v>
      </c>
      <c r="S602" s="154">
        <v>0</v>
      </c>
      <c r="T602" s="155">
        <f t="shared" si="183"/>
        <v>0</v>
      </c>
      <c r="U602" s="26"/>
      <c r="V602" s="26"/>
      <c r="W602" s="26"/>
      <c r="X602" s="26"/>
      <c r="Y602" s="26"/>
      <c r="Z602" s="26"/>
      <c r="AA602" s="26"/>
      <c r="AB602" s="26"/>
      <c r="AC602" s="26"/>
      <c r="AD602" s="26"/>
      <c r="AE602" s="26"/>
      <c r="AR602" s="156" t="s">
        <v>218</v>
      </c>
      <c r="AT602" s="156" t="s">
        <v>136</v>
      </c>
      <c r="AU602" s="156" t="s">
        <v>145</v>
      </c>
      <c r="AY602" s="14" t="s">
        <v>133</v>
      </c>
      <c r="BE602" s="157">
        <f t="shared" si="184"/>
        <v>0</v>
      </c>
      <c r="BF602" s="157">
        <f t="shared" si="185"/>
        <v>0</v>
      </c>
      <c r="BG602" s="157">
        <f t="shared" si="186"/>
        <v>0</v>
      </c>
      <c r="BH602" s="157">
        <f t="shared" si="187"/>
        <v>0</v>
      </c>
      <c r="BI602" s="157">
        <f t="shared" si="188"/>
        <v>0</v>
      </c>
      <c r="BJ602" s="14" t="s">
        <v>83</v>
      </c>
      <c r="BK602" s="158">
        <f t="shared" si="189"/>
        <v>0</v>
      </c>
      <c r="BL602" s="14" t="s">
        <v>218</v>
      </c>
      <c r="BM602" s="156" t="s">
        <v>1380</v>
      </c>
    </row>
    <row r="603" spans="1:65" s="2" customFormat="1" ht="24.15" customHeight="1">
      <c r="A603" s="26"/>
      <c r="B603" s="145"/>
      <c r="C603" s="159" t="s">
        <v>1381</v>
      </c>
      <c r="D603" s="159" t="s">
        <v>168</v>
      </c>
      <c r="E603" s="160" t="s">
        <v>1382</v>
      </c>
      <c r="F603" s="161" t="s">
        <v>1383</v>
      </c>
      <c r="G603" s="162" t="s">
        <v>157</v>
      </c>
      <c r="H603" s="163">
        <v>1</v>
      </c>
      <c r="I603" s="163"/>
      <c r="J603" s="163">
        <f t="shared" si="180"/>
        <v>0</v>
      </c>
      <c r="K603" s="164"/>
      <c r="L603" s="165"/>
      <c r="M603" s="166" t="s">
        <v>1</v>
      </c>
      <c r="N603" s="167" t="s">
        <v>36</v>
      </c>
      <c r="O603" s="154">
        <v>0</v>
      </c>
      <c r="P603" s="154">
        <f t="shared" si="181"/>
        <v>0</v>
      </c>
      <c r="Q603" s="154">
        <v>4.4000000000000002E-4</v>
      </c>
      <c r="R603" s="154">
        <f t="shared" si="182"/>
        <v>4.4000000000000002E-4</v>
      </c>
      <c r="S603" s="154">
        <v>0</v>
      </c>
      <c r="T603" s="155">
        <f t="shared" si="183"/>
        <v>0</v>
      </c>
      <c r="U603" s="26"/>
      <c r="V603" s="26"/>
      <c r="W603" s="26"/>
      <c r="X603" s="26"/>
      <c r="Y603" s="26"/>
      <c r="Z603" s="26"/>
      <c r="AA603" s="26"/>
      <c r="AB603" s="26"/>
      <c r="AC603" s="26"/>
      <c r="AD603" s="26"/>
      <c r="AE603" s="26"/>
      <c r="AR603" s="156" t="s">
        <v>223</v>
      </c>
      <c r="AT603" s="156" t="s">
        <v>168</v>
      </c>
      <c r="AU603" s="156" t="s">
        <v>145</v>
      </c>
      <c r="AY603" s="14" t="s">
        <v>133</v>
      </c>
      <c r="BE603" s="157">
        <f t="shared" si="184"/>
        <v>0</v>
      </c>
      <c r="BF603" s="157">
        <f t="shared" si="185"/>
        <v>0</v>
      </c>
      <c r="BG603" s="157">
        <f t="shared" si="186"/>
        <v>0</v>
      </c>
      <c r="BH603" s="157">
        <f t="shared" si="187"/>
        <v>0</v>
      </c>
      <c r="BI603" s="157">
        <f t="shared" si="188"/>
        <v>0</v>
      </c>
      <c r="BJ603" s="14" t="s">
        <v>83</v>
      </c>
      <c r="BK603" s="158">
        <f t="shared" si="189"/>
        <v>0</v>
      </c>
      <c r="BL603" s="14" t="s">
        <v>223</v>
      </c>
      <c r="BM603" s="156" t="s">
        <v>1384</v>
      </c>
    </row>
    <row r="604" spans="1:65" s="2" customFormat="1" ht="33" customHeight="1">
      <c r="A604" s="26"/>
      <c r="B604" s="145"/>
      <c r="C604" s="146" t="s">
        <v>1385</v>
      </c>
      <c r="D604" s="146" t="s">
        <v>136</v>
      </c>
      <c r="E604" s="147" t="s">
        <v>783</v>
      </c>
      <c r="F604" s="148" t="s">
        <v>784</v>
      </c>
      <c r="G604" s="149" t="s">
        <v>157</v>
      </c>
      <c r="H604" s="150">
        <v>5</v>
      </c>
      <c r="I604" s="150"/>
      <c r="J604" s="150">
        <f t="shared" si="180"/>
        <v>0</v>
      </c>
      <c r="K604" s="151"/>
      <c r="L604" s="27"/>
      <c r="M604" s="152" t="s">
        <v>1</v>
      </c>
      <c r="N604" s="153" t="s">
        <v>36</v>
      </c>
      <c r="O604" s="154">
        <v>0.109</v>
      </c>
      <c r="P604" s="154">
        <f t="shared" si="181"/>
        <v>0.54500000000000004</v>
      </c>
      <c r="Q604" s="154">
        <v>0</v>
      </c>
      <c r="R604" s="154">
        <f t="shared" si="182"/>
        <v>0</v>
      </c>
      <c r="S604" s="154">
        <v>0</v>
      </c>
      <c r="T604" s="155">
        <f t="shared" si="183"/>
        <v>0</v>
      </c>
      <c r="U604" s="26"/>
      <c r="V604" s="26"/>
      <c r="W604" s="26"/>
      <c r="X604" s="26"/>
      <c r="Y604" s="26"/>
      <c r="Z604" s="26"/>
      <c r="AA604" s="26"/>
      <c r="AB604" s="26"/>
      <c r="AC604" s="26"/>
      <c r="AD604" s="26"/>
      <c r="AE604" s="26"/>
      <c r="AR604" s="156" t="s">
        <v>218</v>
      </c>
      <c r="AT604" s="156" t="s">
        <v>136</v>
      </c>
      <c r="AU604" s="156" t="s">
        <v>145</v>
      </c>
      <c r="AY604" s="14" t="s">
        <v>133</v>
      </c>
      <c r="BE604" s="157">
        <f t="shared" si="184"/>
        <v>0</v>
      </c>
      <c r="BF604" s="157">
        <f t="shared" si="185"/>
        <v>0</v>
      </c>
      <c r="BG604" s="157">
        <f t="shared" si="186"/>
        <v>0</v>
      </c>
      <c r="BH604" s="157">
        <f t="shared" si="187"/>
        <v>0</v>
      </c>
      <c r="BI604" s="157">
        <f t="shared" si="188"/>
        <v>0</v>
      </c>
      <c r="BJ604" s="14" t="s">
        <v>83</v>
      </c>
      <c r="BK604" s="158">
        <f t="shared" si="189"/>
        <v>0</v>
      </c>
      <c r="BL604" s="14" t="s">
        <v>218</v>
      </c>
      <c r="BM604" s="156" t="s">
        <v>1386</v>
      </c>
    </row>
    <row r="605" spans="1:65" s="2" customFormat="1" ht="30" customHeight="1">
      <c r="A605" s="26"/>
      <c r="B605" s="145"/>
      <c r="C605" s="159" t="s">
        <v>1387</v>
      </c>
      <c r="D605" s="159" t="s">
        <v>168</v>
      </c>
      <c r="E605" s="160" t="s">
        <v>787</v>
      </c>
      <c r="F605" s="161" t="s">
        <v>788</v>
      </c>
      <c r="G605" s="162" t="s">
        <v>157</v>
      </c>
      <c r="H605" s="163">
        <v>5</v>
      </c>
      <c r="I605" s="163"/>
      <c r="J605" s="163">
        <f t="shared" si="180"/>
        <v>0</v>
      </c>
      <c r="K605" s="164"/>
      <c r="L605" s="165"/>
      <c r="M605" s="166" t="s">
        <v>1</v>
      </c>
      <c r="N605" s="167" t="s">
        <v>36</v>
      </c>
      <c r="O605" s="154">
        <v>0</v>
      </c>
      <c r="P605" s="154">
        <f t="shared" si="181"/>
        <v>0</v>
      </c>
      <c r="Q605" s="154">
        <v>8.0000000000000007E-5</v>
      </c>
      <c r="R605" s="154">
        <f t="shared" si="182"/>
        <v>4.0000000000000002E-4</v>
      </c>
      <c r="S605" s="154">
        <v>0</v>
      </c>
      <c r="T605" s="155">
        <f t="shared" si="183"/>
        <v>0</v>
      </c>
      <c r="U605" s="26"/>
      <c r="V605" s="26"/>
      <c r="W605" s="26"/>
      <c r="X605" s="26"/>
      <c r="Y605" s="26"/>
      <c r="Z605" s="26"/>
      <c r="AA605" s="26"/>
      <c r="AB605" s="26"/>
      <c r="AC605" s="26"/>
      <c r="AD605" s="26"/>
      <c r="AE605" s="26"/>
      <c r="AR605" s="156" t="s">
        <v>223</v>
      </c>
      <c r="AT605" s="156" t="s">
        <v>168</v>
      </c>
      <c r="AU605" s="156" t="s">
        <v>145</v>
      </c>
      <c r="AY605" s="14" t="s">
        <v>133</v>
      </c>
      <c r="BE605" s="157">
        <f t="shared" si="184"/>
        <v>0</v>
      </c>
      <c r="BF605" s="157">
        <f t="shared" si="185"/>
        <v>0</v>
      </c>
      <c r="BG605" s="157">
        <f t="shared" si="186"/>
        <v>0</v>
      </c>
      <c r="BH605" s="157">
        <f t="shared" si="187"/>
        <v>0</v>
      </c>
      <c r="BI605" s="157">
        <f t="shared" si="188"/>
        <v>0</v>
      </c>
      <c r="BJ605" s="14" t="s">
        <v>83</v>
      </c>
      <c r="BK605" s="158">
        <f t="shared" si="189"/>
        <v>0</v>
      </c>
      <c r="BL605" s="14" t="s">
        <v>223</v>
      </c>
      <c r="BM605" s="156" t="s">
        <v>1388</v>
      </c>
    </row>
    <row r="606" spans="1:65" s="2" customFormat="1" ht="33.6" customHeight="1">
      <c r="A606" s="26"/>
      <c r="B606" s="145"/>
      <c r="C606" s="159" t="s">
        <v>1389</v>
      </c>
      <c r="D606" s="159" t="s">
        <v>168</v>
      </c>
      <c r="E606" s="160" t="s">
        <v>791</v>
      </c>
      <c r="F606" s="161" t="s">
        <v>792</v>
      </c>
      <c r="G606" s="162" t="s">
        <v>157</v>
      </c>
      <c r="H606" s="163">
        <v>5</v>
      </c>
      <c r="I606" s="163"/>
      <c r="J606" s="163">
        <f t="shared" si="180"/>
        <v>0</v>
      </c>
      <c r="K606" s="164"/>
      <c r="L606" s="165"/>
      <c r="M606" s="166" t="s">
        <v>1</v>
      </c>
      <c r="N606" s="167" t="s">
        <v>36</v>
      </c>
      <c r="O606" s="154">
        <v>0</v>
      </c>
      <c r="P606" s="154">
        <f t="shared" si="181"/>
        <v>0</v>
      </c>
      <c r="Q606" s="154">
        <v>0</v>
      </c>
      <c r="R606" s="154">
        <f t="shared" si="182"/>
        <v>0</v>
      </c>
      <c r="S606" s="154">
        <v>0</v>
      </c>
      <c r="T606" s="155">
        <f t="shared" si="183"/>
        <v>0</v>
      </c>
      <c r="U606" s="26"/>
      <c r="V606" s="26"/>
      <c r="W606" s="26"/>
      <c r="X606" s="26"/>
      <c r="Y606" s="26"/>
      <c r="Z606" s="26"/>
      <c r="AA606" s="26"/>
      <c r="AB606" s="26"/>
      <c r="AC606" s="26"/>
      <c r="AD606" s="26"/>
      <c r="AE606" s="26"/>
      <c r="AR606" s="156" t="s">
        <v>223</v>
      </c>
      <c r="AT606" s="156" t="s">
        <v>168</v>
      </c>
      <c r="AU606" s="156" t="s">
        <v>145</v>
      </c>
      <c r="AY606" s="14" t="s">
        <v>133</v>
      </c>
      <c r="BE606" s="157">
        <f t="shared" si="184"/>
        <v>0</v>
      </c>
      <c r="BF606" s="157">
        <f t="shared" si="185"/>
        <v>0</v>
      </c>
      <c r="BG606" s="157">
        <f t="shared" si="186"/>
        <v>0</v>
      </c>
      <c r="BH606" s="157">
        <f t="shared" si="187"/>
        <v>0</v>
      </c>
      <c r="BI606" s="157">
        <f t="shared" si="188"/>
        <v>0</v>
      </c>
      <c r="BJ606" s="14" t="s">
        <v>83</v>
      </c>
      <c r="BK606" s="158">
        <f t="shared" si="189"/>
        <v>0</v>
      </c>
      <c r="BL606" s="14" t="s">
        <v>223</v>
      </c>
      <c r="BM606" s="156" t="s">
        <v>1390</v>
      </c>
    </row>
    <row r="607" spans="1:65" s="2" customFormat="1" ht="27" customHeight="1">
      <c r="A607" s="26"/>
      <c r="B607" s="145"/>
      <c r="C607" s="159" t="s">
        <v>1391</v>
      </c>
      <c r="D607" s="159" t="s">
        <v>168</v>
      </c>
      <c r="E607" s="160" t="s">
        <v>795</v>
      </c>
      <c r="F607" s="161" t="s">
        <v>796</v>
      </c>
      <c r="G607" s="162" t="s">
        <v>157</v>
      </c>
      <c r="H607" s="163">
        <v>2</v>
      </c>
      <c r="I607" s="163"/>
      <c r="J607" s="163">
        <f t="shared" si="180"/>
        <v>0</v>
      </c>
      <c r="K607" s="164"/>
      <c r="L607" s="165"/>
      <c r="M607" s="166" t="s">
        <v>1</v>
      </c>
      <c r="N607" s="167" t="s">
        <v>36</v>
      </c>
      <c r="O607" s="154">
        <v>0</v>
      </c>
      <c r="P607" s="154">
        <f t="shared" si="181"/>
        <v>0</v>
      </c>
      <c r="Q607" s="154">
        <v>0</v>
      </c>
      <c r="R607" s="154">
        <f t="shared" si="182"/>
        <v>0</v>
      </c>
      <c r="S607" s="154">
        <v>0</v>
      </c>
      <c r="T607" s="155">
        <f t="shared" si="183"/>
        <v>0</v>
      </c>
      <c r="U607" s="26"/>
      <c r="V607" s="26"/>
      <c r="W607" s="26"/>
      <c r="X607" s="26"/>
      <c r="Y607" s="26"/>
      <c r="Z607" s="26"/>
      <c r="AA607" s="26"/>
      <c r="AB607" s="26"/>
      <c r="AC607" s="26"/>
      <c r="AD607" s="26"/>
      <c r="AE607" s="26"/>
      <c r="AR607" s="156" t="s">
        <v>223</v>
      </c>
      <c r="AT607" s="156" t="s">
        <v>168</v>
      </c>
      <c r="AU607" s="156" t="s">
        <v>145</v>
      </c>
      <c r="AY607" s="14" t="s">
        <v>133</v>
      </c>
      <c r="BE607" s="157">
        <f t="shared" si="184"/>
        <v>0</v>
      </c>
      <c r="BF607" s="157">
        <f t="shared" si="185"/>
        <v>0</v>
      </c>
      <c r="BG607" s="157">
        <f t="shared" si="186"/>
        <v>0</v>
      </c>
      <c r="BH607" s="157">
        <f t="shared" si="187"/>
        <v>0</v>
      </c>
      <c r="BI607" s="157">
        <f t="shared" si="188"/>
        <v>0</v>
      </c>
      <c r="BJ607" s="14" t="s">
        <v>83</v>
      </c>
      <c r="BK607" s="158">
        <f t="shared" si="189"/>
        <v>0</v>
      </c>
      <c r="BL607" s="14" t="s">
        <v>223</v>
      </c>
      <c r="BM607" s="156" t="s">
        <v>1392</v>
      </c>
    </row>
    <row r="608" spans="1:65" s="2" customFormat="1" ht="33" customHeight="1">
      <c r="A608" s="26"/>
      <c r="B608" s="145"/>
      <c r="C608" s="146" t="s">
        <v>1393</v>
      </c>
      <c r="D608" s="146" t="s">
        <v>136</v>
      </c>
      <c r="E608" s="147" t="s">
        <v>799</v>
      </c>
      <c r="F608" s="148" t="s">
        <v>800</v>
      </c>
      <c r="G608" s="149" t="s">
        <v>157</v>
      </c>
      <c r="H608" s="150">
        <v>56</v>
      </c>
      <c r="I608" s="150"/>
      <c r="J608" s="150">
        <f t="shared" si="180"/>
        <v>0</v>
      </c>
      <c r="K608" s="151"/>
      <c r="L608" s="27"/>
      <c r="M608" s="152" t="s">
        <v>1</v>
      </c>
      <c r="N608" s="153" t="s">
        <v>36</v>
      </c>
      <c r="O608" s="154">
        <v>6.7000000000000004E-2</v>
      </c>
      <c r="P608" s="154">
        <f t="shared" si="181"/>
        <v>3.7520000000000002</v>
      </c>
      <c r="Q608" s="154">
        <v>0</v>
      </c>
      <c r="R608" s="154">
        <f t="shared" si="182"/>
        <v>0</v>
      </c>
      <c r="S608" s="154">
        <v>0</v>
      </c>
      <c r="T608" s="155">
        <f t="shared" si="183"/>
        <v>0</v>
      </c>
      <c r="U608" s="26"/>
      <c r="V608" s="26"/>
      <c r="W608" s="26"/>
      <c r="X608" s="26"/>
      <c r="Y608" s="26"/>
      <c r="Z608" s="26"/>
      <c r="AA608" s="26"/>
      <c r="AB608" s="26"/>
      <c r="AC608" s="26"/>
      <c r="AD608" s="26"/>
      <c r="AE608" s="26"/>
      <c r="AR608" s="156" t="s">
        <v>218</v>
      </c>
      <c r="AT608" s="156" t="s">
        <v>136</v>
      </c>
      <c r="AU608" s="156" t="s">
        <v>145</v>
      </c>
      <c r="AY608" s="14" t="s">
        <v>133</v>
      </c>
      <c r="BE608" s="157">
        <f t="shared" si="184"/>
        <v>0</v>
      </c>
      <c r="BF608" s="157">
        <f t="shared" si="185"/>
        <v>0</v>
      </c>
      <c r="BG608" s="157">
        <f t="shared" si="186"/>
        <v>0</v>
      </c>
      <c r="BH608" s="157">
        <f t="shared" si="187"/>
        <v>0</v>
      </c>
      <c r="BI608" s="157">
        <f t="shared" si="188"/>
        <v>0</v>
      </c>
      <c r="BJ608" s="14" t="s">
        <v>83</v>
      </c>
      <c r="BK608" s="158">
        <f t="shared" si="189"/>
        <v>0</v>
      </c>
      <c r="BL608" s="14" t="s">
        <v>218</v>
      </c>
      <c r="BM608" s="156" t="s">
        <v>1394</v>
      </c>
    </row>
    <row r="609" spans="1:65" s="2" customFormat="1" ht="30.6" customHeight="1">
      <c r="A609" s="26"/>
      <c r="B609" s="145"/>
      <c r="C609" s="159" t="s">
        <v>1395</v>
      </c>
      <c r="D609" s="159" t="s">
        <v>168</v>
      </c>
      <c r="E609" s="160" t="s">
        <v>803</v>
      </c>
      <c r="F609" s="161" t="s">
        <v>804</v>
      </c>
      <c r="G609" s="162" t="s">
        <v>157</v>
      </c>
      <c r="H609" s="163">
        <v>56</v>
      </c>
      <c r="I609" s="163"/>
      <c r="J609" s="163">
        <f t="shared" si="180"/>
        <v>0</v>
      </c>
      <c r="K609" s="164"/>
      <c r="L609" s="165"/>
      <c r="M609" s="166" t="s">
        <v>1</v>
      </c>
      <c r="N609" s="167" t="s">
        <v>36</v>
      </c>
      <c r="O609" s="154">
        <v>0</v>
      </c>
      <c r="P609" s="154">
        <f t="shared" si="181"/>
        <v>0</v>
      </c>
      <c r="Q609" s="154">
        <v>3.0000000000000001E-5</v>
      </c>
      <c r="R609" s="154">
        <f t="shared" si="182"/>
        <v>1.6800000000000001E-3</v>
      </c>
      <c r="S609" s="154">
        <v>0</v>
      </c>
      <c r="T609" s="155">
        <f t="shared" si="183"/>
        <v>0</v>
      </c>
      <c r="U609" s="26"/>
      <c r="V609" s="26"/>
      <c r="W609" s="26"/>
      <c r="X609" s="26"/>
      <c r="Y609" s="26"/>
      <c r="Z609" s="26"/>
      <c r="AA609" s="26"/>
      <c r="AB609" s="26"/>
      <c r="AC609" s="26"/>
      <c r="AD609" s="26"/>
      <c r="AE609" s="26"/>
      <c r="AR609" s="156" t="s">
        <v>223</v>
      </c>
      <c r="AT609" s="156" t="s">
        <v>168</v>
      </c>
      <c r="AU609" s="156" t="s">
        <v>145</v>
      </c>
      <c r="AY609" s="14" t="s">
        <v>133</v>
      </c>
      <c r="BE609" s="157">
        <f t="shared" si="184"/>
        <v>0</v>
      </c>
      <c r="BF609" s="157">
        <f t="shared" si="185"/>
        <v>0</v>
      </c>
      <c r="BG609" s="157">
        <f t="shared" si="186"/>
        <v>0</v>
      </c>
      <c r="BH609" s="157">
        <f t="shared" si="187"/>
        <v>0</v>
      </c>
      <c r="BI609" s="157">
        <f t="shared" si="188"/>
        <v>0</v>
      </c>
      <c r="BJ609" s="14" t="s">
        <v>83</v>
      </c>
      <c r="BK609" s="158">
        <f t="shared" si="189"/>
        <v>0</v>
      </c>
      <c r="BL609" s="14" t="s">
        <v>223</v>
      </c>
      <c r="BM609" s="156" t="s">
        <v>1396</v>
      </c>
    </row>
    <row r="610" spans="1:65" s="2" customFormat="1" ht="25.8" customHeight="1">
      <c r="A610" s="26"/>
      <c r="B610" s="145"/>
      <c r="C610" s="159" t="s">
        <v>1397</v>
      </c>
      <c r="D610" s="159" t="s">
        <v>168</v>
      </c>
      <c r="E610" s="160" t="s">
        <v>791</v>
      </c>
      <c r="F610" s="161" t="s">
        <v>792</v>
      </c>
      <c r="G610" s="162" t="s">
        <v>157</v>
      </c>
      <c r="H610" s="163">
        <v>56</v>
      </c>
      <c r="I610" s="163"/>
      <c r="J610" s="163">
        <f t="shared" si="180"/>
        <v>0</v>
      </c>
      <c r="K610" s="164"/>
      <c r="L610" s="165"/>
      <c r="M610" s="166" t="s">
        <v>1</v>
      </c>
      <c r="N610" s="167" t="s">
        <v>36</v>
      </c>
      <c r="O610" s="154">
        <v>0</v>
      </c>
      <c r="P610" s="154">
        <f t="shared" si="181"/>
        <v>0</v>
      </c>
      <c r="Q610" s="154">
        <v>0</v>
      </c>
      <c r="R610" s="154">
        <f t="shared" si="182"/>
        <v>0</v>
      </c>
      <c r="S610" s="154">
        <v>0</v>
      </c>
      <c r="T610" s="155">
        <f t="shared" si="183"/>
        <v>0</v>
      </c>
      <c r="U610" s="26"/>
      <c r="V610" s="26"/>
      <c r="W610" s="26"/>
      <c r="X610" s="26"/>
      <c r="Y610" s="26"/>
      <c r="Z610" s="26"/>
      <c r="AA610" s="26"/>
      <c r="AB610" s="26"/>
      <c r="AC610" s="26"/>
      <c r="AD610" s="26"/>
      <c r="AE610" s="26"/>
      <c r="AR610" s="156" t="s">
        <v>223</v>
      </c>
      <c r="AT610" s="156" t="s">
        <v>168</v>
      </c>
      <c r="AU610" s="156" t="s">
        <v>145</v>
      </c>
      <c r="AY610" s="14" t="s">
        <v>133</v>
      </c>
      <c r="BE610" s="157">
        <f t="shared" si="184"/>
        <v>0</v>
      </c>
      <c r="BF610" s="157">
        <f t="shared" si="185"/>
        <v>0</v>
      </c>
      <c r="BG610" s="157">
        <f t="shared" si="186"/>
        <v>0</v>
      </c>
      <c r="BH610" s="157">
        <f t="shared" si="187"/>
        <v>0</v>
      </c>
      <c r="BI610" s="157">
        <f t="shared" si="188"/>
        <v>0</v>
      </c>
      <c r="BJ610" s="14" t="s">
        <v>83</v>
      </c>
      <c r="BK610" s="158">
        <f t="shared" si="189"/>
        <v>0</v>
      </c>
      <c r="BL610" s="14" t="s">
        <v>223</v>
      </c>
      <c r="BM610" s="156" t="s">
        <v>1398</v>
      </c>
    </row>
    <row r="611" spans="1:65" s="2" customFormat="1" ht="22.8" customHeight="1">
      <c r="A611" s="26"/>
      <c r="B611" s="145"/>
      <c r="C611" s="159" t="s">
        <v>1399</v>
      </c>
      <c r="D611" s="159" t="s">
        <v>168</v>
      </c>
      <c r="E611" s="160" t="s">
        <v>795</v>
      </c>
      <c r="F611" s="161" t="s">
        <v>796</v>
      </c>
      <c r="G611" s="162" t="s">
        <v>157</v>
      </c>
      <c r="H611" s="163">
        <v>4</v>
      </c>
      <c r="I611" s="163"/>
      <c r="J611" s="163">
        <f t="shared" si="180"/>
        <v>0</v>
      </c>
      <c r="K611" s="164"/>
      <c r="L611" s="165"/>
      <c r="M611" s="166" t="s">
        <v>1</v>
      </c>
      <c r="N611" s="167" t="s">
        <v>36</v>
      </c>
      <c r="O611" s="154">
        <v>0</v>
      </c>
      <c r="P611" s="154">
        <f t="shared" si="181"/>
        <v>0</v>
      </c>
      <c r="Q611" s="154">
        <v>0</v>
      </c>
      <c r="R611" s="154">
        <f t="shared" si="182"/>
        <v>0</v>
      </c>
      <c r="S611" s="154">
        <v>0</v>
      </c>
      <c r="T611" s="155">
        <f t="shared" si="183"/>
        <v>0</v>
      </c>
      <c r="U611" s="26"/>
      <c r="V611" s="26"/>
      <c r="W611" s="26"/>
      <c r="X611" s="26"/>
      <c r="Y611" s="26"/>
      <c r="Z611" s="26"/>
      <c r="AA611" s="26"/>
      <c r="AB611" s="26"/>
      <c r="AC611" s="26"/>
      <c r="AD611" s="26"/>
      <c r="AE611" s="26"/>
      <c r="AR611" s="156" t="s">
        <v>223</v>
      </c>
      <c r="AT611" s="156" t="s">
        <v>168</v>
      </c>
      <c r="AU611" s="156" t="s">
        <v>145</v>
      </c>
      <c r="AY611" s="14" t="s">
        <v>133</v>
      </c>
      <c r="BE611" s="157">
        <f t="shared" si="184"/>
        <v>0</v>
      </c>
      <c r="BF611" s="157">
        <f t="shared" si="185"/>
        <v>0</v>
      </c>
      <c r="BG611" s="157">
        <f t="shared" si="186"/>
        <v>0</v>
      </c>
      <c r="BH611" s="157">
        <f t="shared" si="187"/>
        <v>0</v>
      </c>
      <c r="BI611" s="157">
        <f t="shared" si="188"/>
        <v>0</v>
      </c>
      <c r="BJ611" s="14" t="s">
        <v>83</v>
      </c>
      <c r="BK611" s="158">
        <f t="shared" si="189"/>
        <v>0</v>
      </c>
      <c r="BL611" s="14" t="s">
        <v>223</v>
      </c>
      <c r="BM611" s="156" t="s">
        <v>1400</v>
      </c>
    </row>
    <row r="612" spans="1:65" s="2" customFormat="1" ht="49.05" customHeight="1">
      <c r="A612" s="26"/>
      <c r="B612" s="145"/>
      <c r="C612" s="159" t="s">
        <v>1401</v>
      </c>
      <c r="D612" s="159" t="s">
        <v>168</v>
      </c>
      <c r="E612" s="160" t="s">
        <v>1117</v>
      </c>
      <c r="F612" s="161" t="s">
        <v>812</v>
      </c>
      <c r="G612" s="162" t="s">
        <v>157</v>
      </c>
      <c r="H612" s="163">
        <v>1</v>
      </c>
      <c r="I612" s="163"/>
      <c r="J612" s="163">
        <f t="shared" si="180"/>
        <v>0</v>
      </c>
      <c r="K612" s="164"/>
      <c r="L612" s="165"/>
      <c r="M612" s="166" t="s">
        <v>1</v>
      </c>
      <c r="N612" s="167" t="s">
        <v>36</v>
      </c>
      <c r="O612" s="154">
        <v>0</v>
      </c>
      <c r="P612" s="154">
        <f t="shared" si="181"/>
        <v>0</v>
      </c>
      <c r="Q612" s="154">
        <v>0</v>
      </c>
      <c r="R612" s="154">
        <f t="shared" si="182"/>
        <v>0</v>
      </c>
      <c r="S612" s="154">
        <v>0</v>
      </c>
      <c r="T612" s="155">
        <f t="shared" si="183"/>
        <v>0</v>
      </c>
      <c r="U612" s="26"/>
      <c r="V612" s="26"/>
      <c r="W612" s="26"/>
      <c r="X612" s="26"/>
      <c r="Y612" s="26"/>
      <c r="Z612" s="26"/>
      <c r="AA612" s="26"/>
      <c r="AB612" s="26"/>
      <c r="AC612" s="26"/>
      <c r="AD612" s="26"/>
      <c r="AE612" s="26"/>
      <c r="AR612" s="156" t="s">
        <v>223</v>
      </c>
      <c r="AT612" s="156" t="s">
        <v>168</v>
      </c>
      <c r="AU612" s="156" t="s">
        <v>145</v>
      </c>
      <c r="AY612" s="14" t="s">
        <v>133</v>
      </c>
      <c r="BE612" s="157">
        <f t="shared" si="184"/>
        <v>0</v>
      </c>
      <c r="BF612" s="157">
        <f t="shared" si="185"/>
        <v>0</v>
      </c>
      <c r="BG612" s="157">
        <f t="shared" si="186"/>
        <v>0</v>
      </c>
      <c r="BH612" s="157">
        <f t="shared" si="187"/>
        <v>0</v>
      </c>
      <c r="BI612" s="157">
        <f t="shared" si="188"/>
        <v>0</v>
      </c>
      <c r="BJ612" s="14" t="s">
        <v>83</v>
      </c>
      <c r="BK612" s="158">
        <f t="shared" si="189"/>
        <v>0</v>
      </c>
      <c r="BL612" s="14" t="s">
        <v>223</v>
      </c>
      <c r="BM612" s="156" t="s">
        <v>1402</v>
      </c>
    </row>
    <row r="613" spans="1:65" s="2" customFormat="1" ht="24.15" customHeight="1">
      <c r="A613" s="26"/>
      <c r="B613" s="145"/>
      <c r="C613" s="159" t="s">
        <v>1403</v>
      </c>
      <c r="D613" s="159" t="s">
        <v>168</v>
      </c>
      <c r="E613" s="160" t="s">
        <v>815</v>
      </c>
      <c r="F613" s="161" t="s">
        <v>816</v>
      </c>
      <c r="G613" s="162" t="s">
        <v>157</v>
      </c>
      <c r="H613" s="163">
        <v>1</v>
      </c>
      <c r="I613" s="163"/>
      <c r="J613" s="163">
        <f t="shared" si="180"/>
        <v>0</v>
      </c>
      <c r="K613" s="164"/>
      <c r="L613" s="165"/>
      <c r="M613" s="166" t="s">
        <v>1</v>
      </c>
      <c r="N613" s="167" t="s">
        <v>36</v>
      </c>
      <c r="O613" s="154">
        <v>0</v>
      </c>
      <c r="P613" s="154">
        <f t="shared" si="181"/>
        <v>0</v>
      </c>
      <c r="Q613" s="154">
        <v>2.1000000000000001E-4</v>
      </c>
      <c r="R613" s="154">
        <f t="shared" si="182"/>
        <v>2.1000000000000001E-4</v>
      </c>
      <c r="S613" s="154">
        <v>0</v>
      </c>
      <c r="T613" s="155">
        <f t="shared" si="183"/>
        <v>0</v>
      </c>
      <c r="U613" s="26"/>
      <c r="V613" s="26"/>
      <c r="W613" s="26"/>
      <c r="X613" s="26"/>
      <c r="Y613" s="26"/>
      <c r="Z613" s="26"/>
      <c r="AA613" s="26"/>
      <c r="AB613" s="26"/>
      <c r="AC613" s="26"/>
      <c r="AD613" s="26"/>
      <c r="AE613" s="26"/>
      <c r="AR613" s="156" t="s">
        <v>223</v>
      </c>
      <c r="AT613" s="156" t="s">
        <v>168</v>
      </c>
      <c r="AU613" s="156" t="s">
        <v>145</v>
      </c>
      <c r="AY613" s="14" t="s">
        <v>133</v>
      </c>
      <c r="BE613" s="157">
        <f t="shared" si="184"/>
        <v>0</v>
      </c>
      <c r="BF613" s="157">
        <f t="shared" si="185"/>
        <v>0</v>
      </c>
      <c r="BG613" s="157">
        <f t="shared" si="186"/>
        <v>0</v>
      </c>
      <c r="BH613" s="157">
        <f t="shared" si="187"/>
        <v>0</v>
      </c>
      <c r="BI613" s="157">
        <f t="shared" si="188"/>
        <v>0</v>
      </c>
      <c r="BJ613" s="14" t="s">
        <v>83</v>
      </c>
      <c r="BK613" s="158">
        <f t="shared" si="189"/>
        <v>0</v>
      </c>
      <c r="BL613" s="14" t="s">
        <v>223</v>
      </c>
      <c r="BM613" s="156" t="s">
        <v>1404</v>
      </c>
    </row>
    <row r="614" spans="1:65" s="12" customFormat="1" ht="20.85" customHeight="1">
      <c r="B614" s="133"/>
      <c r="D614" s="134" t="s">
        <v>69</v>
      </c>
      <c r="E614" s="143" t="s">
        <v>1405</v>
      </c>
      <c r="F614" s="143" t="s">
        <v>1406</v>
      </c>
      <c r="J614" s="144">
        <f>BK614</f>
        <v>0</v>
      </c>
      <c r="L614" s="133"/>
      <c r="M614" s="137"/>
      <c r="N614" s="138"/>
      <c r="O614" s="138"/>
      <c r="P614" s="139">
        <f>SUM(P615:P636)</f>
        <v>16.671999999999997</v>
      </c>
      <c r="Q614" s="138"/>
      <c r="R614" s="139">
        <f>SUM(R615:R636)</f>
        <v>1.085E-2</v>
      </c>
      <c r="S614" s="138"/>
      <c r="T614" s="140">
        <f>SUM(T615:T636)</f>
        <v>0</v>
      </c>
      <c r="AR614" s="134" t="s">
        <v>145</v>
      </c>
      <c r="AT614" s="141" t="s">
        <v>69</v>
      </c>
      <c r="AU614" s="141" t="s">
        <v>83</v>
      </c>
      <c r="AY614" s="134" t="s">
        <v>133</v>
      </c>
      <c r="BK614" s="142">
        <f>SUM(BK615:BK636)</f>
        <v>0</v>
      </c>
    </row>
    <row r="615" spans="1:65" s="2" customFormat="1" ht="24.15" customHeight="1">
      <c r="A615" s="26"/>
      <c r="B615" s="145"/>
      <c r="C615" s="159" t="s">
        <v>1407</v>
      </c>
      <c r="D615" s="159" t="s">
        <v>168</v>
      </c>
      <c r="E615" s="160" t="s">
        <v>1262</v>
      </c>
      <c r="F615" s="161" t="s">
        <v>1263</v>
      </c>
      <c r="G615" s="162" t="s">
        <v>157</v>
      </c>
      <c r="H615" s="163">
        <v>2</v>
      </c>
      <c r="I615" s="163"/>
      <c r="J615" s="163">
        <f t="shared" ref="J615:J636" si="190">ROUND(I615*H615,3)</f>
        <v>0</v>
      </c>
      <c r="K615" s="164"/>
      <c r="L615" s="165"/>
      <c r="M615" s="166" t="s">
        <v>1</v>
      </c>
      <c r="N615" s="167" t="s">
        <v>36</v>
      </c>
      <c r="O615" s="154">
        <v>0</v>
      </c>
      <c r="P615" s="154">
        <f t="shared" ref="P615:P636" si="191">O615*H615</f>
        <v>0</v>
      </c>
      <c r="Q615" s="154">
        <v>0</v>
      </c>
      <c r="R615" s="154">
        <f t="shared" ref="R615:R636" si="192">Q615*H615</f>
        <v>0</v>
      </c>
      <c r="S615" s="154">
        <v>0</v>
      </c>
      <c r="T615" s="155">
        <f t="shared" ref="T615:T636" si="193">S615*H615</f>
        <v>0</v>
      </c>
      <c r="U615" s="26"/>
      <c r="V615" s="26"/>
      <c r="W615" s="26"/>
      <c r="X615" s="26"/>
      <c r="Y615" s="26"/>
      <c r="Z615" s="26"/>
      <c r="AA615" s="26"/>
      <c r="AB615" s="26"/>
      <c r="AC615" s="26"/>
      <c r="AD615" s="26"/>
      <c r="AE615" s="26"/>
      <c r="AR615" s="156" t="s">
        <v>246</v>
      </c>
      <c r="AT615" s="156" t="s">
        <v>168</v>
      </c>
      <c r="AU615" s="156" t="s">
        <v>145</v>
      </c>
      <c r="AY615" s="14" t="s">
        <v>133</v>
      </c>
      <c r="BE615" s="157">
        <f t="shared" ref="BE615:BE636" si="194">IF(N615="základná",J615,0)</f>
        <v>0</v>
      </c>
      <c r="BF615" s="157">
        <f t="shared" ref="BF615:BF636" si="195">IF(N615="znížená",J615,0)</f>
        <v>0</v>
      </c>
      <c r="BG615" s="157">
        <f t="shared" ref="BG615:BG636" si="196">IF(N615="zákl. prenesená",J615,0)</f>
        <v>0</v>
      </c>
      <c r="BH615" s="157">
        <f t="shared" ref="BH615:BH636" si="197">IF(N615="zníž. prenesená",J615,0)</f>
        <v>0</v>
      </c>
      <c r="BI615" s="157">
        <f t="shared" ref="BI615:BI636" si="198">IF(N615="nulová",J615,0)</f>
        <v>0</v>
      </c>
      <c r="BJ615" s="14" t="s">
        <v>83</v>
      </c>
      <c r="BK615" s="158">
        <f t="shared" ref="BK615:BK636" si="199">ROUND(I615*H615,3)</f>
        <v>0</v>
      </c>
      <c r="BL615" s="14" t="s">
        <v>218</v>
      </c>
      <c r="BM615" s="156" t="s">
        <v>1408</v>
      </c>
    </row>
    <row r="616" spans="1:65" s="2" customFormat="1" ht="16.5" customHeight="1">
      <c r="A616" s="26"/>
      <c r="B616" s="145"/>
      <c r="C616" s="146" t="s">
        <v>1409</v>
      </c>
      <c r="D616" s="146" t="s">
        <v>136</v>
      </c>
      <c r="E616" s="147" t="s">
        <v>731</v>
      </c>
      <c r="F616" s="148" t="s">
        <v>732</v>
      </c>
      <c r="G616" s="149" t="s">
        <v>157</v>
      </c>
      <c r="H616" s="150">
        <v>1</v>
      </c>
      <c r="I616" s="150"/>
      <c r="J616" s="150">
        <f t="shared" si="190"/>
        <v>0</v>
      </c>
      <c r="K616" s="151"/>
      <c r="L616" s="27"/>
      <c r="M616" s="152" t="s">
        <v>1</v>
      </c>
      <c r="N616" s="153" t="s">
        <v>36</v>
      </c>
      <c r="O616" s="154">
        <v>0.35</v>
      </c>
      <c r="P616" s="154">
        <f t="shared" si="191"/>
        <v>0.35</v>
      </c>
      <c r="Q616" s="154">
        <v>0</v>
      </c>
      <c r="R616" s="154">
        <f t="shared" si="192"/>
        <v>0</v>
      </c>
      <c r="S616" s="154">
        <v>0</v>
      </c>
      <c r="T616" s="155">
        <f t="shared" si="193"/>
        <v>0</v>
      </c>
      <c r="U616" s="26"/>
      <c r="V616" s="26"/>
      <c r="W616" s="26"/>
      <c r="X616" s="26"/>
      <c r="Y616" s="26"/>
      <c r="Z616" s="26"/>
      <c r="AA616" s="26"/>
      <c r="AB616" s="26"/>
      <c r="AC616" s="26"/>
      <c r="AD616" s="26"/>
      <c r="AE616" s="26"/>
      <c r="AR616" s="156" t="s">
        <v>218</v>
      </c>
      <c r="AT616" s="156" t="s">
        <v>136</v>
      </c>
      <c r="AU616" s="156" t="s">
        <v>145</v>
      </c>
      <c r="AY616" s="14" t="s">
        <v>133</v>
      </c>
      <c r="BE616" s="157">
        <f t="shared" si="194"/>
        <v>0</v>
      </c>
      <c r="BF616" s="157">
        <f t="shared" si="195"/>
        <v>0</v>
      </c>
      <c r="BG616" s="157">
        <f t="shared" si="196"/>
        <v>0</v>
      </c>
      <c r="BH616" s="157">
        <f t="shared" si="197"/>
        <v>0</v>
      </c>
      <c r="BI616" s="157">
        <f t="shared" si="198"/>
        <v>0</v>
      </c>
      <c r="BJ616" s="14" t="s">
        <v>83</v>
      </c>
      <c r="BK616" s="158">
        <f t="shared" si="199"/>
        <v>0</v>
      </c>
      <c r="BL616" s="14" t="s">
        <v>218</v>
      </c>
      <c r="BM616" s="156" t="s">
        <v>1410</v>
      </c>
    </row>
    <row r="617" spans="1:65" s="2" customFormat="1" ht="21.75" customHeight="1">
      <c r="A617" s="26"/>
      <c r="B617" s="145"/>
      <c r="C617" s="159" t="s">
        <v>1411</v>
      </c>
      <c r="D617" s="159" t="s">
        <v>168</v>
      </c>
      <c r="E617" s="160" t="s">
        <v>735</v>
      </c>
      <c r="F617" s="161" t="s">
        <v>736</v>
      </c>
      <c r="G617" s="162" t="s">
        <v>157</v>
      </c>
      <c r="H617" s="163">
        <v>1</v>
      </c>
      <c r="I617" s="163"/>
      <c r="J617" s="163">
        <f t="shared" si="190"/>
        <v>0</v>
      </c>
      <c r="K617" s="164"/>
      <c r="L617" s="165"/>
      <c r="M617" s="166" t="s">
        <v>1</v>
      </c>
      <c r="N617" s="167" t="s">
        <v>36</v>
      </c>
      <c r="O617" s="154">
        <v>0</v>
      </c>
      <c r="P617" s="154">
        <f t="shared" si="191"/>
        <v>0</v>
      </c>
      <c r="Q617" s="154">
        <v>4.2999999999999999E-4</v>
      </c>
      <c r="R617" s="154">
        <f t="shared" si="192"/>
        <v>4.2999999999999999E-4</v>
      </c>
      <c r="S617" s="154">
        <v>0</v>
      </c>
      <c r="T617" s="155">
        <f t="shared" si="193"/>
        <v>0</v>
      </c>
      <c r="U617" s="26"/>
      <c r="V617" s="26"/>
      <c r="W617" s="26"/>
      <c r="X617" s="26"/>
      <c r="Y617" s="26"/>
      <c r="Z617" s="26"/>
      <c r="AA617" s="26"/>
      <c r="AB617" s="26"/>
      <c r="AC617" s="26"/>
      <c r="AD617" s="26"/>
      <c r="AE617" s="26"/>
      <c r="AR617" s="156" t="s">
        <v>223</v>
      </c>
      <c r="AT617" s="156" t="s">
        <v>168</v>
      </c>
      <c r="AU617" s="156" t="s">
        <v>145</v>
      </c>
      <c r="AY617" s="14" t="s">
        <v>133</v>
      </c>
      <c r="BE617" s="157">
        <f t="shared" si="194"/>
        <v>0</v>
      </c>
      <c r="BF617" s="157">
        <f t="shared" si="195"/>
        <v>0</v>
      </c>
      <c r="BG617" s="157">
        <f t="shared" si="196"/>
        <v>0</v>
      </c>
      <c r="BH617" s="157">
        <f t="shared" si="197"/>
        <v>0</v>
      </c>
      <c r="BI617" s="157">
        <f t="shared" si="198"/>
        <v>0</v>
      </c>
      <c r="BJ617" s="14" t="s">
        <v>83</v>
      </c>
      <c r="BK617" s="158">
        <f t="shared" si="199"/>
        <v>0</v>
      </c>
      <c r="BL617" s="14" t="s">
        <v>223</v>
      </c>
      <c r="BM617" s="156" t="s">
        <v>1412</v>
      </c>
    </row>
    <row r="618" spans="1:65" s="2" customFormat="1" ht="16.5" customHeight="1">
      <c r="A618" s="26"/>
      <c r="B618" s="145"/>
      <c r="C618" s="146" t="s">
        <v>1413</v>
      </c>
      <c r="D618" s="146" t="s">
        <v>136</v>
      </c>
      <c r="E618" s="147" t="s">
        <v>739</v>
      </c>
      <c r="F618" s="148" t="s">
        <v>740</v>
      </c>
      <c r="G618" s="149" t="s">
        <v>157</v>
      </c>
      <c r="H618" s="150">
        <v>1</v>
      </c>
      <c r="I618" s="150"/>
      <c r="J618" s="150">
        <f t="shared" si="190"/>
        <v>0</v>
      </c>
      <c r="K618" s="151"/>
      <c r="L618" s="27"/>
      <c r="M618" s="152" t="s">
        <v>1</v>
      </c>
      <c r="N618" s="153" t="s">
        <v>36</v>
      </c>
      <c r="O618" s="154">
        <v>0.5</v>
      </c>
      <c r="P618" s="154">
        <f t="shared" si="191"/>
        <v>0.5</v>
      </c>
      <c r="Q618" s="154">
        <v>0</v>
      </c>
      <c r="R618" s="154">
        <f t="shared" si="192"/>
        <v>0</v>
      </c>
      <c r="S618" s="154">
        <v>0</v>
      </c>
      <c r="T618" s="155">
        <f t="shared" si="193"/>
        <v>0</v>
      </c>
      <c r="U618" s="26"/>
      <c r="V618" s="26"/>
      <c r="W618" s="26"/>
      <c r="X618" s="26"/>
      <c r="Y618" s="26"/>
      <c r="Z618" s="26"/>
      <c r="AA618" s="26"/>
      <c r="AB618" s="26"/>
      <c r="AC618" s="26"/>
      <c r="AD618" s="26"/>
      <c r="AE618" s="26"/>
      <c r="AR618" s="156" t="s">
        <v>218</v>
      </c>
      <c r="AT618" s="156" t="s">
        <v>136</v>
      </c>
      <c r="AU618" s="156" t="s">
        <v>145</v>
      </c>
      <c r="AY618" s="14" t="s">
        <v>133</v>
      </c>
      <c r="BE618" s="157">
        <f t="shared" si="194"/>
        <v>0</v>
      </c>
      <c r="BF618" s="157">
        <f t="shared" si="195"/>
        <v>0</v>
      </c>
      <c r="BG618" s="157">
        <f t="shared" si="196"/>
        <v>0</v>
      </c>
      <c r="BH618" s="157">
        <f t="shared" si="197"/>
        <v>0</v>
      </c>
      <c r="BI618" s="157">
        <f t="shared" si="198"/>
        <v>0</v>
      </c>
      <c r="BJ618" s="14" t="s">
        <v>83</v>
      </c>
      <c r="BK618" s="158">
        <f t="shared" si="199"/>
        <v>0</v>
      </c>
      <c r="BL618" s="14" t="s">
        <v>218</v>
      </c>
      <c r="BM618" s="156" t="s">
        <v>1414</v>
      </c>
    </row>
    <row r="619" spans="1:65" s="2" customFormat="1" ht="34.200000000000003" customHeight="1">
      <c r="A619" s="26"/>
      <c r="B619" s="145"/>
      <c r="C619" s="159" t="s">
        <v>1415</v>
      </c>
      <c r="D619" s="159" t="s">
        <v>168</v>
      </c>
      <c r="E619" s="160" t="s">
        <v>743</v>
      </c>
      <c r="F619" s="161" t="s">
        <v>744</v>
      </c>
      <c r="G619" s="162" t="s">
        <v>157</v>
      </c>
      <c r="H619" s="163">
        <v>1</v>
      </c>
      <c r="I619" s="163"/>
      <c r="J619" s="163">
        <f t="shared" si="190"/>
        <v>0</v>
      </c>
      <c r="K619" s="164"/>
      <c r="L619" s="165"/>
      <c r="M619" s="166" t="s">
        <v>1</v>
      </c>
      <c r="N619" s="167" t="s">
        <v>36</v>
      </c>
      <c r="O619" s="154">
        <v>0</v>
      </c>
      <c r="P619" s="154">
        <f t="shared" si="191"/>
        <v>0</v>
      </c>
      <c r="Q619" s="154">
        <v>2.9999999999999997E-4</v>
      </c>
      <c r="R619" s="154">
        <f t="shared" si="192"/>
        <v>2.9999999999999997E-4</v>
      </c>
      <c r="S619" s="154">
        <v>0</v>
      </c>
      <c r="T619" s="155">
        <f t="shared" si="193"/>
        <v>0</v>
      </c>
      <c r="U619" s="26"/>
      <c r="V619" s="26"/>
      <c r="W619" s="26"/>
      <c r="X619" s="26"/>
      <c r="Y619" s="26"/>
      <c r="Z619" s="26"/>
      <c r="AA619" s="26"/>
      <c r="AB619" s="26"/>
      <c r="AC619" s="26"/>
      <c r="AD619" s="26"/>
      <c r="AE619" s="26"/>
      <c r="AR619" s="156" t="s">
        <v>223</v>
      </c>
      <c r="AT619" s="156" t="s">
        <v>168</v>
      </c>
      <c r="AU619" s="156" t="s">
        <v>145</v>
      </c>
      <c r="AY619" s="14" t="s">
        <v>133</v>
      </c>
      <c r="BE619" s="157">
        <f t="shared" si="194"/>
        <v>0</v>
      </c>
      <c r="BF619" s="157">
        <f t="shared" si="195"/>
        <v>0</v>
      </c>
      <c r="BG619" s="157">
        <f t="shared" si="196"/>
        <v>0</v>
      </c>
      <c r="BH619" s="157">
        <f t="shared" si="197"/>
        <v>0</v>
      </c>
      <c r="BI619" s="157">
        <f t="shared" si="198"/>
        <v>0</v>
      </c>
      <c r="BJ619" s="14" t="s">
        <v>83</v>
      </c>
      <c r="BK619" s="158">
        <f t="shared" si="199"/>
        <v>0</v>
      </c>
      <c r="BL619" s="14" t="s">
        <v>223</v>
      </c>
      <c r="BM619" s="156" t="s">
        <v>1416</v>
      </c>
    </row>
    <row r="620" spans="1:65" s="2" customFormat="1" ht="16.5" customHeight="1">
      <c r="A620" s="26"/>
      <c r="B620" s="145"/>
      <c r="C620" s="146" t="s">
        <v>1417</v>
      </c>
      <c r="D620" s="146" t="s">
        <v>136</v>
      </c>
      <c r="E620" s="147" t="s">
        <v>747</v>
      </c>
      <c r="F620" s="148" t="s">
        <v>748</v>
      </c>
      <c r="G620" s="149" t="s">
        <v>157</v>
      </c>
      <c r="H620" s="150">
        <v>1</v>
      </c>
      <c r="I620" s="150"/>
      <c r="J620" s="150">
        <f t="shared" si="190"/>
        <v>0</v>
      </c>
      <c r="K620" s="151"/>
      <c r="L620" s="27"/>
      <c r="M620" s="152" t="s">
        <v>1</v>
      </c>
      <c r="N620" s="153" t="s">
        <v>36</v>
      </c>
      <c r="O620" s="154">
        <v>0.26</v>
      </c>
      <c r="P620" s="154">
        <f t="shared" si="191"/>
        <v>0.26</v>
      </c>
      <c r="Q620" s="154">
        <v>0</v>
      </c>
      <c r="R620" s="154">
        <f t="shared" si="192"/>
        <v>0</v>
      </c>
      <c r="S620" s="154">
        <v>0</v>
      </c>
      <c r="T620" s="155">
        <f t="shared" si="193"/>
        <v>0</v>
      </c>
      <c r="U620" s="26"/>
      <c r="V620" s="26"/>
      <c r="W620" s="26"/>
      <c r="X620" s="26"/>
      <c r="Y620" s="26"/>
      <c r="Z620" s="26"/>
      <c r="AA620" s="26"/>
      <c r="AB620" s="26"/>
      <c r="AC620" s="26"/>
      <c r="AD620" s="26"/>
      <c r="AE620" s="26"/>
      <c r="AR620" s="156" t="s">
        <v>218</v>
      </c>
      <c r="AT620" s="156" t="s">
        <v>136</v>
      </c>
      <c r="AU620" s="156" t="s">
        <v>145</v>
      </c>
      <c r="AY620" s="14" t="s">
        <v>133</v>
      </c>
      <c r="BE620" s="157">
        <f t="shared" si="194"/>
        <v>0</v>
      </c>
      <c r="BF620" s="157">
        <f t="shared" si="195"/>
        <v>0</v>
      </c>
      <c r="BG620" s="157">
        <f t="shared" si="196"/>
        <v>0</v>
      </c>
      <c r="BH620" s="157">
        <f t="shared" si="197"/>
        <v>0</v>
      </c>
      <c r="BI620" s="157">
        <f t="shared" si="198"/>
        <v>0</v>
      </c>
      <c r="BJ620" s="14" t="s">
        <v>83</v>
      </c>
      <c r="BK620" s="158">
        <f t="shared" si="199"/>
        <v>0</v>
      </c>
      <c r="BL620" s="14" t="s">
        <v>218</v>
      </c>
      <c r="BM620" s="156" t="s">
        <v>1418</v>
      </c>
    </row>
    <row r="621" spans="1:65" s="2" customFormat="1" ht="27.6" customHeight="1">
      <c r="A621" s="26"/>
      <c r="B621" s="145"/>
      <c r="C621" s="159" t="s">
        <v>1419</v>
      </c>
      <c r="D621" s="159" t="s">
        <v>168</v>
      </c>
      <c r="E621" s="160" t="s">
        <v>751</v>
      </c>
      <c r="F621" s="161" t="s">
        <v>752</v>
      </c>
      <c r="G621" s="162" t="s">
        <v>157</v>
      </c>
      <c r="H621" s="163">
        <v>1</v>
      </c>
      <c r="I621" s="163"/>
      <c r="J621" s="163">
        <f t="shared" si="190"/>
        <v>0</v>
      </c>
      <c r="K621" s="164"/>
      <c r="L621" s="165"/>
      <c r="M621" s="166" t="s">
        <v>1</v>
      </c>
      <c r="N621" s="167" t="s">
        <v>36</v>
      </c>
      <c r="O621" s="154">
        <v>0</v>
      </c>
      <c r="P621" s="154">
        <f t="shared" si="191"/>
        <v>0</v>
      </c>
      <c r="Q621" s="154">
        <v>1.6000000000000001E-4</v>
      </c>
      <c r="R621" s="154">
        <f t="shared" si="192"/>
        <v>1.6000000000000001E-4</v>
      </c>
      <c r="S621" s="154">
        <v>0</v>
      </c>
      <c r="T621" s="155">
        <f t="shared" si="193"/>
        <v>0</v>
      </c>
      <c r="U621" s="26"/>
      <c r="V621" s="26"/>
      <c r="W621" s="26"/>
      <c r="X621" s="26"/>
      <c r="Y621" s="26"/>
      <c r="Z621" s="26"/>
      <c r="AA621" s="26"/>
      <c r="AB621" s="26"/>
      <c r="AC621" s="26"/>
      <c r="AD621" s="26"/>
      <c r="AE621" s="26"/>
      <c r="AR621" s="156" t="s">
        <v>223</v>
      </c>
      <c r="AT621" s="156" t="s">
        <v>168</v>
      </c>
      <c r="AU621" s="156" t="s">
        <v>145</v>
      </c>
      <c r="AY621" s="14" t="s">
        <v>133</v>
      </c>
      <c r="BE621" s="157">
        <f t="shared" si="194"/>
        <v>0</v>
      </c>
      <c r="BF621" s="157">
        <f t="shared" si="195"/>
        <v>0</v>
      </c>
      <c r="BG621" s="157">
        <f t="shared" si="196"/>
        <v>0</v>
      </c>
      <c r="BH621" s="157">
        <f t="shared" si="197"/>
        <v>0</v>
      </c>
      <c r="BI621" s="157">
        <f t="shared" si="198"/>
        <v>0</v>
      </c>
      <c r="BJ621" s="14" t="s">
        <v>83</v>
      </c>
      <c r="BK621" s="158">
        <f t="shared" si="199"/>
        <v>0</v>
      </c>
      <c r="BL621" s="14" t="s">
        <v>223</v>
      </c>
      <c r="BM621" s="156" t="s">
        <v>1420</v>
      </c>
    </row>
    <row r="622" spans="1:65" s="2" customFormat="1" ht="16.5" customHeight="1">
      <c r="A622" s="26"/>
      <c r="B622" s="145"/>
      <c r="C622" s="146" t="s">
        <v>1421</v>
      </c>
      <c r="D622" s="146" t="s">
        <v>136</v>
      </c>
      <c r="E622" s="147" t="s">
        <v>775</v>
      </c>
      <c r="F622" s="148" t="s">
        <v>776</v>
      </c>
      <c r="G622" s="149" t="s">
        <v>157</v>
      </c>
      <c r="H622" s="150">
        <v>6</v>
      </c>
      <c r="I622" s="150"/>
      <c r="J622" s="150">
        <f t="shared" si="190"/>
        <v>0</v>
      </c>
      <c r="K622" s="151"/>
      <c r="L622" s="27"/>
      <c r="M622" s="152" t="s">
        <v>1</v>
      </c>
      <c r="N622" s="153" t="s">
        <v>36</v>
      </c>
      <c r="O622" s="154">
        <v>0.39700000000000002</v>
      </c>
      <c r="P622" s="154">
        <f t="shared" si="191"/>
        <v>2.3820000000000001</v>
      </c>
      <c r="Q622" s="154">
        <v>0</v>
      </c>
      <c r="R622" s="154">
        <f t="shared" si="192"/>
        <v>0</v>
      </c>
      <c r="S622" s="154">
        <v>0</v>
      </c>
      <c r="T622" s="155">
        <f t="shared" si="193"/>
        <v>0</v>
      </c>
      <c r="U622" s="26"/>
      <c r="V622" s="26"/>
      <c r="W622" s="26"/>
      <c r="X622" s="26"/>
      <c r="Y622" s="26"/>
      <c r="Z622" s="26"/>
      <c r="AA622" s="26"/>
      <c r="AB622" s="26"/>
      <c r="AC622" s="26"/>
      <c r="AD622" s="26"/>
      <c r="AE622" s="26"/>
      <c r="AR622" s="156" t="s">
        <v>218</v>
      </c>
      <c r="AT622" s="156" t="s">
        <v>136</v>
      </c>
      <c r="AU622" s="156" t="s">
        <v>145</v>
      </c>
      <c r="AY622" s="14" t="s">
        <v>133</v>
      </c>
      <c r="BE622" s="157">
        <f t="shared" si="194"/>
        <v>0</v>
      </c>
      <c r="BF622" s="157">
        <f t="shared" si="195"/>
        <v>0</v>
      </c>
      <c r="BG622" s="157">
        <f t="shared" si="196"/>
        <v>0</v>
      </c>
      <c r="BH622" s="157">
        <f t="shared" si="197"/>
        <v>0</v>
      </c>
      <c r="BI622" s="157">
        <f t="shared" si="198"/>
        <v>0</v>
      </c>
      <c r="BJ622" s="14" t="s">
        <v>83</v>
      </c>
      <c r="BK622" s="158">
        <f t="shared" si="199"/>
        <v>0</v>
      </c>
      <c r="BL622" s="14" t="s">
        <v>218</v>
      </c>
      <c r="BM622" s="156" t="s">
        <v>1422</v>
      </c>
    </row>
    <row r="623" spans="1:65" s="2" customFormat="1" ht="24.15" customHeight="1">
      <c r="A623" s="26"/>
      <c r="B623" s="145"/>
      <c r="C623" s="159" t="s">
        <v>1423</v>
      </c>
      <c r="D623" s="159" t="s">
        <v>168</v>
      </c>
      <c r="E623" s="160" t="s">
        <v>779</v>
      </c>
      <c r="F623" s="161" t="s">
        <v>780</v>
      </c>
      <c r="G623" s="162" t="s">
        <v>157</v>
      </c>
      <c r="H623" s="163">
        <v>6</v>
      </c>
      <c r="I623" s="163"/>
      <c r="J623" s="163">
        <f t="shared" si="190"/>
        <v>0</v>
      </c>
      <c r="K623" s="164"/>
      <c r="L623" s="165"/>
      <c r="M623" s="166" t="s">
        <v>1</v>
      </c>
      <c r="N623" s="167" t="s">
        <v>36</v>
      </c>
      <c r="O623" s="154">
        <v>0</v>
      </c>
      <c r="P623" s="154">
        <f t="shared" si="191"/>
        <v>0</v>
      </c>
      <c r="Q623" s="154">
        <v>2.5000000000000001E-4</v>
      </c>
      <c r="R623" s="154">
        <f t="shared" si="192"/>
        <v>1.5E-3</v>
      </c>
      <c r="S623" s="154">
        <v>0</v>
      </c>
      <c r="T623" s="155">
        <f t="shared" si="193"/>
        <v>0</v>
      </c>
      <c r="U623" s="26"/>
      <c r="V623" s="26"/>
      <c r="W623" s="26"/>
      <c r="X623" s="26"/>
      <c r="Y623" s="26"/>
      <c r="Z623" s="26"/>
      <c r="AA623" s="26"/>
      <c r="AB623" s="26"/>
      <c r="AC623" s="26"/>
      <c r="AD623" s="26"/>
      <c r="AE623" s="26"/>
      <c r="AR623" s="156" t="s">
        <v>223</v>
      </c>
      <c r="AT623" s="156" t="s">
        <v>168</v>
      </c>
      <c r="AU623" s="156" t="s">
        <v>145</v>
      </c>
      <c r="AY623" s="14" t="s">
        <v>133</v>
      </c>
      <c r="BE623" s="157">
        <f t="shared" si="194"/>
        <v>0</v>
      </c>
      <c r="BF623" s="157">
        <f t="shared" si="195"/>
        <v>0</v>
      </c>
      <c r="BG623" s="157">
        <f t="shared" si="196"/>
        <v>0</v>
      </c>
      <c r="BH623" s="157">
        <f t="shared" si="197"/>
        <v>0</v>
      </c>
      <c r="BI623" s="157">
        <f t="shared" si="198"/>
        <v>0</v>
      </c>
      <c r="BJ623" s="14" t="s">
        <v>83</v>
      </c>
      <c r="BK623" s="158">
        <f t="shared" si="199"/>
        <v>0</v>
      </c>
      <c r="BL623" s="14" t="s">
        <v>223</v>
      </c>
      <c r="BM623" s="156" t="s">
        <v>1424</v>
      </c>
    </row>
    <row r="624" spans="1:65" s="2" customFormat="1" ht="21.75" customHeight="1">
      <c r="A624" s="26"/>
      <c r="B624" s="145"/>
      <c r="C624" s="146" t="s">
        <v>1425</v>
      </c>
      <c r="D624" s="146" t="s">
        <v>136</v>
      </c>
      <c r="E624" s="147" t="s">
        <v>763</v>
      </c>
      <c r="F624" s="148" t="s">
        <v>764</v>
      </c>
      <c r="G624" s="149" t="s">
        <v>157</v>
      </c>
      <c r="H624" s="150">
        <v>26</v>
      </c>
      <c r="I624" s="150"/>
      <c r="J624" s="150">
        <f t="shared" si="190"/>
        <v>0</v>
      </c>
      <c r="K624" s="151"/>
      <c r="L624" s="27"/>
      <c r="M624" s="152" t="s">
        <v>1</v>
      </c>
      <c r="N624" s="153" t="s">
        <v>36</v>
      </c>
      <c r="O624" s="154">
        <v>0.37</v>
      </c>
      <c r="P624" s="154">
        <f t="shared" si="191"/>
        <v>9.6199999999999992</v>
      </c>
      <c r="Q624" s="154">
        <v>0</v>
      </c>
      <c r="R624" s="154">
        <f t="shared" si="192"/>
        <v>0</v>
      </c>
      <c r="S624" s="154">
        <v>0</v>
      </c>
      <c r="T624" s="155">
        <f t="shared" si="193"/>
        <v>0</v>
      </c>
      <c r="U624" s="26"/>
      <c r="V624" s="26"/>
      <c r="W624" s="26"/>
      <c r="X624" s="26"/>
      <c r="Y624" s="26"/>
      <c r="Z624" s="26"/>
      <c r="AA624" s="26"/>
      <c r="AB624" s="26"/>
      <c r="AC624" s="26"/>
      <c r="AD624" s="26"/>
      <c r="AE624" s="26"/>
      <c r="AR624" s="156" t="s">
        <v>218</v>
      </c>
      <c r="AT624" s="156" t="s">
        <v>136</v>
      </c>
      <c r="AU624" s="156" t="s">
        <v>145</v>
      </c>
      <c r="AY624" s="14" t="s">
        <v>133</v>
      </c>
      <c r="BE624" s="157">
        <f t="shared" si="194"/>
        <v>0</v>
      </c>
      <c r="BF624" s="157">
        <f t="shared" si="195"/>
        <v>0</v>
      </c>
      <c r="BG624" s="157">
        <f t="shared" si="196"/>
        <v>0</v>
      </c>
      <c r="BH624" s="157">
        <f t="shared" si="197"/>
        <v>0</v>
      </c>
      <c r="BI624" s="157">
        <f t="shared" si="198"/>
        <v>0</v>
      </c>
      <c r="BJ624" s="14" t="s">
        <v>83</v>
      </c>
      <c r="BK624" s="158">
        <f t="shared" si="199"/>
        <v>0</v>
      </c>
      <c r="BL624" s="14" t="s">
        <v>218</v>
      </c>
      <c r="BM624" s="156" t="s">
        <v>1426</v>
      </c>
    </row>
    <row r="625" spans="1:65" s="2" customFormat="1" ht="33" customHeight="1">
      <c r="A625" s="26"/>
      <c r="B625" s="145"/>
      <c r="C625" s="159" t="s">
        <v>1427</v>
      </c>
      <c r="D625" s="159" t="s">
        <v>168</v>
      </c>
      <c r="E625" s="160" t="s">
        <v>767</v>
      </c>
      <c r="F625" s="161" t="s">
        <v>768</v>
      </c>
      <c r="G625" s="162" t="s">
        <v>157</v>
      </c>
      <c r="H625" s="163">
        <v>17</v>
      </c>
      <c r="I625" s="163"/>
      <c r="J625" s="163">
        <f t="shared" si="190"/>
        <v>0</v>
      </c>
      <c r="K625" s="164"/>
      <c r="L625" s="165"/>
      <c r="M625" s="166" t="s">
        <v>1</v>
      </c>
      <c r="N625" s="167" t="s">
        <v>36</v>
      </c>
      <c r="O625" s="154">
        <v>0</v>
      </c>
      <c r="P625" s="154">
        <f t="shared" si="191"/>
        <v>0</v>
      </c>
      <c r="Q625" s="154">
        <v>2.5000000000000001E-4</v>
      </c>
      <c r="R625" s="154">
        <f t="shared" si="192"/>
        <v>4.2500000000000003E-3</v>
      </c>
      <c r="S625" s="154">
        <v>0</v>
      </c>
      <c r="T625" s="155">
        <f t="shared" si="193"/>
        <v>0</v>
      </c>
      <c r="U625" s="26"/>
      <c r="V625" s="26"/>
      <c r="W625" s="26"/>
      <c r="X625" s="26"/>
      <c r="Y625" s="26"/>
      <c r="Z625" s="26"/>
      <c r="AA625" s="26"/>
      <c r="AB625" s="26"/>
      <c r="AC625" s="26"/>
      <c r="AD625" s="26"/>
      <c r="AE625" s="26"/>
      <c r="AR625" s="156" t="s">
        <v>223</v>
      </c>
      <c r="AT625" s="156" t="s">
        <v>168</v>
      </c>
      <c r="AU625" s="156" t="s">
        <v>145</v>
      </c>
      <c r="AY625" s="14" t="s">
        <v>133</v>
      </c>
      <c r="BE625" s="157">
        <f t="shared" si="194"/>
        <v>0</v>
      </c>
      <c r="BF625" s="157">
        <f t="shared" si="195"/>
        <v>0</v>
      </c>
      <c r="BG625" s="157">
        <f t="shared" si="196"/>
        <v>0</v>
      </c>
      <c r="BH625" s="157">
        <f t="shared" si="197"/>
        <v>0</v>
      </c>
      <c r="BI625" s="157">
        <f t="shared" si="198"/>
        <v>0</v>
      </c>
      <c r="BJ625" s="14" t="s">
        <v>83</v>
      </c>
      <c r="BK625" s="158">
        <f t="shared" si="199"/>
        <v>0</v>
      </c>
      <c r="BL625" s="14" t="s">
        <v>223</v>
      </c>
      <c r="BM625" s="156" t="s">
        <v>1428</v>
      </c>
    </row>
    <row r="626" spans="1:65" s="2" customFormat="1" ht="33" customHeight="1">
      <c r="A626" s="26"/>
      <c r="B626" s="145"/>
      <c r="C626" s="159" t="s">
        <v>1429</v>
      </c>
      <c r="D626" s="159" t="s">
        <v>168</v>
      </c>
      <c r="E626" s="160" t="s">
        <v>771</v>
      </c>
      <c r="F626" s="161" t="s">
        <v>772</v>
      </c>
      <c r="G626" s="162" t="s">
        <v>157</v>
      </c>
      <c r="H626" s="163">
        <v>9</v>
      </c>
      <c r="I626" s="163"/>
      <c r="J626" s="163">
        <f t="shared" si="190"/>
        <v>0</v>
      </c>
      <c r="K626" s="164"/>
      <c r="L626" s="165"/>
      <c r="M626" s="166" t="s">
        <v>1</v>
      </c>
      <c r="N626" s="167" t="s">
        <v>36</v>
      </c>
      <c r="O626" s="154">
        <v>0</v>
      </c>
      <c r="P626" s="154">
        <f t="shared" si="191"/>
        <v>0</v>
      </c>
      <c r="Q626" s="154">
        <v>2.5000000000000001E-4</v>
      </c>
      <c r="R626" s="154">
        <f t="shared" si="192"/>
        <v>2.2500000000000003E-3</v>
      </c>
      <c r="S626" s="154">
        <v>0</v>
      </c>
      <c r="T626" s="155">
        <f t="shared" si="193"/>
        <v>0</v>
      </c>
      <c r="U626" s="26"/>
      <c r="V626" s="26"/>
      <c r="W626" s="26"/>
      <c r="X626" s="26"/>
      <c r="Y626" s="26"/>
      <c r="Z626" s="26"/>
      <c r="AA626" s="26"/>
      <c r="AB626" s="26"/>
      <c r="AC626" s="26"/>
      <c r="AD626" s="26"/>
      <c r="AE626" s="26"/>
      <c r="AR626" s="156" t="s">
        <v>223</v>
      </c>
      <c r="AT626" s="156" t="s">
        <v>168</v>
      </c>
      <c r="AU626" s="156" t="s">
        <v>145</v>
      </c>
      <c r="AY626" s="14" t="s">
        <v>133</v>
      </c>
      <c r="BE626" s="157">
        <f t="shared" si="194"/>
        <v>0</v>
      </c>
      <c r="BF626" s="157">
        <f t="shared" si="195"/>
        <v>0</v>
      </c>
      <c r="BG626" s="157">
        <f t="shared" si="196"/>
        <v>0</v>
      </c>
      <c r="BH626" s="157">
        <f t="shared" si="197"/>
        <v>0</v>
      </c>
      <c r="BI626" s="157">
        <f t="shared" si="198"/>
        <v>0</v>
      </c>
      <c r="BJ626" s="14" t="s">
        <v>83</v>
      </c>
      <c r="BK626" s="158">
        <f t="shared" si="199"/>
        <v>0</v>
      </c>
      <c r="BL626" s="14" t="s">
        <v>223</v>
      </c>
      <c r="BM626" s="156" t="s">
        <v>1430</v>
      </c>
    </row>
    <row r="627" spans="1:65" s="2" customFormat="1" ht="33" customHeight="1">
      <c r="A627" s="26"/>
      <c r="B627" s="145"/>
      <c r="C627" s="146" t="s">
        <v>1431</v>
      </c>
      <c r="D627" s="146" t="s">
        <v>136</v>
      </c>
      <c r="E627" s="147" t="s">
        <v>783</v>
      </c>
      <c r="F627" s="148" t="s">
        <v>784</v>
      </c>
      <c r="G627" s="149" t="s">
        <v>157</v>
      </c>
      <c r="H627" s="150">
        <v>5</v>
      </c>
      <c r="I627" s="150"/>
      <c r="J627" s="150">
        <f t="shared" si="190"/>
        <v>0</v>
      </c>
      <c r="K627" s="151"/>
      <c r="L627" s="27"/>
      <c r="M627" s="152" t="s">
        <v>1</v>
      </c>
      <c r="N627" s="153" t="s">
        <v>36</v>
      </c>
      <c r="O627" s="154">
        <v>0.109</v>
      </c>
      <c r="P627" s="154">
        <f t="shared" si="191"/>
        <v>0.54500000000000004</v>
      </c>
      <c r="Q627" s="154">
        <v>0</v>
      </c>
      <c r="R627" s="154">
        <f t="shared" si="192"/>
        <v>0</v>
      </c>
      <c r="S627" s="154">
        <v>0</v>
      </c>
      <c r="T627" s="155">
        <f t="shared" si="193"/>
        <v>0</v>
      </c>
      <c r="U627" s="26"/>
      <c r="V627" s="26"/>
      <c r="W627" s="26"/>
      <c r="X627" s="26"/>
      <c r="Y627" s="26"/>
      <c r="Z627" s="26"/>
      <c r="AA627" s="26"/>
      <c r="AB627" s="26"/>
      <c r="AC627" s="26"/>
      <c r="AD627" s="26"/>
      <c r="AE627" s="26"/>
      <c r="AR627" s="156" t="s">
        <v>218</v>
      </c>
      <c r="AT627" s="156" t="s">
        <v>136</v>
      </c>
      <c r="AU627" s="156" t="s">
        <v>145</v>
      </c>
      <c r="AY627" s="14" t="s">
        <v>133</v>
      </c>
      <c r="BE627" s="157">
        <f t="shared" si="194"/>
        <v>0</v>
      </c>
      <c r="BF627" s="157">
        <f t="shared" si="195"/>
        <v>0</v>
      </c>
      <c r="BG627" s="157">
        <f t="shared" si="196"/>
        <v>0</v>
      </c>
      <c r="BH627" s="157">
        <f t="shared" si="197"/>
        <v>0</v>
      </c>
      <c r="BI627" s="157">
        <f t="shared" si="198"/>
        <v>0</v>
      </c>
      <c r="BJ627" s="14" t="s">
        <v>83</v>
      </c>
      <c r="BK627" s="158">
        <f t="shared" si="199"/>
        <v>0</v>
      </c>
      <c r="BL627" s="14" t="s">
        <v>218</v>
      </c>
      <c r="BM627" s="156" t="s">
        <v>1432</v>
      </c>
    </row>
    <row r="628" spans="1:65" s="2" customFormat="1" ht="24.15" customHeight="1">
      <c r="A628" s="26"/>
      <c r="B628" s="145"/>
      <c r="C628" s="159" t="s">
        <v>1433</v>
      </c>
      <c r="D628" s="159" t="s">
        <v>168</v>
      </c>
      <c r="E628" s="160" t="s">
        <v>787</v>
      </c>
      <c r="F628" s="161" t="s">
        <v>788</v>
      </c>
      <c r="G628" s="162" t="s">
        <v>157</v>
      </c>
      <c r="H628" s="163">
        <v>5</v>
      </c>
      <c r="I628" s="163"/>
      <c r="J628" s="163">
        <f t="shared" si="190"/>
        <v>0</v>
      </c>
      <c r="K628" s="164"/>
      <c r="L628" s="165"/>
      <c r="M628" s="166" t="s">
        <v>1</v>
      </c>
      <c r="N628" s="167" t="s">
        <v>36</v>
      </c>
      <c r="O628" s="154">
        <v>0</v>
      </c>
      <c r="P628" s="154">
        <f t="shared" si="191"/>
        <v>0</v>
      </c>
      <c r="Q628" s="154">
        <v>8.0000000000000007E-5</v>
      </c>
      <c r="R628" s="154">
        <f t="shared" si="192"/>
        <v>4.0000000000000002E-4</v>
      </c>
      <c r="S628" s="154">
        <v>0</v>
      </c>
      <c r="T628" s="155">
        <f t="shared" si="193"/>
        <v>0</v>
      </c>
      <c r="U628" s="26"/>
      <c r="V628" s="26"/>
      <c r="W628" s="26"/>
      <c r="X628" s="26"/>
      <c r="Y628" s="26"/>
      <c r="Z628" s="26"/>
      <c r="AA628" s="26"/>
      <c r="AB628" s="26"/>
      <c r="AC628" s="26"/>
      <c r="AD628" s="26"/>
      <c r="AE628" s="26"/>
      <c r="AR628" s="156" t="s">
        <v>223</v>
      </c>
      <c r="AT628" s="156" t="s">
        <v>168</v>
      </c>
      <c r="AU628" s="156" t="s">
        <v>145</v>
      </c>
      <c r="AY628" s="14" t="s">
        <v>133</v>
      </c>
      <c r="BE628" s="157">
        <f t="shared" si="194"/>
        <v>0</v>
      </c>
      <c r="BF628" s="157">
        <f t="shared" si="195"/>
        <v>0</v>
      </c>
      <c r="BG628" s="157">
        <f t="shared" si="196"/>
        <v>0</v>
      </c>
      <c r="BH628" s="157">
        <f t="shared" si="197"/>
        <v>0</v>
      </c>
      <c r="BI628" s="157">
        <f t="shared" si="198"/>
        <v>0</v>
      </c>
      <c r="BJ628" s="14" t="s">
        <v>83</v>
      </c>
      <c r="BK628" s="158">
        <f t="shared" si="199"/>
        <v>0</v>
      </c>
      <c r="BL628" s="14" t="s">
        <v>223</v>
      </c>
      <c r="BM628" s="156" t="s">
        <v>1434</v>
      </c>
    </row>
    <row r="629" spans="1:65" s="2" customFormat="1" ht="27.6" customHeight="1">
      <c r="A629" s="26"/>
      <c r="B629" s="145"/>
      <c r="C629" s="159" t="s">
        <v>1435</v>
      </c>
      <c r="D629" s="159" t="s">
        <v>168</v>
      </c>
      <c r="E629" s="160" t="s">
        <v>791</v>
      </c>
      <c r="F629" s="161" t="s">
        <v>792</v>
      </c>
      <c r="G629" s="162" t="s">
        <v>157</v>
      </c>
      <c r="H629" s="163">
        <v>5</v>
      </c>
      <c r="I629" s="163"/>
      <c r="J629" s="163">
        <f t="shared" si="190"/>
        <v>0</v>
      </c>
      <c r="K629" s="164"/>
      <c r="L629" s="165"/>
      <c r="M629" s="166" t="s">
        <v>1</v>
      </c>
      <c r="N629" s="167" t="s">
        <v>36</v>
      </c>
      <c r="O629" s="154">
        <v>0</v>
      </c>
      <c r="P629" s="154">
        <f t="shared" si="191"/>
        <v>0</v>
      </c>
      <c r="Q629" s="154">
        <v>0</v>
      </c>
      <c r="R629" s="154">
        <f t="shared" si="192"/>
        <v>0</v>
      </c>
      <c r="S629" s="154">
        <v>0</v>
      </c>
      <c r="T629" s="155">
        <f t="shared" si="193"/>
        <v>0</v>
      </c>
      <c r="U629" s="26"/>
      <c r="V629" s="26"/>
      <c r="W629" s="26"/>
      <c r="X629" s="26"/>
      <c r="Y629" s="26"/>
      <c r="Z629" s="26"/>
      <c r="AA629" s="26"/>
      <c r="AB629" s="26"/>
      <c r="AC629" s="26"/>
      <c r="AD629" s="26"/>
      <c r="AE629" s="26"/>
      <c r="AR629" s="156" t="s">
        <v>223</v>
      </c>
      <c r="AT629" s="156" t="s">
        <v>168</v>
      </c>
      <c r="AU629" s="156" t="s">
        <v>145</v>
      </c>
      <c r="AY629" s="14" t="s">
        <v>133</v>
      </c>
      <c r="BE629" s="157">
        <f t="shared" si="194"/>
        <v>0</v>
      </c>
      <c r="BF629" s="157">
        <f t="shared" si="195"/>
        <v>0</v>
      </c>
      <c r="BG629" s="157">
        <f t="shared" si="196"/>
        <v>0</v>
      </c>
      <c r="BH629" s="157">
        <f t="shared" si="197"/>
        <v>0</v>
      </c>
      <c r="BI629" s="157">
        <f t="shared" si="198"/>
        <v>0</v>
      </c>
      <c r="BJ629" s="14" t="s">
        <v>83</v>
      </c>
      <c r="BK629" s="158">
        <f t="shared" si="199"/>
        <v>0</v>
      </c>
      <c r="BL629" s="14" t="s">
        <v>223</v>
      </c>
      <c r="BM629" s="156" t="s">
        <v>1436</v>
      </c>
    </row>
    <row r="630" spans="1:65" s="2" customFormat="1" ht="27.6" customHeight="1">
      <c r="A630" s="26"/>
      <c r="B630" s="145"/>
      <c r="C630" s="159" t="s">
        <v>1437</v>
      </c>
      <c r="D630" s="159" t="s">
        <v>168</v>
      </c>
      <c r="E630" s="160" t="s">
        <v>795</v>
      </c>
      <c r="F630" s="161" t="s">
        <v>796</v>
      </c>
      <c r="G630" s="162" t="s">
        <v>157</v>
      </c>
      <c r="H630" s="163">
        <v>2</v>
      </c>
      <c r="I630" s="163"/>
      <c r="J630" s="163">
        <f t="shared" si="190"/>
        <v>0</v>
      </c>
      <c r="K630" s="164"/>
      <c r="L630" s="165"/>
      <c r="M630" s="166" t="s">
        <v>1</v>
      </c>
      <c r="N630" s="167" t="s">
        <v>36</v>
      </c>
      <c r="O630" s="154">
        <v>0</v>
      </c>
      <c r="P630" s="154">
        <f t="shared" si="191"/>
        <v>0</v>
      </c>
      <c r="Q630" s="154">
        <v>0</v>
      </c>
      <c r="R630" s="154">
        <f t="shared" si="192"/>
        <v>0</v>
      </c>
      <c r="S630" s="154">
        <v>0</v>
      </c>
      <c r="T630" s="155">
        <f t="shared" si="193"/>
        <v>0</v>
      </c>
      <c r="U630" s="26"/>
      <c r="V630" s="26"/>
      <c r="W630" s="26"/>
      <c r="X630" s="26"/>
      <c r="Y630" s="26"/>
      <c r="Z630" s="26"/>
      <c r="AA630" s="26"/>
      <c r="AB630" s="26"/>
      <c r="AC630" s="26"/>
      <c r="AD630" s="26"/>
      <c r="AE630" s="26"/>
      <c r="AR630" s="156" t="s">
        <v>223</v>
      </c>
      <c r="AT630" s="156" t="s">
        <v>168</v>
      </c>
      <c r="AU630" s="156" t="s">
        <v>145</v>
      </c>
      <c r="AY630" s="14" t="s">
        <v>133</v>
      </c>
      <c r="BE630" s="157">
        <f t="shared" si="194"/>
        <v>0</v>
      </c>
      <c r="BF630" s="157">
        <f t="shared" si="195"/>
        <v>0</v>
      </c>
      <c r="BG630" s="157">
        <f t="shared" si="196"/>
        <v>0</v>
      </c>
      <c r="BH630" s="157">
        <f t="shared" si="197"/>
        <v>0</v>
      </c>
      <c r="BI630" s="157">
        <f t="shared" si="198"/>
        <v>0</v>
      </c>
      <c r="BJ630" s="14" t="s">
        <v>83</v>
      </c>
      <c r="BK630" s="158">
        <f t="shared" si="199"/>
        <v>0</v>
      </c>
      <c r="BL630" s="14" t="s">
        <v>223</v>
      </c>
      <c r="BM630" s="156" t="s">
        <v>1438</v>
      </c>
    </row>
    <row r="631" spans="1:65" s="2" customFormat="1" ht="33" customHeight="1">
      <c r="A631" s="26"/>
      <c r="B631" s="145"/>
      <c r="C631" s="146" t="s">
        <v>1439</v>
      </c>
      <c r="D631" s="146" t="s">
        <v>136</v>
      </c>
      <c r="E631" s="147" t="s">
        <v>799</v>
      </c>
      <c r="F631" s="148" t="s">
        <v>800</v>
      </c>
      <c r="G631" s="149" t="s">
        <v>157</v>
      </c>
      <c r="H631" s="150">
        <v>45</v>
      </c>
      <c r="I631" s="150"/>
      <c r="J631" s="150">
        <f t="shared" si="190"/>
        <v>0</v>
      </c>
      <c r="K631" s="151"/>
      <c r="L631" s="27"/>
      <c r="M631" s="152" t="s">
        <v>1</v>
      </c>
      <c r="N631" s="153" t="s">
        <v>36</v>
      </c>
      <c r="O631" s="154">
        <v>6.7000000000000004E-2</v>
      </c>
      <c r="P631" s="154">
        <f t="shared" si="191"/>
        <v>3.0150000000000001</v>
      </c>
      <c r="Q631" s="154">
        <v>0</v>
      </c>
      <c r="R631" s="154">
        <f t="shared" si="192"/>
        <v>0</v>
      </c>
      <c r="S631" s="154">
        <v>0</v>
      </c>
      <c r="T631" s="155">
        <f t="shared" si="193"/>
        <v>0</v>
      </c>
      <c r="U631" s="26"/>
      <c r="V631" s="26"/>
      <c r="W631" s="26"/>
      <c r="X631" s="26"/>
      <c r="Y631" s="26"/>
      <c r="Z631" s="26"/>
      <c r="AA631" s="26"/>
      <c r="AB631" s="26"/>
      <c r="AC631" s="26"/>
      <c r="AD631" s="26"/>
      <c r="AE631" s="26"/>
      <c r="AR631" s="156" t="s">
        <v>218</v>
      </c>
      <c r="AT631" s="156" t="s">
        <v>136</v>
      </c>
      <c r="AU631" s="156" t="s">
        <v>145</v>
      </c>
      <c r="AY631" s="14" t="s">
        <v>133</v>
      </c>
      <c r="BE631" s="157">
        <f t="shared" si="194"/>
        <v>0</v>
      </c>
      <c r="BF631" s="157">
        <f t="shared" si="195"/>
        <v>0</v>
      </c>
      <c r="BG631" s="157">
        <f t="shared" si="196"/>
        <v>0</v>
      </c>
      <c r="BH631" s="157">
        <f t="shared" si="197"/>
        <v>0</v>
      </c>
      <c r="BI631" s="157">
        <f t="shared" si="198"/>
        <v>0</v>
      </c>
      <c r="BJ631" s="14" t="s">
        <v>83</v>
      </c>
      <c r="BK631" s="158">
        <f t="shared" si="199"/>
        <v>0</v>
      </c>
      <c r="BL631" s="14" t="s">
        <v>218</v>
      </c>
      <c r="BM631" s="156" t="s">
        <v>1440</v>
      </c>
    </row>
    <row r="632" spans="1:65" s="2" customFormat="1" ht="27.6" customHeight="1">
      <c r="A632" s="26"/>
      <c r="B632" s="145"/>
      <c r="C632" s="159" t="s">
        <v>1441</v>
      </c>
      <c r="D632" s="159" t="s">
        <v>168</v>
      </c>
      <c r="E632" s="160" t="s">
        <v>803</v>
      </c>
      <c r="F632" s="161" t="s">
        <v>804</v>
      </c>
      <c r="G632" s="162" t="s">
        <v>157</v>
      </c>
      <c r="H632" s="163">
        <v>45</v>
      </c>
      <c r="I632" s="163"/>
      <c r="J632" s="163">
        <f t="shared" si="190"/>
        <v>0</v>
      </c>
      <c r="K632" s="164"/>
      <c r="L632" s="165"/>
      <c r="M632" s="166" t="s">
        <v>1</v>
      </c>
      <c r="N632" s="167" t="s">
        <v>36</v>
      </c>
      <c r="O632" s="154">
        <v>0</v>
      </c>
      <c r="P632" s="154">
        <f t="shared" si="191"/>
        <v>0</v>
      </c>
      <c r="Q632" s="154">
        <v>3.0000000000000001E-5</v>
      </c>
      <c r="R632" s="154">
        <f t="shared" si="192"/>
        <v>1.3500000000000001E-3</v>
      </c>
      <c r="S632" s="154">
        <v>0</v>
      </c>
      <c r="T632" s="155">
        <f t="shared" si="193"/>
        <v>0</v>
      </c>
      <c r="U632" s="26"/>
      <c r="V632" s="26"/>
      <c r="W632" s="26"/>
      <c r="X632" s="26"/>
      <c r="Y632" s="26"/>
      <c r="Z632" s="26"/>
      <c r="AA632" s="26"/>
      <c r="AB632" s="26"/>
      <c r="AC632" s="26"/>
      <c r="AD632" s="26"/>
      <c r="AE632" s="26"/>
      <c r="AR632" s="156" t="s">
        <v>223</v>
      </c>
      <c r="AT632" s="156" t="s">
        <v>168</v>
      </c>
      <c r="AU632" s="156" t="s">
        <v>145</v>
      </c>
      <c r="AY632" s="14" t="s">
        <v>133</v>
      </c>
      <c r="BE632" s="157">
        <f t="shared" si="194"/>
        <v>0</v>
      </c>
      <c r="BF632" s="157">
        <f t="shared" si="195"/>
        <v>0</v>
      </c>
      <c r="BG632" s="157">
        <f t="shared" si="196"/>
        <v>0</v>
      </c>
      <c r="BH632" s="157">
        <f t="shared" si="197"/>
        <v>0</v>
      </c>
      <c r="BI632" s="157">
        <f t="shared" si="198"/>
        <v>0</v>
      </c>
      <c r="BJ632" s="14" t="s">
        <v>83</v>
      </c>
      <c r="BK632" s="158">
        <f t="shared" si="199"/>
        <v>0</v>
      </c>
      <c r="BL632" s="14" t="s">
        <v>223</v>
      </c>
      <c r="BM632" s="156" t="s">
        <v>1442</v>
      </c>
    </row>
    <row r="633" spans="1:65" s="2" customFormat="1" ht="30" customHeight="1">
      <c r="A633" s="26"/>
      <c r="B633" s="145"/>
      <c r="C633" s="159" t="s">
        <v>1443</v>
      </c>
      <c r="D633" s="159" t="s">
        <v>168</v>
      </c>
      <c r="E633" s="160" t="s">
        <v>791</v>
      </c>
      <c r="F633" s="161" t="s">
        <v>792</v>
      </c>
      <c r="G633" s="162" t="s">
        <v>157</v>
      </c>
      <c r="H633" s="163">
        <v>45</v>
      </c>
      <c r="I633" s="163"/>
      <c r="J633" s="163">
        <f t="shared" si="190"/>
        <v>0</v>
      </c>
      <c r="K633" s="164"/>
      <c r="L633" s="165"/>
      <c r="M633" s="166" t="s">
        <v>1</v>
      </c>
      <c r="N633" s="167" t="s">
        <v>36</v>
      </c>
      <c r="O633" s="154">
        <v>0</v>
      </c>
      <c r="P633" s="154">
        <f t="shared" si="191"/>
        <v>0</v>
      </c>
      <c r="Q633" s="154">
        <v>0</v>
      </c>
      <c r="R633" s="154">
        <f t="shared" si="192"/>
        <v>0</v>
      </c>
      <c r="S633" s="154">
        <v>0</v>
      </c>
      <c r="T633" s="155">
        <f t="shared" si="193"/>
        <v>0</v>
      </c>
      <c r="U633" s="26"/>
      <c r="V633" s="26"/>
      <c r="W633" s="26"/>
      <c r="X633" s="26"/>
      <c r="Y633" s="26"/>
      <c r="Z633" s="26"/>
      <c r="AA633" s="26"/>
      <c r="AB633" s="26"/>
      <c r="AC633" s="26"/>
      <c r="AD633" s="26"/>
      <c r="AE633" s="26"/>
      <c r="AR633" s="156" t="s">
        <v>223</v>
      </c>
      <c r="AT633" s="156" t="s">
        <v>168</v>
      </c>
      <c r="AU633" s="156" t="s">
        <v>145</v>
      </c>
      <c r="AY633" s="14" t="s">
        <v>133</v>
      </c>
      <c r="BE633" s="157">
        <f t="shared" si="194"/>
        <v>0</v>
      </c>
      <c r="BF633" s="157">
        <f t="shared" si="195"/>
        <v>0</v>
      </c>
      <c r="BG633" s="157">
        <f t="shared" si="196"/>
        <v>0</v>
      </c>
      <c r="BH633" s="157">
        <f t="shared" si="197"/>
        <v>0</v>
      </c>
      <c r="BI633" s="157">
        <f t="shared" si="198"/>
        <v>0</v>
      </c>
      <c r="BJ633" s="14" t="s">
        <v>83</v>
      </c>
      <c r="BK633" s="158">
        <f t="shared" si="199"/>
        <v>0</v>
      </c>
      <c r="BL633" s="14" t="s">
        <v>223</v>
      </c>
      <c r="BM633" s="156" t="s">
        <v>1444</v>
      </c>
    </row>
    <row r="634" spans="1:65" s="2" customFormat="1" ht="28.8" customHeight="1">
      <c r="A634" s="26"/>
      <c r="B634" s="145"/>
      <c r="C634" s="159" t="s">
        <v>1445</v>
      </c>
      <c r="D634" s="159" t="s">
        <v>168</v>
      </c>
      <c r="E634" s="160" t="s">
        <v>795</v>
      </c>
      <c r="F634" s="161" t="s">
        <v>796</v>
      </c>
      <c r="G634" s="162" t="s">
        <v>157</v>
      </c>
      <c r="H634" s="163">
        <v>2</v>
      </c>
      <c r="I634" s="163"/>
      <c r="J634" s="163">
        <f t="shared" si="190"/>
        <v>0</v>
      </c>
      <c r="K634" s="164"/>
      <c r="L634" s="165"/>
      <c r="M634" s="166" t="s">
        <v>1</v>
      </c>
      <c r="N634" s="167" t="s">
        <v>36</v>
      </c>
      <c r="O634" s="154">
        <v>0</v>
      </c>
      <c r="P634" s="154">
        <f t="shared" si="191"/>
        <v>0</v>
      </c>
      <c r="Q634" s="154">
        <v>0</v>
      </c>
      <c r="R634" s="154">
        <f t="shared" si="192"/>
        <v>0</v>
      </c>
      <c r="S634" s="154">
        <v>0</v>
      </c>
      <c r="T634" s="155">
        <f t="shared" si="193"/>
        <v>0</v>
      </c>
      <c r="U634" s="26"/>
      <c r="V634" s="26"/>
      <c r="W634" s="26"/>
      <c r="X634" s="26"/>
      <c r="Y634" s="26"/>
      <c r="Z634" s="26"/>
      <c r="AA634" s="26"/>
      <c r="AB634" s="26"/>
      <c r="AC634" s="26"/>
      <c r="AD634" s="26"/>
      <c r="AE634" s="26"/>
      <c r="AR634" s="156" t="s">
        <v>223</v>
      </c>
      <c r="AT634" s="156" t="s">
        <v>168</v>
      </c>
      <c r="AU634" s="156" t="s">
        <v>145</v>
      </c>
      <c r="AY634" s="14" t="s">
        <v>133</v>
      </c>
      <c r="BE634" s="157">
        <f t="shared" si="194"/>
        <v>0</v>
      </c>
      <c r="BF634" s="157">
        <f t="shared" si="195"/>
        <v>0</v>
      </c>
      <c r="BG634" s="157">
        <f t="shared" si="196"/>
        <v>0</v>
      </c>
      <c r="BH634" s="157">
        <f t="shared" si="197"/>
        <v>0</v>
      </c>
      <c r="BI634" s="157">
        <f t="shared" si="198"/>
        <v>0</v>
      </c>
      <c r="BJ634" s="14" t="s">
        <v>83</v>
      </c>
      <c r="BK634" s="158">
        <f t="shared" si="199"/>
        <v>0</v>
      </c>
      <c r="BL634" s="14" t="s">
        <v>223</v>
      </c>
      <c r="BM634" s="156" t="s">
        <v>1446</v>
      </c>
    </row>
    <row r="635" spans="1:65" s="2" customFormat="1" ht="49.05" customHeight="1">
      <c r="A635" s="26"/>
      <c r="B635" s="145"/>
      <c r="C635" s="159" t="s">
        <v>1447</v>
      </c>
      <c r="D635" s="159" t="s">
        <v>168</v>
      </c>
      <c r="E635" s="160" t="s">
        <v>811</v>
      </c>
      <c r="F635" s="161" t="s">
        <v>812</v>
      </c>
      <c r="G635" s="162" t="s">
        <v>157</v>
      </c>
      <c r="H635" s="163">
        <v>1</v>
      </c>
      <c r="I635" s="163"/>
      <c r="J635" s="163">
        <f t="shared" si="190"/>
        <v>0</v>
      </c>
      <c r="K635" s="164"/>
      <c r="L635" s="165"/>
      <c r="M635" s="166" t="s">
        <v>1</v>
      </c>
      <c r="N635" s="167" t="s">
        <v>36</v>
      </c>
      <c r="O635" s="154">
        <v>0</v>
      </c>
      <c r="P635" s="154">
        <f t="shared" si="191"/>
        <v>0</v>
      </c>
      <c r="Q635" s="154">
        <v>0</v>
      </c>
      <c r="R635" s="154">
        <f t="shared" si="192"/>
        <v>0</v>
      </c>
      <c r="S635" s="154">
        <v>0</v>
      </c>
      <c r="T635" s="155">
        <f t="shared" si="193"/>
        <v>0</v>
      </c>
      <c r="U635" s="26"/>
      <c r="V635" s="26"/>
      <c r="W635" s="26"/>
      <c r="X635" s="26"/>
      <c r="Y635" s="26"/>
      <c r="Z635" s="26"/>
      <c r="AA635" s="26"/>
      <c r="AB635" s="26"/>
      <c r="AC635" s="26"/>
      <c r="AD635" s="26"/>
      <c r="AE635" s="26"/>
      <c r="AR635" s="156" t="s">
        <v>223</v>
      </c>
      <c r="AT635" s="156" t="s">
        <v>168</v>
      </c>
      <c r="AU635" s="156" t="s">
        <v>145</v>
      </c>
      <c r="AY635" s="14" t="s">
        <v>133</v>
      </c>
      <c r="BE635" s="157">
        <f t="shared" si="194"/>
        <v>0</v>
      </c>
      <c r="BF635" s="157">
        <f t="shared" si="195"/>
        <v>0</v>
      </c>
      <c r="BG635" s="157">
        <f t="shared" si="196"/>
        <v>0</v>
      </c>
      <c r="BH635" s="157">
        <f t="shared" si="197"/>
        <v>0</v>
      </c>
      <c r="BI635" s="157">
        <f t="shared" si="198"/>
        <v>0</v>
      </c>
      <c r="BJ635" s="14" t="s">
        <v>83</v>
      </c>
      <c r="BK635" s="158">
        <f t="shared" si="199"/>
        <v>0</v>
      </c>
      <c r="BL635" s="14" t="s">
        <v>223</v>
      </c>
      <c r="BM635" s="156" t="s">
        <v>1448</v>
      </c>
    </row>
    <row r="636" spans="1:65" s="2" customFormat="1" ht="24.15" customHeight="1">
      <c r="A636" s="26"/>
      <c r="B636" s="145"/>
      <c r="C636" s="159" t="s">
        <v>1449</v>
      </c>
      <c r="D636" s="159" t="s">
        <v>168</v>
      </c>
      <c r="E636" s="160" t="s">
        <v>815</v>
      </c>
      <c r="F636" s="161" t="s">
        <v>816</v>
      </c>
      <c r="G636" s="162" t="s">
        <v>157</v>
      </c>
      <c r="H636" s="163">
        <v>1</v>
      </c>
      <c r="I636" s="163"/>
      <c r="J636" s="163">
        <f t="shared" si="190"/>
        <v>0</v>
      </c>
      <c r="K636" s="164"/>
      <c r="L636" s="165"/>
      <c r="M636" s="166" t="s">
        <v>1</v>
      </c>
      <c r="N636" s="167" t="s">
        <v>36</v>
      </c>
      <c r="O636" s="154">
        <v>0</v>
      </c>
      <c r="P636" s="154">
        <f t="shared" si="191"/>
        <v>0</v>
      </c>
      <c r="Q636" s="154">
        <v>2.1000000000000001E-4</v>
      </c>
      <c r="R636" s="154">
        <f t="shared" si="192"/>
        <v>2.1000000000000001E-4</v>
      </c>
      <c r="S636" s="154">
        <v>0</v>
      </c>
      <c r="T636" s="155">
        <f t="shared" si="193"/>
        <v>0</v>
      </c>
      <c r="U636" s="26"/>
      <c r="V636" s="26"/>
      <c r="W636" s="26"/>
      <c r="X636" s="26"/>
      <c r="Y636" s="26"/>
      <c r="Z636" s="26"/>
      <c r="AA636" s="26"/>
      <c r="AB636" s="26"/>
      <c r="AC636" s="26"/>
      <c r="AD636" s="26"/>
      <c r="AE636" s="26"/>
      <c r="AR636" s="156" t="s">
        <v>223</v>
      </c>
      <c r="AT636" s="156" t="s">
        <v>168</v>
      </c>
      <c r="AU636" s="156" t="s">
        <v>145</v>
      </c>
      <c r="AY636" s="14" t="s">
        <v>133</v>
      </c>
      <c r="BE636" s="157">
        <f t="shared" si="194"/>
        <v>0</v>
      </c>
      <c r="BF636" s="157">
        <f t="shared" si="195"/>
        <v>0</v>
      </c>
      <c r="BG636" s="157">
        <f t="shared" si="196"/>
        <v>0</v>
      </c>
      <c r="BH636" s="157">
        <f t="shared" si="197"/>
        <v>0</v>
      </c>
      <c r="BI636" s="157">
        <f t="shared" si="198"/>
        <v>0</v>
      </c>
      <c r="BJ636" s="14" t="s">
        <v>83</v>
      </c>
      <c r="BK636" s="158">
        <f t="shared" si="199"/>
        <v>0</v>
      </c>
      <c r="BL636" s="14" t="s">
        <v>223</v>
      </c>
      <c r="BM636" s="156" t="s">
        <v>1450</v>
      </c>
    </row>
    <row r="637" spans="1:65" s="12" customFormat="1" ht="20.85" customHeight="1">
      <c r="B637" s="133"/>
      <c r="D637" s="134" t="s">
        <v>69</v>
      </c>
      <c r="E637" s="143" t="s">
        <v>1451</v>
      </c>
      <c r="F637" s="143" t="s">
        <v>1452</v>
      </c>
      <c r="J637" s="144">
        <f>BK637</f>
        <v>0</v>
      </c>
      <c r="L637" s="133"/>
      <c r="M637" s="137"/>
      <c r="N637" s="138"/>
      <c r="O637" s="138"/>
      <c r="P637" s="139">
        <f>SUM(P638:P676)</f>
        <v>27.483999999999998</v>
      </c>
      <c r="Q637" s="138"/>
      <c r="R637" s="139">
        <f>SUM(R638:R676)</f>
        <v>2.2689999999999998E-2</v>
      </c>
      <c r="S637" s="138"/>
      <c r="T637" s="140">
        <f>SUM(T638:T676)</f>
        <v>0</v>
      </c>
      <c r="AR637" s="134" t="s">
        <v>145</v>
      </c>
      <c r="AT637" s="141" t="s">
        <v>69</v>
      </c>
      <c r="AU637" s="141" t="s">
        <v>83</v>
      </c>
      <c r="AY637" s="134" t="s">
        <v>133</v>
      </c>
      <c r="BK637" s="142">
        <f>SUM(BK638:BK676)</f>
        <v>0</v>
      </c>
    </row>
    <row r="638" spans="1:65" s="2" customFormat="1" ht="37.799999999999997" customHeight="1">
      <c r="A638" s="26"/>
      <c r="B638" s="145"/>
      <c r="C638" s="159" t="s">
        <v>1453</v>
      </c>
      <c r="D638" s="159" t="s">
        <v>168</v>
      </c>
      <c r="E638" s="160" t="s">
        <v>1454</v>
      </c>
      <c r="F638" s="161" t="s">
        <v>1455</v>
      </c>
      <c r="G638" s="162" t="s">
        <v>157</v>
      </c>
      <c r="H638" s="163">
        <v>1</v>
      </c>
      <c r="I638" s="163"/>
      <c r="J638" s="163">
        <f t="shared" ref="J638:J676" si="200">ROUND(I638*H638,3)</f>
        <v>0</v>
      </c>
      <c r="K638" s="164"/>
      <c r="L638" s="165"/>
      <c r="M638" s="166" t="s">
        <v>1</v>
      </c>
      <c r="N638" s="167" t="s">
        <v>36</v>
      </c>
      <c r="O638" s="154">
        <v>0</v>
      </c>
      <c r="P638" s="154">
        <f t="shared" ref="P638:P676" si="201">O638*H638</f>
        <v>0</v>
      </c>
      <c r="Q638" s="154">
        <v>0</v>
      </c>
      <c r="R638" s="154">
        <f t="shared" ref="R638:R676" si="202">Q638*H638</f>
        <v>0</v>
      </c>
      <c r="S638" s="154">
        <v>0</v>
      </c>
      <c r="T638" s="155">
        <f t="shared" ref="T638:T676" si="203">S638*H638</f>
        <v>0</v>
      </c>
      <c r="U638" s="26"/>
      <c r="V638" s="26"/>
      <c r="W638" s="26"/>
      <c r="X638" s="26"/>
      <c r="Y638" s="26"/>
      <c r="Z638" s="26"/>
      <c r="AA638" s="26"/>
      <c r="AB638" s="26"/>
      <c r="AC638" s="26"/>
      <c r="AD638" s="26"/>
      <c r="AE638" s="26"/>
      <c r="AR638" s="156" t="s">
        <v>246</v>
      </c>
      <c r="AT638" s="156" t="s">
        <v>168</v>
      </c>
      <c r="AU638" s="156" t="s">
        <v>145</v>
      </c>
      <c r="AY638" s="14" t="s">
        <v>133</v>
      </c>
      <c r="BE638" s="157">
        <f t="shared" ref="BE638:BE676" si="204">IF(N638="základná",J638,0)</f>
        <v>0</v>
      </c>
      <c r="BF638" s="157">
        <f t="shared" ref="BF638:BF676" si="205">IF(N638="znížená",J638,0)</f>
        <v>0</v>
      </c>
      <c r="BG638" s="157">
        <f t="shared" ref="BG638:BG676" si="206">IF(N638="zákl. prenesená",J638,0)</f>
        <v>0</v>
      </c>
      <c r="BH638" s="157">
        <f t="shared" ref="BH638:BH676" si="207">IF(N638="zníž. prenesená",J638,0)</f>
        <v>0</v>
      </c>
      <c r="BI638" s="157">
        <f t="shared" ref="BI638:BI676" si="208">IF(N638="nulová",J638,0)</f>
        <v>0</v>
      </c>
      <c r="BJ638" s="14" t="s">
        <v>83</v>
      </c>
      <c r="BK638" s="158">
        <f t="shared" ref="BK638:BK676" si="209">ROUND(I638*H638,3)</f>
        <v>0</v>
      </c>
      <c r="BL638" s="14" t="s">
        <v>218</v>
      </c>
      <c r="BM638" s="156" t="s">
        <v>1456</v>
      </c>
    </row>
    <row r="639" spans="1:65" s="2" customFormat="1" ht="16.5" customHeight="1">
      <c r="A639" s="26"/>
      <c r="B639" s="145"/>
      <c r="C639" s="146" t="s">
        <v>1457</v>
      </c>
      <c r="D639" s="146" t="s">
        <v>136</v>
      </c>
      <c r="E639" s="147" t="s">
        <v>1458</v>
      </c>
      <c r="F639" s="148" t="s">
        <v>1459</v>
      </c>
      <c r="G639" s="149" t="s">
        <v>157</v>
      </c>
      <c r="H639" s="150">
        <v>1</v>
      </c>
      <c r="I639" s="150"/>
      <c r="J639" s="150">
        <f t="shared" si="200"/>
        <v>0</v>
      </c>
      <c r="K639" s="151"/>
      <c r="L639" s="27"/>
      <c r="M639" s="152" t="s">
        <v>1</v>
      </c>
      <c r="N639" s="153" t="s">
        <v>36</v>
      </c>
      <c r="O639" s="154">
        <v>0.98</v>
      </c>
      <c r="P639" s="154">
        <f t="shared" si="201"/>
        <v>0.98</v>
      </c>
      <c r="Q639" s="154">
        <v>0</v>
      </c>
      <c r="R639" s="154">
        <f t="shared" si="202"/>
        <v>0</v>
      </c>
      <c r="S639" s="154">
        <v>0</v>
      </c>
      <c r="T639" s="155">
        <f t="shared" si="203"/>
        <v>0</v>
      </c>
      <c r="U639" s="26"/>
      <c r="V639" s="26"/>
      <c r="W639" s="26"/>
      <c r="X639" s="26"/>
      <c r="Y639" s="26"/>
      <c r="Z639" s="26"/>
      <c r="AA639" s="26"/>
      <c r="AB639" s="26"/>
      <c r="AC639" s="26"/>
      <c r="AD639" s="26"/>
      <c r="AE639" s="26"/>
      <c r="AR639" s="156" t="s">
        <v>218</v>
      </c>
      <c r="AT639" s="156" t="s">
        <v>136</v>
      </c>
      <c r="AU639" s="156" t="s">
        <v>145</v>
      </c>
      <c r="AY639" s="14" t="s">
        <v>133</v>
      </c>
      <c r="BE639" s="157">
        <f t="shared" si="204"/>
        <v>0</v>
      </c>
      <c r="BF639" s="157">
        <f t="shared" si="205"/>
        <v>0</v>
      </c>
      <c r="BG639" s="157">
        <f t="shared" si="206"/>
        <v>0</v>
      </c>
      <c r="BH639" s="157">
        <f t="shared" si="207"/>
        <v>0</v>
      </c>
      <c r="BI639" s="157">
        <f t="shared" si="208"/>
        <v>0</v>
      </c>
      <c r="BJ639" s="14" t="s">
        <v>83</v>
      </c>
      <c r="BK639" s="158">
        <f t="shared" si="209"/>
        <v>0</v>
      </c>
      <c r="BL639" s="14" t="s">
        <v>218</v>
      </c>
      <c r="BM639" s="156" t="s">
        <v>1460</v>
      </c>
    </row>
    <row r="640" spans="1:65" s="2" customFormat="1" ht="37.799999999999997" customHeight="1">
      <c r="A640" s="26"/>
      <c r="B640" s="145"/>
      <c r="C640" s="159" t="s">
        <v>1461</v>
      </c>
      <c r="D640" s="159" t="s">
        <v>168</v>
      </c>
      <c r="E640" s="160" t="s">
        <v>1462</v>
      </c>
      <c r="F640" s="161" t="s">
        <v>1463</v>
      </c>
      <c r="G640" s="162" t="s">
        <v>157</v>
      </c>
      <c r="H640" s="163">
        <v>1</v>
      </c>
      <c r="I640" s="163"/>
      <c r="J640" s="163">
        <f t="shared" si="200"/>
        <v>0</v>
      </c>
      <c r="K640" s="164"/>
      <c r="L640" s="165"/>
      <c r="M640" s="166" t="s">
        <v>1</v>
      </c>
      <c r="N640" s="167" t="s">
        <v>36</v>
      </c>
      <c r="O640" s="154">
        <v>0</v>
      </c>
      <c r="P640" s="154">
        <f t="shared" si="201"/>
        <v>0</v>
      </c>
      <c r="Q640" s="154">
        <v>2E-3</v>
      </c>
      <c r="R640" s="154">
        <f t="shared" si="202"/>
        <v>2E-3</v>
      </c>
      <c r="S640" s="154">
        <v>0</v>
      </c>
      <c r="T640" s="155">
        <f t="shared" si="203"/>
        <v>0</v>
      </c>
      <c r="U640" s="26"/>
      <c r="V640" s="26"/>
      <c r="W640" s="26"/>
      <c r="X640" s="26"/>
      <c r="Y640" s="26"/>
      <c r="Z640" s="26"/>
      <c r="AA640" s="26"/>
      <c r="AB640" s="26"/>
      <c r="AC640" s="26"/>
      <c r="AD640" s="26"/>
      <c r="AE640" s="26"/>
      <c r="AR640" s="156" t="s">
        <v>223</v>
      </c>
      <c r="AT640" s="156" t="s">
        <v>168</v>
      </c>
      <c r="AU640" s="156" t="s">
        <v>145</v>
      </c>
      <c r="AY640" s="14" t="s">
        <v>133</v>
      </c>
      <c r="BE640" s="157">
        <f t="shared" si="204"/>
        <v>0</v>
      </c>
      <c r="BF640" s="157">
        <f t="shared" si="205"/>
        <v>0</v>
      </c>
      <c r="BG640" s="157">
        <f t="shared" si="206"/>
        <v>0</v>
      </c>
      <c r="BH640" s="157">
        <f t="shared" si="207"/>
        <v>0</v>
      </c>
      <c r="BI640" s="157">
        <f t="shared" si="208"/>
        <v>0</v>
      </c>
      <c r="BJ640" s="14" t="s">
        <v>83</v>
      </c>
      <c r="BK640" s="158">
        <f t="shared" si="209"/>
        <v>0</v>
      </c>
      <c r="BL640" s="14" t="s">
        <v>223</v>
      </c>
      <c r="BM640" s="156" t="s">
        <v>1464</v>
      </c>
    </row>
    <row r="641" spans="1:65" s="2" customFormat="1" ht="24.15" customHeight="1">
      <c r="A641" s="26"/>
      <c r="B641" s="145"/>
      <c r="C641" s="146" t="s">
        <v>1465</v>
      </c>
      <c r="D641" s="146" t="s">
        <v>136</v>
      </c>
      <c r="E641" s="147" t="s">
        <v>1466</v>
      </c>
      <c r="F641" s="148" t="s">
        <v>1467</v>
      </c>
      <c r="G641" s="149" t="s">
        <v>157</v>
      </c>
      <c r="H641" s="150">
        <v>1</v>
      </c>
      <c r="I641" s="150"/>
      <c r="J641" s="150">
        <f t="shared" si="200"/>
        <v>0</v>
      </c>
      <c r="K641" s="151"/>
      <c r="L641" s="27"/>
      <c r="M641" s="152" t="s">
        <v>1</v>
      </c>
      <c r="N641" s="153" t="s">
        <v>36</v>
      </c>
      <c r="O641" s="154">
        <v>0.31</v>
      </c>
      <c r="P641" s="154">
        <f t="shared" si="201"/>
        <v>0.31</v>
      </c>
      <c r="Q641" s="154">
        <v>0</v>
      </c>
      <c r="R641" s="154">
        <f t="shared" si="202"/>
        <v>0</v>
      </c>
      <c r="S641" s="154">
        <v>0</v>
      </c>
      <c r="T641" s="155">
        <f t="shared" si="203"/>
        <v>0</v>
      </c>
      <c r="U641" s="26"/>
      <c r="V641" s="26"/>
      <c r="W641" s="26"/>
      <c r="X641" s="26"/>
      <c r="Y641" s="26"/>
      <c r="Z641" s="26"/>
      <c r="AA641" s="26"/>
      <c r="AB641" s="26"/>
      <c r="AC641" s="26"/>
      <c r="AD641" s="26"/>
      <c r="AE641" s="26"/>
      <c r="AR641" s="156" t="s">
        <v>218</v>
      </c>
      <c r="AT641" s="156" t="s">
        <v>136</v>
      </c>
      <c r="AU641" s="156" t="s">
        <v>145</v>
      </c>
      <c r="AY641" s="14" t="s">
        <v>133</v>
      </c>
      <c r="BE641" s="157">
        <f t="shared" si="204"/>
        <v>0</v>
      </c>
      <c r="BF641" s="157">
        <f t="shared" si="205"/>
        <v>0</v>
      </c>
      <c r="BG641" s="157">
        <f t="shared" si="206"/>
        <v>0</v>
      </c>
      <c r="BH641" s="157">
        <f t="shared" si="207"/>
        <v>0</v>
      </c>
      <c r="BI641" s="157">
        <f t="shared" si="208"/>
        <v>0</v>
      </c>
      <c r="BJ641" s="14" t="s">
        <v>83</v>
      </c>
      <c r="BK641" s="158">
        <f t="shared" si="209"/>
        <v>0</v>
      </c>
      <c r="BL641" s="14" t="s">
        <v>218</v>
      </c>
      <c r="BM641" s="156" t="s">
        <v>1468</v>
      </c>
    </row>
    <row r="642" spans="1:65" s="2" customFormat="1" ht="24.6" customHeight="1">
      <c r="A642" s="26"/>
      <c r="B642" s="145"/>
      <c r="C642" s="159" t="s">
        <v>1469</v>
      </c>
      <c r="D642" s="159" t="s">
        <v>168</v>
      </c>
      <c r="E642" s="160" t="s">
        <v>1470</v>
      </c>
      <c r="F642" s="161" t="s">
        <v>1471</v>
      </c>
      <c r="G642" s="162" t="s">
        <v>157</v>
      </c>
      <c r="H642" s="163">
        <v>1</v>
      </c>
      <c r="I642" s="163"/>
      <c r="J642" s="163">
        <f t="shared" si="200"/>
        <v>0</v>
      </c>
      <c r="K642" s="164"/>
      <c r="L642" s="165"/>
      <c r="M642" s="166" t="s">
        <v>1</v>
      </c>
      <c r="N642" s="167" t="s">
        <v>36</v>
      </c>
      <c r="O642" s="154">
        <v>0</v>
      </c>
      <c r="P642" s="154">
        <f t="shared" si="201"/>
        <v>0</v>
      </c>
      <c r="Q642" s="154">
        <v>1.0000000000000001E-5</v>
      </c>
      <c r="R642" s="154">
        <f t="shared" si="202"/>
        <v>1.0000000000000001E-5</v>
      </c>
      <c r="S642" s="154">
        <v>0</v>
      </c>
      <c r="T642" s="155">
        <f t="shared" si="203"/>
        <v>0</v>
      </c>
      <c r="U642" s="26"/>
      <c r="V642" s="26"/>
      <c r="W642" s="26"/>
      <c r="X642" s="26"/>
      <c r="Y642" s="26"/>
      <c r="Z642" s="26"/>
      <c r="AA642" s="26"/>
      <c r="AB642" s="26"/>
      <c r="AC642" s="26"/>
      <c r="AD642" s="26"/>
      <c r="AE642" s="26"/>
      <c r="AR642" s="156" t="s">
        <v>223</v>
      </c>
      <c r="AT642" s="156" t="s">
        <v>168</v>
      </c>
      <c r="AU642" s="156" t="s">
        <v>145</v>
      </c>
      <c r="AY642" s="14" t="s">
        <v>133</v>
      </c>
      <c r="BE642" s="157">
        <f t="shared" si="204"/>
        <v>0</v>
      </c>
      <c r="BF642" s="157">
        <f t="shared" si="205"/>
        <v>0</v>
      </c>
      <c r="BG642" s="157">
        <f t="shared" si="206"/>
        <v>0</v>
      </c>
      <c r="BH642" s="157">
        <f t="shared" si="207"/>
        <v>0</v>
      </c>
      <c r="BI642" s="157">
        <f t="shared" si="208"/>
        <v>0</v>
      </c>
      <c r="BJ642" s="14" t="s">
        <v>83</v>
      </c>
      <c r="BK642" s="158">
        <f t="shared" si="209"/>
        <v>0</v>
      </c>
      <c r="BL642" s="14" t="s">
        <v>223</v>
      </c>
      <c r="BM642" s="156" t="s">
        <v>1472</v>
      </c>
    </row>
    <row r="643" spans="1:65" s="2" customFormat="1" ht="24.15" customHeight="1">
      <c r="A643" s="26"/>
      <c r="B643" s="145"/>
      <c r="C643" s="146" t="s">
        <v>1473</v>
      </c>
      <c r="D643" s="146" t="s">
        <v>136</v>
      </c>
      <c r="E643" s="147" t="s">
        <v>1474</v>
      </c>
      <c r="F643" s="148" t="s">
        <v>1475</v>
      </c>
      <c r="G643" s="149" t="s">
        <v>157</v>
      </c>
      <c r="H643" s="150">
        <v>2</v>
      </c>
      <c r="I643" s="150"/>
      <c r="J643" s="150">
        <f t="shared" si="200"/>
        <v>0</v>
      </c>
      <c r="K643" s="151"/>
      <c r="L643" s="27"/>
      <c r="M643" s="152" t="s">
        <v>1</v>
      </c>
      <c r="N643" s="153" t="s">
        <v>36</v>
      </c>
      <c r="O643" s="154">
        <v>0.41</v>
      </c>
      <c r="P643" s="154">
        <f t="shared" si="201"/>
        <v>0.82</v>
      </c>
      <c r="Q643" s="154">
        <v>0</v>
      </c>
      <c r="R643" s="154">
        <f t="shared" si="202"/>
        <v>0</v>
      </c>
      <c r="S643" s="154">
        <v>0</v>
      </c>
      <c r="T643" s="155">
        <f t="shared" si="203"/>
        <v>0</v>
      </c>
      <c r="U643" s="26"/>
      <c r="V643" s="26"/>
      <c r="W643" s="26"/>
      <c r="X643" s="26"/>
      <c r="Y643" s="26"/>
      <c r="Z643" s="26"/>
      <c r="AA643" s="26"/>
      <c r="AB643" s="26"/>
      <c r="AC643" s="26"/>
      <c r="AD643" s="26"/>
      <c r="AE643" s="26"/>
      <c r="AR643" s="156" t="s">
        <v>218</v>
      </c>
      <c r="AT643" s="156" t="s">
        <v>136</v>
      </c>
      <c r="AU643" s="156" t="s">
        <v>145</v>
      </c>
      <c r="AY643" s="14" t="s">
        <v>133</v>
      </c>
      <c r="BE643" s="157">
        <f t="shared" si="204"/>
        <v>0</v>
      </c>
      <c r="BF643" s="157">
        <f t="shared" si="205"/>
        <v>0</v>
      </c>
      <c r="BG643" s="157">
        <f t="shared" si="206"/>
        <v>0</v>
      </c>
      <c r="BH643" s="157">
        <f t="shared" si="207"/>
        <v>0</v>
      </c>
      <c r="BI643" s="157">
        <f t="shared" si="208"/>
        <v>0</v>
      </c>
      <c r="BJ643" s="14" t="s">
        <v>83</v>
      </c>
      <c r="BK643" s="158">
        <f t="shared" si="209"/>
        <v>0</v>
      </c>
      <c r="BL643" s="14" t="s">
        <v>218</v>
      </c>
      <c r="BM643" s="156" t="s">
        <v>1476</v>
      </c>
    </row>
    <row r="644" spans="1:65" s="2" customFormat="1" ht="24.15" customHeight="1">
      <c r="A644" s="26"/>
      <c r="B644" s="145"/>
      <c r="C644" s="159" t="s">
        <v>1477</v>
      </c>
      <c r="D644" s="159" t="s">
        <v>168</v>
      </c>
      <c r="E644" s="160" t="s">
        <v>1478</v>
      </c>
      <c r="F644" s="161" t="s">
        <v>1479</v>
      </c>
      <c r="G644" s="162" t="s">
        <v>157</v>
      </c>
      <c r="H644" s="163">
        <v>2</v>
      </c>
      <c r="I644" s="163"/>
      <c r="J644" s="163">
        <f t="shared" si="200"/>
        <v>0</v>
      </c>
      <c r="K644" s="164"/>
      <c r="L644" s="165"/>
      <c r="M644" s="166" t="s">
        <v>1</v>
      </c>
      <c r="N644" s="167" t="s">
        <v>36</v>
      </c>
      <c r="O644" s="154">
        <v>0</v>
      </c>
      <c r="P644" s="154">
        <f t="shared" si="201"/>
        <v>0</v>
      </c>
      <c r="Q644" s="154">
        <v>6.2E-4</v>
      </c>
      <c r="R644" s="154">
        <f t="shared" si="202"/>
        <v>1.24E-3</v>
      </c>
      <c r="S644" s="154">
        <v>0</v>
      </c>
      <c r="T644" s="155">
        <f t="shared" si="203"/>
        <v>0</v>
      </c>
      <c r="U644" s="26"/>
      <c r="V644" s="26"/>
      <c r="W644" s="26"/>
      <c r="X644" s="26"/>
      <c r="Y644" s="26"/>
      <c r="Z644" s="26"/>
      <c r="AA644" s="26"/>
      <c r="AB644" s="26"/>
      <c r="AC644" s="26"/>
      <c r="AD644" s="26"/>
      <c r="AE644" s="26"/>
      <c r="AR644" s="156" t="s">
        <v>223</v>
      </c>
      <c r="AT644" s="156" t="s">
        <v>168</v>
      </c>
      <c r="AU644" s="156" t="s">
        <v>145</v>
      </c>
      <c r="AY644" s="14" t="s">
        <v>133</v>
      </c>
      <c r="BE644" s="157">
        <f t="shared" si="204"/>
        <v>0</v>
      </c>
      <c r="BF644" s="157">
        <f t="shared" si="205"/>
        <v>0</v>
      </c>
      <c r="BG644" s="157">
        <f t="shared" si="206"/>
        <v>0</v>
      </c>
      <c r="BH644" s="157">
        <f t="shared" si="207"/>
        <v>0</v>
      </c>
      <c r="BI644" s="157">
        <f t="shared" si="208"/>
        <v>0</v>
      </c>
      <c r="BJ644" s="14" t="s">
        <v>83</v>
      </c>
      <c r="BK644" s="158">
        <f t="shared" si="209"/>
        <v>0</v>
      </c>
      <c r="BL644" s="14" t="s">
        <v>223</v>
      </c>
      <c r="BM644" s="156" t="s">
        <v>1480</v>
      </c>
    </row>
    <row r="645" spans="1:65" s="2" customFormat="1" ht="16.5" customHeight="1">
      <c r="A645" s="26"/>
      <c r="B645" s="145"/>
      <c r="C645" s="146" t="s">
        <v>1481</v>
      </c>
      <c r="D645" s="146" t="s">
        <v>136</v>
      </c>
      <c r="E645" s="147" t="s">
        <v>1482</v>
      </c>
      <c r="F645" s="148" t="s">
        <v>1483</v>
      </c>
      <c r="G645" s="149" t="s">
        <v>157</v>
      </c>
      <c r="H645" s="150">
        <v>6</v>
      </c>
      <c r="I645" s="150"/>
      <c r="J645" s="150">
        <f t="shared" si="200"/>
        <v>0</v>
      </c>
      <c r="K645" s="151"/>
      <c r="L645" s="27"/>
      <c r="M645" s="152" t="s">
        <v>1</v>
      </c>
      <c r="N645" s="153" t="s">
        <v>36</v>
      </c>
      <c r="O645" s="154">
        <v>0.104</v>
      </c>
      <c r="P645" s="154">
        <f t="shared" si="201"/>
        <v>0.624</v>
      </c>
      <c r="Q645" s="154">
        <v>0</v>
      </c>
      <c r="R645" s="154">
        <f t="shared" si="202"/>
        <v>0</v>
      </c>
      <c r="S645" s="154">
        <v>0</v>
      </c>
      <c r="T645" s="155">
        <f t="shared" si="203"/>
        <v>0</v>
      </c>
      <c r="U645" s="26"/>
      <c r="V645" s="26"/>
      <c r="W645" s="26"/>
      <c r="X645" s="26"/>
      <c r="Y645" s="26"/>
      <c r="Z645" s="26"/>
      <c r="AA645" s="26"/>
      <c r="AB645" s="26"/>
      <c r="AC645" s="26"/>
      <c r="AD645" s="26"/>
      <c r="AE645" s="26"/>
      <c r="AR645" s="156" t="s">
        <v>218</v>
      </c>
      <c r="AT645" s="156" t="s">
        <v>136</v>
      </c>
      <c r="AU645" s="156" t="s">
        <v>145</v>
      </c>
      <c r="AY645" s="14" t="s">
        <v>133</v>
      </c>
      <c r="BE645" s="157">
        <f t="shared" si="204"/>
        <v>0</v>
      </c>
      <c r="BF645" s="157">
        <f t="shared" si="205"/>
        <v>0</v>
      </c>
      <c r="BG645" s="157">
        <f t="shared" si="206"/>
        <v>0</v>
      </c>
      <c r="BH645" s="157">
        <f t="shared" si="207"/>
        <v>0</v>
      </c>
      <c r="BI645" s="157">
        <f t="shared" si="208"/>
        <v>0</v>
      </c>
      <c r="BJ645" s="14" t="s">
        <v>83</v>
      </c>
      <c r="BK645" s="158">
        <f t="shared" si="209"/>
        <v>0</v>
      </c>
      <c r="BL645" s="14" t="s">
        <v>218</v>
      </c>
      <c r="BM645" s="156" t="s">
        <v>1484</v>
      </c>
    </row>
    <row r="646" spans="1:65" s="2" customFormat="1" ht="27" customHeight="1">
      <c r="A646" s="26"/>
      <c r="B646" s="145"/>
      <c r="C646" s="159" t="s">
        <v>1485</v>
      </c>
      <c r="D646" s="159" t="s">
        <v>168</v>
      </c>
      <c r="E646" s="160" t="s">
        <v>1486</v>
      </c>
      <c r="F646" s="161" t="s">
        <v>1487</v>
      </c>
      <c r="G646" s="162" t="s">
        <v>157</v>
      </c>
      <c r="H646" s="163">
        <v>6</v>
      </c>
      <c r="I646" s="163"/>
      <c r="J646" s="163">
        <f t="shared" si="200"/>
        <v>0</v>
      </c>
      <c r="K646" s="164"/>
      <c r="L646" s="165"/>
      <c r="M646" s="166" t="s">
        <v>1</v>
      </c>
      <c r="N646" s="167" t="s">
        <v>36</v>
      </c>
      <c r="O646" s="154">
        <v>0</v>
      </c>
      <c r="P646" s="154">
        <f t="shared" si="201"/>
        <v>0</v>
      </c>
      <c r="Q646" s="154">
        <v>1.2999999999999999E-4</v>
      </c>
      <c r="R646" s="154">
        <f t="shared" si="202"/>
        <v>7.7999999999999988E-4</v>
      </c>
      <c r="S646" s="154">
        <v>0</v>
      </c>
      <c r="T646" s="155">
        <f t="shared" si="203"/>
        <v>0</v>
      </c>
      <c r="U646" s="26"/>
      <c r="V646" s="26"/>
      <c r="W646" s="26"/>
      <c r="X646" s="26"/>
      <c r="Y646" s="26"/>
      <c r="Z646" s="26"/>
      <c r="AA646" s="26"/>
      <c r="AB646" s="26"/>
      <c r="AC646" s="26"/>
      <c r="AD646" s="26"/>
      <c r="AE646" s="26"/>
      <c r="AR646" s="156" t="s">
        <v>223</v>
      </c>
      <c r="AT646" s="156" t="s">
        <v>168</v>
      </c>
      <c r="AU646" s="156" t="s">
        <v>145</v>
      </c>
      <c r="AY646" s="14" t="s">
        <v>133</v>
      </c>
      <c r="BE646" s="157">
        <f t="shared" si="204"/>
        <v>0</v>
      </c>
      <c r="BF646" s="157">
        <f t="shared" si="205"/>
        <v>0</v>
      </c>
      <c r="BG646" s="157">
        <f t="shared" si="206"/>
        <v>0</v>
      </c>
      <c r="BH646" s="157">
        <f t="shared" si="207"/>
        <v>0</v>
      </c>
      <c r="BI646" s="157">
        <f t="shared" si="208"/>
        <v>0</v>
      </c>
      <c r="BJ646" s="14" t="s">
        <v>83</v>
      </c>
      <c r="BK646" s="158">
        <f t="shared" si="209"/>
        <v>0</v>
      </c>
      <c r="BL646" s="14" t="s">
        <v>223</v>
      </c>
      <c r="BM646" s="156" t="s">
        <v>1488</v>
      </c>
    </row>
    <row r="647" spans="1:65" s="2" customFormat="1" ht="24.15" customHeight="1">
      <c r="A647" s="26"/>
      <c r="B647" s="145"/>
      <c r="C647" s="146" t="s">
        <v>1489</v>
      </c>
      <c r="D647" s="146" t="s">
        <v>136</v>
      </c>
      <c r="E647" s="147" t="s">
        <v>1490</v>
      </c>
      <c r="F647" s="148" t="s">
        <v>1491</v>
      </c>
      <c r="G647" s="149" t="s">
        <v>157</v>
      </c>
      <c r="H647" s="150">
        <v>1</v>
      </c>
      <c r="I647" s="150"/>
      <c r="J647" s="150">
        <f t="shared" si="200"/>
        <v>0</v>
      </c>
      <c r="K647" s="151"/>
      <c r="L647" s="27"/>
      <c r="M647" s="152" t="s">
        <v>1</v>
      </c>
      <c r="N647" s="153" t="s">
        <v>36</v>
      </c>
      <c r="O647" s="154">
        <v>0.5</v>
      </c>
      <c r="P647" s="154">
        <f t="shared" si="201"/>
        <v>0.5</v>
      </c>
      <c r="Q647" s="154">
        <v>0</v>
      </c>
      <c r="R647" s="154">
        <f t="shared" si="202"/>
        <v>0</v>
      </c>
      <c r="S647" s="154">
        <v>0</v>
      </c>
      <c r="T647" s="155">
        <f t="shared" si="203"/>
        <v>0</v>
      </c>
      <c r="U647" s="26"/>
      <c r="V647" s="26"/>
      <c r="W647" s="26"/>
      <c r="X647" s="26"/>
      <c r="Y647" s="26"/>
      <c r="Z647" s="26"/>
      <c r="AA647" s="26"/>
      <c r="AB647" s="26"/>
      <c r="AC647" s="26"/>
      <c r="AD647" s="26"/>
      <c r="AE647" s="26"/>
      <c r="AR647" s="156" t="s">
        <v>218</v>
      </c>
      <c r="AT647" s="156" t="s">
        <v>136</v>
      </c>
      <c r="AU647" s="156" t="s">
        <v>145</v>
      </c>
      <c r="AY647" s="14" t="s">
        <v>133</v>
      </c>
      <c r="BE647" s="157">
        <f t="shared" si="204"/>
        <v>0</v>
      </c>
      <c r="BF647" s="157">
        <f t="shared" si="205"/>
        <v>0</v>
      </c>
      <c r="BG647" s="157">
        <f t="shared" si="206"/>
        <v>0</v>
      </c>
      <c r="BH647" s="157">
        <f t="shared" si="207"/>
        <v>0</v>
      </c>
      <c r="BI647" s="157">
        <f t="shared" si="208"/>
        <v>0</v>
      </c>
      <c r="BJ647" s="14" t="s">
        <v>83</v>
      </c>
      <c r="BK647" s="158">
        <f t="shared" si="209"/>
        <v>0</v>
      </c>
      <c r="BL647" s="14" t="s">
        <v>218</v>
      </c>
      <c r="BM647" s="156" t="s">
        <v>1492</v>
      </c>
    </row>
    <row r="648" spans="1:65" s="2" customFormat="1" ht="24.15" customHeight="1">
      <c r="A648" s="26"/>
      <c r="B648" s="145"/>
      <c r="C648" s="159" t="s">
        <v>1493</v>
      </c>
      <c r="D648" s="159" t="s">
        <v>168</v>
      </c>
      <c r="E648" s="160" t="s">
        <v>1494</v>
      </c>
      <c r="F648" s="161" t="s">
        <v>1495</v>
      </c>
      <c r="G648" s="162" t="s">
        <v>157</v>
      </c>
      <c r="H648" s="163">
        <v>1</v>
      </c>
      <c r="I648" s="163"/>
      <c r="J648" s="163">
        <f t="shared" si="200"/>
        <v>0</v>
      </c>
      <c r="K648" s="164"/>
      <c r="L648" s="165"/>
      <c r="M648" s="166" t="s">
        <v>1</v>
      </c>
      <c r="N648" s="167" t="s">
        <v>36</v>
      </c>
      <c r="O648" s="154">
        <v>0</v>
      </c>
      <c r="P648" s="154">
        <f t="shared" si="201"/>
        <v>0</v>
      </c>
      <c r="Q648" s="154">
        <v>2.9999999999999997E-4</v>
      </c>
      <c r="R648" s="154">
        <f t="shared" si="202"/>
        <v>2.9999999999999997E-4</v>
      </c>
      <c r="S648" s="154">
        <v>0</v>
      </c>
      <c r="T648" s="155">
        <f t="shared" si="203"/>
        <v>0</v>
      </c>
      <c r="U648" s="26"/>
      <c r="V648" s="26"/>
      <c r="W648" s="26"/>
      <c r="X648" s="26"/>
      <c r="Y648" s="26"/>
      <c r="Z648" s="26"/>
      <c r="AA648" s="26"/>
      <c r="AB648" s="26"/>
      <c r="AC648" s="26"/>
      <c r="AD648" s="26"/>
      <c r="AE648" s="26"/>
      <c r="AR648" s="156" t="s">
        <v>223</v>
      </c>
      <c r="AT648" s="156" t="s">
        <v>168</v>
      </c>
      <c r="AU648" s="156" t="s">
        <v>145</v>
      </c>
      <c r="AY648" s="14" t="s">
        <v>133</v>
      </c>
      <c r="BE648" s="157">
        <f t="shared" si="204"/>
        <v>0</v>
      </c>
      <c r="BF648" s="157">
        <f t="shared" si="205"/>
        <v>0</v>
      </c>
      <c r="BG648" s="157">
        <f t="shared" si="206"/>
        <v>0</v>
      </c>
      <c r="BH648" s="157">
        <f t="shared" si="207"/>
        <v>0</v>
      </c>
      <c r="BI648" s="157">
        <f t="shared" si="208"/>
        <v>0</v>
      </c>
      <c r="BJ648" s="14" t="s">
        <v>83</v>
      </c>
      <c r="BK648" s="158">
        <f t="shared" si="209"/>
        <v>0</v>
      </c>
      <c r="BL648" s="14" t="s">
        <v>223</v>
      </c>
      <c r="BM648" s="156" t="s">
        <v>1496</v>
      </c>
    </row>
    <row r="649" spans="1:65" s="2" customFormat="1" ht="16.5" customHeight="1">
      <c r="A649" s="26"/>
      <c r="B649" s="145"/>
      <c r="C649" s="146" t="s">
        <v>1497</v>
      </c>
      <c r="D649" s="146" t="s">
        <v>136</v>
      </c>
      <c r="E649" s="147" t="s">
        <v>747</v>
      </c>
      <c r="F649" s="148" t="s">
        <v>748</v>
      </c>
      <c r="G649" s="149" t="s">
        <v>157</v>
      </c>
      <c r="H649" s="150">
        <v>3</v>
      </c>
      <c r="I649" s="150"/>
      <c r="J649" s="150">
        <f t="shared" si="200"/>
        <v>0</v>
      </c>
      <c r="K649" s="151"/>
      <c r="L649" s="27"/>
      <c r="M649" s="152" t="s">
        <v>1</v>
      </c>
      <c r="N649" s="153" t="s">
        <v>36</v>
      </c>
      <c r="O649" s="154">
        <v>0.26</v>
      </c>
      <c r="P649" s="154">
        <f t="shared" si="201"/>
        <v>0.78</v>
      </c>
      <c r="Q649" s="154">
        <v>0</v>
      </c>
      <c r="R649" s="154">
        <f t="shared" si="202"/>
        <v>0</v>
      </c>
      <c r="S649" s="154">
        <v>0</v>
      </c>
      <c r="T649" s="155">
        <f t="shared" si="203"/>
        <v>0</v>
      </c>
      <c r="U649" s="26"/>
      <c r="V649" s="26"/>
      <c r="W649" s="26"/>
      <c r="X649" s="26"/>
      <c r="Y649" s="26"/>
      <c r="Z649" s="26"/>
      <c r="AA649" s="26"/>
      <c r="AB649" s="26"/>
      <c r="AC649" s="26"/>
      <c r="AD649" s="26"/>
      <c r="AE649" s="26"/>
      <c r="AR649" s="156" t="s">
        <v>218</v>
      </c>
      <c r="AT649" s="156" t="s">
        <v>136</v>
      </c>
      <c r="AU649" s="156" t="s">
        <v>145</v>
      </c>
      <c r="AY649" s="14" t="s">
        <v>133</v>
      </c>
      <c r="BE649" s="157">
        <f t="shared" si="204"/>
        <v>0</v>
      </c>
      <c r="BF649" s="157">
        <f t="shared" si="205"/>
        <v>0</v>
      </c>
      <c r="BG649" s="157">
        <f t="shared" si="206"/>
        <v>0</v>
      </c>
      <c r="BH649" s="157">
        <f t="shared" si="207"/>
        <v>0</v>
      </c>
      <c r="BI649" s="157">
        <f t="shared" si="208"/>
        <v>0</v>
      </c>
      <c r="BJ649" s="14" t="s">
        <v>83</v>
      </c>
      <c r="BK649" s="158">
        <f t="shared" si="209"/>
        <v>0</v>
      </c>
      <c r="BL649" s="14" t="s">
        <v>218</v>
      </c>
      <c r="BM649" s="156" t="s">
        <v>1498</v>
      </c>
    </row>
    <row r="650" spans="1:65" s="2" customFormat="1" ht="21.75" customHeight="1">
      <c r="A650" s="26"/>
      <c r="B650" s="145"/>
      <c r="C650" s="159" t="s">
        <v>1499</v>
      </c>
      <c r="D650" s="159" t="s">
        <v>168</v>
      </c>
      <c r="E650" s="160" t="s">
        <v>1500</v>
      </c>
      <c r="F650" s="161" t="s">
        <v>1501</v>
      </c>
      <c r="G650" s="162" t="s">
        <v>157</v>
      </c>
      <c r="H650" s="163">
        <v>3</v>
      </c>
      <c r="I650" s="163"/>
      <c r="J650" s="163">
        <f t="shared" si="200"/>
        <v>0</v>
      </c>
      <c r="K650" s="164"/>
      <c r="L650" s="165"/>
      <c r="M650" s="166" t="s">
        <v>1</v>
      </c>
      <c r="N650" s="167" t="s">
        <v>36</v>
      </c>
      <c r="O650" s="154">
        <v>0</v>
      </c>
      <c r="P650" s="154">
        <f t="shared" si="201"/>
        <v>0</v>
      </c>
      <c r="Q650" s="154">
        <v>1.2999999999999999E-4</v>
      </c>
      <c r="R650" s="154">
        <f t="shared" si="202"/>
        <v>3.8999999999999994E-4</v>
      </c>
      <c r="S650" s="154">
        <v>0</v>
      </c>
      <c r="T650" s="155">
        <f t="shared" si="203"/>
        <v>0</v>
      </c>
      <c r="U650" s="26"/>
      <c r="V650" s="26"/>
      <c r="W650" s="26"/>
      <c r="X650" s="26"/>
      <c r="Y650" s="26"/>
      <c r="Z650" s="26"/>
      <c r="AA650" s="26"/>
      <c r="AB650" s="26"/>
      <c r="AC650" s="26"/>
      <c r="AD650" s="26"/>
      <c r="AE650" s="26"/>
      <c r="AR650" s="156" t="s">
        <v>223</v>
      </c>
      <c r="AT650" s="156" t="s">
        <v>168</v>
      </c>
      <c r="AU650" s="156" t="s">
        <v>145</v>
      </c>
      <c r="AY650" s="14" t="s">
        <v>133</v>
      </c>
      <c r="BE650" s="157">
        <f t="shared" si="204"/>
        <v>0</v>
      </c>
      <c r="BF650" s="157">
        <f t="shared" si="205"/>
        <v>0</v>
      </c>
      <c r="BG650" s="157">
        <f t="shared" si="206"/>
        <v>0</v>
      </c>
      <c r="BH650" s="157">
        <f t="shared" si="207"/>
        <v>0</v>
      </c>
      <c r="BI650" s="157">
        <f t="shared" si="208"/>
        <v>0</v>
      </c>
      <c r="BJ650" s="14" t="s">
        <v>83</v>
      </c>
      <c r="BK650" s="158">
        <f t="shared" si="209"/>
        <v>0</v>
      </c>
      <c r="BL650" s="14" t="s">
        <v>223</v>
      </c>
      <c r="BM650" s="156" t="s">
        <v>1502</v>
      </c>
    </row>
    <row r="651" spans="1:65" s="2" customFormat="1" ht="16.5" customHeight="1">
      <c r="A651" s="26"/>
      <c r="B651" s="145"/>
      <c r="C651" s="146" t="s">
        <v>1503</v>
      </c>
      <c r="D651" s="146" t="s">
        <v>136</v>
      </c>
      <c r="E651" s="147" t="s">
        <v>731</v>
      </c>
      <c r="F651" s="148" t="s">
        <v>732</v>
      </c>
      <c r="G651" s="149" t="s">
        <v>157</v>
      </c>
      <c r="H651" s="150">
        <v>15</v>
      </c>
      <c r="I651" s="150"/>
      <c r="J651" s="150">
        <f t="shared" si="200"/>
        <v>0</v>
      </c>
      <c r="K651" s="151"/>
      <c r="L651" s="27"/>
      <c r="M651" s="152" t="s">
        <v>1</v>
      </c>
      <c r="N651" s="153" t="s">
        <v>36</v>
      </c>
      <c r="O651" s="154">
        <v>0.35</v>
      </c>
      <c r="P651" s="154">
        <f t="shared" si="201"/>
        <v>5.25</v>
      </c>
      <c r="Q651" s="154">
        <v>0</v>
      </c>
      <c r="R651" s="154">
        <f t="shared" si="202"/>
        <v>0</v>
      </c>
      <c r="S651" s="154">
        <v>0</v>
      </c>
      <c r="T651" s="155">
        <f t="shared" si="203"/>
        <v>0</v>
      </c>
      <c r="U651" s="26"/>
      <c r="V651" s="26"/>
      <c r="W651" s="26"/>
      <c r="X651" s="26"/>
      <c r="Y651" s="26"/>
      <c r="Z651" s="26"/>
      <c r="AA651" s="26"/>
      <c r="AB651" s="26"/>
      <c r="AC651" s="26"/>
      <c r="AD651" s="26"/>
      <c r="AE651" s="26"/>
      <c r="AR651" s="156" t="s">
        <v>218</v>
      </c>
      <c r="AT651" s="156" t="s">
        <v>136</v>
      </c>
      <c r="AU651" s="156" t="s">
        <v>145</v>
      </c>
      <c r="AY651" s="14" t="s">
        <v>133</v>
      </c>
      <c r="BE651" s="157">
        <f t="shared" si="204"/>
        <v>0</v>
      </c>
      <c r="BF651" s="157">
        <f t="shared" si="205"/>
        <v>0</v>
      </c>
      <c r="BG651" s="157">
        <f t="shared" si="206"/>
        <v>0</v>
      </c>
      <c r="BH651" s="157">
        <f t="shared" si="207"/>
        <v>0</v>
      </c>
      <c r="BI651" s="157">
        <f t="shared" si="208"/>
        <v>0</v>
      </c>
      <c r="BJ651" s="14" t="s">
        <v>83</v>
      </c>
      <c r="BK651" s="158">
        <f t="shared" si="209"/>
        <v>0</v>
      </c>
      <c r="BL651" s="14" t="s">
        <v>218</v>
      </c>
      <c r="BM651" s="156" t="s">
        <v>1504</v>
      </c>
    </row>
    <row r="652" spans="1:65" s="2" customFormat="1" ht="26.4" customHeight="1">
      <c r="A652" s="26"/>
      <c r="B652" s="145"/>
      <c r="C652" s="159" t="s">
        <v>1505</v>
      </c>
      <c r="D652" s="159" t="s">
        <v>168</v>
      </c>
      <c r="E652" s="160" t="s">
        <v>1506</v>
      </c>
      <c r="F652" s="161" t="s">
        <v>1084</v>
      </c>
      <c r="G652" s="162" t="s">
        <v>157</v>
      </c>
      <c r="H652" s="163">
        <v>13</v>
      </c>
      <c r="I652" s="163"/>
      <c r="J652" s="163">
        <f t="shared" si="200"/>
        <v>0</v>
      </c>
      <c r="K652" s="164"/>
      <c r="L652" s="165"/>
      <c r="M652" s="166" t="s">
        <v>1</v>
      </c>
      <c r="N652" s="167" t="s">
        <v>36</v>
      </c>
      <c r="O652" s="154">
        <v>0</v>
      </c>
      <c r="P652" s="154">
        <f t="shared" si="201"/>
        <v>0</v>
      </c>
      <c r="Q652" s="154">
        <v>3.8999999999999999E-4</v>
      </c>
      <c r="R652" s="154">
        <f t="shared" si="202"/>
        <v>5.0699999999999999E-3</v>
      </c>
      <c r="S652" s="154">
        <v>0</v>
      </c>
      <c r="T652" s="155">
        <f t="shared" si="203"/>
        <v>0</v>
      </c>
      <c r="U652" s="26"/>
      <c r="V652" s="26"/>
      <c r="W652" s="26"/>
      <c r="X652" s="26"/>
      <c r="Y652" s="26"/>
      <c r="Z652" s="26"/>
      <c r="AA652" s="26"/>
      <c r="AB652" s="26"/>
      <c r="AC652" s="26"/>
      <c r="AD652" s="26"/>
      <c r="AE652" s="26"/>
      <c r="AR652" s="156" t="s">
        <v>223</v>
      </c>
      <c r="AT652" s="156" t="s">
        <v>168</v>
      </c>
      <c r="AU652" s="156" t="s">
        <v>145</v>
      </c>
      <c r="AY652" s="14" t="s">
        <v>133</v>
      </c>
      <c r="BE652" s="157">
        <f t="shared" si="204"/>
        <v>0</v>
      </c>
      <c r="BF652" s="157">
        <f t="shared" si="205"/>
        <v>0</v>
      </c>
      <c r="BG652" s="157">
        <f t="shared" si="206"/>
        <v>0</v>
      </c>
      <c r="BH652" s="157">
        <f t="shared" si="207"/>
        <v>0</v>
      </c>
      <c r="BI652" s="157">
        <f t="shared" si="208"/>
        <v>0</v>
      </c>
      <c r="BJ652" s="14" t="s">
        <v>83</v>
      </c>
      <c r="BK652" s="158">
        <f t="shared" si="209"/>
        <v>0</v>
      </c>
      <c r="BL652" s="14" t="s">
        <v>223</v>
      </c>
      <c r="BM652" s="156" t="s">
        <v>1507</v>
      </c>
    </row>
    <row r="653" spans="1:65" s="2" customFormat="1" ht="24" customHeight="1">
      <c r="A653" s="26"/>
      <c r="B653" s="145"/>
      <c r="C653" s="159" t="s">
        <v>1508</v>
      </c>
      <c r="D653" s="159" t="s">
        <v>168</v>
      </c>
      <c r="E653" s="160" t="s">
        <v>1509</v>
      </c>
      <c r="F653" s="161" t="s">
        <v>1510</v>
      </c>
      <c r="G653" s="162" t="s">
        <v>157</v>
      </c>
      <c r="H653" s="163">
        <v>2</v>
      </c>
      <c r="I653" s="163"/>
      <c r="J653" s="163">
        <f t="shared" si="200"/>
        <v>0</v>
      </c>
      <c r="K653" s="164"/>
      <c r="L653" s="165"/>
      <c r="M653" s="166" t="s">
        <v>1</v>
      </c>
      <c r="N653" s="167" t="s">
        <v>36</v>
      </c>
      <c r="O653" s="154">
        <v>0</v>
      </c>
      <c r="P653" s="154">
        <f t="shared" si="201"/>
        <v>0</v>
      </c>
      <c r="Q653" s="154">
        <v>3.8999999999999999E-4</v>
      </c>
      <c r="R653" s="154">
        <f t="shared" si="202"/>
        <v>7.7999999999999999E-4</v>
      </c>
      <c r="S653" s="154">
        <v>0</v>
      </c>
      <c r="T653" s="155">
        <f t="shared" si="203"/>
        <v>0</v>
      </c>
      <c r="U653" s="26"/>
      <c r="V653" s="26"/>
      <c r="W653" s="26"/>
      <c r="X653" s="26"/>
      <c r="Y653" s="26"/>
      <c r="Z653" s="26"/>
      <c r="AA653" s="26"/>
      <c r="AB653" s="26"/>
      <c r="AC653" s="26"/>
      <c r="AD653" s="26"/>
      <c r="AE653" s="26"/>
      <c r="AR653" s="156" t="s">
        <v>223</v>
      </c>
      <c r="AT653" s="156" t="s">
        <v>168</v>
      </c>
      <c r="AU653" s="156" t="s">
        <v>145</v>
      </c>
      <c r="AY653" s="14" t="s">
        <v>133</v>
      </c>
      <c r="BE653" s="157">
        <f t="shared" si="204"/>
        <v>0</v>
      </c>
      <c r="BF653" s="157">
        <f t="shared" si="205"/>
        <v>0</v>
      </c>
      <c r="BG653" s="157">
        <f t="shared" si="206"/>
        <v>0</v>
      </c>
      <c r="BH653" s="157">
        <f t="shared" si="207"/>
        <v>0</v>
      </c>
      <c r="BI653" s="157">
        <f t="shared" si="208"/>
        <v>0</v>
      </c>
      <c r="BJ653" s="14" t="s">
        <v>83</v>
      </c>
      <c r="BK653" s="158">
        <f t="shared" si="209"/>
        <v>0</v>
      </c>
      <c r="BL653" s="14" t="s">
        <v>223</v>
      </c>
      <c r="BM653" s="156" t="s">
        <v>1511</v>
      </c>
    </row>
    <row r="654" spans="1:65" s="2" customFormat="1" ht="16.5" customHeight="1">
      <c r="A654" s="26"/>
      <c r="B654" s="145"/>
      <c r="C654" s="146" t="s">
        <v>1512</v>
      </c>
      <c r="D654" s="146" t="s">
        <v>136</v>
      </c>
      <c r="E654" s="147" t="s">
        <v>1513</v>
      </c>
      <c r="F654" s="148" t="s">
        <v>1514</v>
      </c>
      <c r="G654" s="149" t="s">
        <v>157</v>
      </c>
      <c r="H654" s="150">
        <v>1</v>
      </c>
      <c r="I654" s="150"/>
      <c r="J654" s="150">
        <f t="shared" si="200"/>
        <v>0</v>
      </c>
      <c r="K654" s="151"/>
      <c r="L654" s="27"/>
      <c r="M654" s="152" t="s">
        <v>1</v>
      </c>
      <c r="N654" s="153" t="s">
        <v>36</v>
      </c>
      <c r="O654" s="154">
        <v>0.83</v>
      </c>
      <c r="P654" s="154">
        <f t="shared" si="201"/>
        <v>0.83</v>
      </c>
      <c r="Q654" s="154">
        <v>0</v>
      </c>
      <c r="R654" s="154">
        <f t="shared" si="202"/>
        <v>0</v>
      </c>
      <c r="S654" s="154">
        <v>0</v>
      </c>
      <c r="T654" s="155">
        <f t="shared" si="203"/>
        <v>0</v>
      </c>
      <c r="U654" s="26"/>
      <c r="V654" s="26"/>
      <c r="W654" s="26"/>
      <c r="X654" s="26"/>
      <c r="Y654" s="26"/>
      <c r="Z654" s="26"/>
      <c r="AA654" s="26"/>
      <c r="AB654" s="26"/>
      <c r="AC654" s="26"/>
      <c r="AD654" s="26"/>
      <c r="AE654" s="26"/>
      <c r="AR654" s="156" t="s">
        <v>218</v>
      </c>
      <c r="AT654" s="156" t="s">
        <v>136</v>
      </c>
      <c r="AU654" s="156" t="s">
        <v>145</v>
      </c>
      <c r="AY654" s="14" t="s">
        <v>133</v>
      </c>
      <c r="BE654" s="157">
        <f t="shared" si="204"/>
        <v>0</v>
      </c>
      <c r="BF654" s="157">
        <f t="shared" si="205"/>
        <v>0</v>
      </c>
      <c r="BG654" s="157">
        <f t="shared" si="206"/>
        <v>0</v>
      </c>
      <c r="BH654" s="157">
        <f t="shared" si="207"/>
        <v>0</v>
      </c>
      <c r="BI654" s="157">
        <f t="shared" si="208"/>
        <v>0</v>
      </c>
      <c r="BJ654" s="14" t="s">
        <v>83</v>
      </c>
      <c r="BK654" s="158">
        <f t="shared" si="209"/>
        <v>0</v>
      </c>
      <c r="BL654" s="14" t="s">
        <v>218</v>
      </c>
      <c r="BM654" s="156" t="s">
        <v>1515</v>
      </c>
    </row>
    <row r="655" spans="1:65" s="2" customFormat="1" ht="24.15" customHeight="1">
      <c r="A655" s="26"/>
      <c r="B655" s="145"/>
      <c r="C655" s="159" t="s">
        <v>1516</v>
      </c>
      <c r="D655" s="159" t="s">
        <v>168</v>
      </c>
      <c r="E655" s="160" t="s">
        <v>1517</v>
      </c>
      <c r="F655" s="161" t="s">
        <v>1518</v>
      </c>
      <c r="G655" s="162" t="s">
        <v>157</v>
      </c>
      <c r="H655" s="163">
        <v>1</v>
      </c>
      <c r="I655" s="163"/>
      <c r="J655" s="163">
        <f t="shared" si="200"/>
        <v>0</v>
      </c>
      <c r="K655" s="164"/>
      <c r="L655" s="165"/>
      <c r="M655" s="166" t="s">
        <v>1</v>
      </c>
      <c r="N655" s="167" t="s">
        <v>36</v>
      </c>
      <c r="O655" s="154">
        <v>0</v>
      </c>
      <c r="P655" s="154">
        <f t="shared" si="201"/>
        <v>0</v>
      </c>
      <c r="Q655" s="154">
        <v>1.06E-3</v>
      </c>
      <c r="R655" s="154">
        <f t="shared" si="202"/>
        <v>1.06E-3</v>
      </c>
      <c r="S655" s="154">
        <v>0</v>
      </c>
      <c r="T655" s="155">
        <f t="shared" si="203"/>
        <v>0</v>
      </c>
      <c r="U655" s="26"/>
      <c r="V655" s="26"/>
      <c r="W655" s="26"/>
      <c r="X655" s="26"/>
      <c r="Y655" s="26"/>
      <c r="Z655" s="26"/>
      <c r="AA655" s="26"/>
      <c r="AB655" s="26"/>
      <c r="AC655" s="26"/>
      <c r="AD655" s="26"/>
      <c r="AE655" s="26"/>
      <c r="AR655" s="156" t="s">
        <v>223</v>
      </c>
      <c r="AT655" s="156" t="s">
        <v>168</v>
      </c>
      <c r="AU655" s="156" t="s">
        <v>145</v>
      </c>
      <c r="AY655" s="14" t="s">
        <v>133</v>
      </c>
      <c r="BE655" s="157">
        <f t="shared" si="204"/>
        <v>0</v>
      </c>
      <c r="BF655" s="157">
        <f t="shared" si="205"/>
        <v>0</v>
      </c>
      <c r="BG655" s="157">
        <f t="shared" si="206"/>
        <v>0</v>
      </c>
      <c r="BH655" s="157">
        <f t="shared" si="207"/>
        <v>0</v>
      </c>
      <c r="BI655" s="157">
        <f t="shared" si="208"/>
        <v>0</v>
      </c>
      <c r="BJ655" s="14" t="s">
        <v>83</v>
      </c>
      <c r="BK655" s="158">
        <f t="shared" si="209"/>
        <v>0</v>
      </c>
      <c r="BL655" s="14" t="s">
        <v>223</v>
      </c>
      <c r="BM655" s="156" t="s">
        <v>1519</v>
      </c>
    </row>
    <row r="656" spans="1:65" s="2" customFormat="1" ht="24.15" customHeight="1">
      <c r="A656" s="26"/>
      <c r="B656" s="145"/>
      <c r="C656" s="146" t="s">
        <v>1520</v>
      </c>
      <c r="D656" s="146" t="s">
        <v>136</v>
      </c>
      <c r="E656" s="147" t="s">
        <v>1521</v>
      </c>
      <c r="F656" s="148" t="s">
        <v>1522</v>
      </c>
      <c r="G656" s="149" t="s">
        <v>157</v>
      </c>
      <c r="H656" s="150">
        <v>1</v>
      </c>
      <c r="I656" s="150"/>
      <c r="J656" s="150">
        <f t="shared" si="200"/>
        <v>0</v>
      </c>
      <c r="K656" s="151"/>
      <c r="L656" s="27"/>
      <c r="M656" s="152" t="s">
        <v>1</v>
      </c>
      <c r="N656" s="153" t="s">
        <v>36</v>
      </c>
      <c r="O656" s="154">
        <v>1.03</v>
      </c>
      <c r="P656" s="154">
        <f t="shared" si="201"/>
        <v>1.03</v>
      </c>
      <c r="Q656" s="154">
        <v>0</v>
      </c>
      <c r="R656" s="154">
        <f t="shared" si="202"/>
        <v>0</v>
      </c>
      <c r="S656" s="154">
        <v>0</v>
      </c>
      <c r="T656" s="155">
        <f t="shared" si="203"/>
        <v>0</v>
      </c>
      <c r="U656" s="26"/>
      <c r="V656" s="26"/>
      <c r="W656" s="26"/>
      <c r="X656" s="26"/>
      <c r="Y656" s="26"/>
      <c r="Z656" s="26"/>
      <c r="AA656" s="26"/>
      <c r="AB656" s="26"/>
      <c r="AC656" s="26"/>
      <c r="AD656" s="26"/>
      <c r="AE656" s="26"/>
      <c r="AR656" s="156" t="s">
        <v>218</v>
      </c>
      <c r="AT656" s="156" t="s">
        <v>136</v>
      </c>
      <c r="AU656" s="156" t="s">
        <v>145</v>
      </c>
      <c r="AY656" s="14" t="s">
        <v>133</v>
      </c>
      <c r="BE656" s="157">
        <f t="shared" si="204"/>
        <v>0</v>
      </c>
      <c r="BF656" s="157">
        <f t="shared" si="205"/>
        <v>0</v>
      </c>
      <c r="BG656" s="157">
        <f t="shared" si="206"/>
        <v>0</v>
      </c>
      <c r="BH656" s="157">
        <f t="shared" si="207"/>
        <v>0</v>
      </c>
      <c r="BI656" s="157">
        <f t="shared" si="208"/>
        <v>0</v>
      </c>
      <c r="BJ656" s="14" t="s">
        <v>83</v>
      </c>
      <c r="BK656" s="158">
        <f t="shared" si="209"/>
        <v>0</v>
      </c>
      <c r="BL656" s="14" t="s">
        <v>218</v>
      </c>
      <c r="BM656" s="156" t="s">
        <v>1523</v>
      </c>
    </row>
    <row r="657" spans="1:65" s="2" customFormat="1" ht="33" customHeight="1">
      <c r="A657" s="26"/>
      <c r="B657" s="145"/>
      <c r="C657" s="159" t="s">
        <v>1524</v>
      </c>
      <c r="D657" s="159" t="s">
        <v>168</v>
      </c>
      <c r="E657" s="160" t="s">
        <v>1525</v>
      </c>
      <c r="F657" s="161" t="s">
        <v>1526</v>
      </c>
      <c r="G657" s="162" t="s">
        <v>157</v>
      </c>
      <c r="H657" s="163">
        <v>1</v>
      </c>
      <c r="I657" s="163"/>
      <c r="J657" s="163">
        <f t="shared" si="200"/>
        <v>0</v>
      </c>
      <c r="K657" s="164"/>
      <c r="L657" s="165"/>
      <c r="M657" s="166" t="s">
        <v>1</v>
      </c>
      <c r="N657" s="167" t="s">
        <v>36</v>
      </c>
      <c r="O657" s="154">
        <v>0</v>
      </c>
      <c r="P657" s="154">
        <f t="shared" si="201"/>
        <v>0</v>
      </c>
      <c r="Q657" s="154">
        <v>2.7E-4</v>
      </c>
      <c r="R657" s="154">
        <f t="shared" si="202"/>
        <v>2.7E-4</v>
      </c>
      <c r="S657" s="154">
        <v>0</v>
      </c>
      <c r="T657" s="155">
        <f t="shared" si="203"/>
        <v>0</v>
      </c>
      <c r="U657" s="26"/>
      <c r="V657" s="26"/>
      <c r="W657" s="26"/>
      <c r="X657" s="26"/>
      <c r="Y657" s="26"/>
      <c r="Z657" s="26"/>
      <c r="AA657" s="26"/>
      <c r="AB657" s="26"/>
      <c r="AC657" s="26"/>
      <c r="AD657" s="26"/>
      <c r="AE657" s="26"/>
      <c r="AR657" s="156" t="s">
        <v>223</v>
      </c>
      <c r="AT657" s="156" t="s">
        <v>168</v>
      </c>
      <c r="AU657" s="156" t="s">
        <v>145</v>
      </c>
      <c r="AY657" s="14" t="s">
        <v>133</v>
      </c>
      <c r="BE657" s="157">
        <f t="shared" si="204"/>
        <v>0</v>
      </c>
      <c r="BF657" s="157">
        <f t="shared" si="205"/>
        <v>0</v>
      </c>
      <c r="BG657" s="157">
        <f t="shared" si="206"/>
        <v>0</v>
      </c>
      <c r="BH657" s="157">
        <f t="shared" si="207"/>
        <v>0</v>
      </c>
      <c r="BI657" s="157">
        <f t="shared" si="208"/>
        <v>0</v>
      </c>
      <c r="BJ657" s="14" t="s">
        <v>83</v>
      </c>
      <c r="BK657" s="158">
        <f t="shared" si="209"/>
        <v>0</v>
      </c>
      <c r="BL657" s="14" t="s">
        <v>223</v>
      </c>
      <c r="BM657" s="156" t="s">
        <v>1527</v>
      </c>
    </row>
    <row r="658" spans="1:65" s="2" customFormat="1" ht="21.75" customHeight="1">
      <c r="A658" s="26"/>
      <c r="B658" s="145"/>
      <c r="C658" s="146" t="s">
        <v>1528</v>
      </c>
      <c r="D658" s="146" t="s">
        <v>136</v>
      </c>
      <c r="E658" s="147" t="s">
        <v>763</v>
      </c>
      <c r="F658" s="148" t="s">
        <v>764</v>
      </c>
      <c r="G658" s="149" t="s">
        <v>157</v>
      </c>
      <c r="H658" s="150">
        <v>2</v>
      </c>
      <c r="I658" s="150"/>
      <c r="J658" s="150">
        <f t="shared" si="200"/>
        <v>0</v>
      </c>
      <c r="K658" s="151"/>
      <c r="L658" s="27"/>
      <c r="M658" s="152" t="s">
        <v>1</v>
      </c>
      <c r="N658" s="153" t="s">
        <v>36</v>
      </c>
      <c r="O658" s="154">
        <v>0.37</v>
      </c>
      <c r="P658" s="154">
        <f t="shared" si="201"/>
        <v>0.74</v>
      </c>
      <c r="Q658" s="154">
        <v>0</v>
      </c>
      <c r="R658" s="154">
        <f t="shared" si="202"/>
        <v>0</v>
      </c>
      <c r="S658" s="154">
        <v>0</v>
      </c>
      <c r="T658" s="155">
        <f t="shared" si="203"/>
        <v>0</v>
      </c>
      <c r="U658" s="26"/>
      <c r="V658" s="26"/>
      <c r="W658" s="26"/>
      <c r="X658" s="26"/>
      <c r="Y658" s="26"/>
      <c r="Z658" s="26"/>
      <c r="AA658" s="26"/>
      <c r="AB658" s="26"/>
      <c r="AC658" s="26"/>
      <c r="AD658" s="26"/>
      <c r="AE658" s="26"/>
      <c r="AR658" s="156" t="s">
        <v>218</v>
      </c>
      <c r="AT658" s="156" t="s">
        <v>136</v>
      </c>
      <c r="AU658" s="156" t="s">
        <v>145</v>
      </c>
      <c r="AY658" s="14" t="s">
        <v>133</v>
      </c>
      <c r="BE658" s="157">
        <f t="shared" si="204"/>
        <v>0</v>
      </c>
      <c r="BF658" s="157">
        <f t="shared" si="205"/>
        <v>0</v>
      </c>
      <c r="BG658" s="157">
        <f t="shared" si="206"/>
        <v>0</v>
      </c>
      <c r="BH658" s="157">
        <f t="shared" si="207"/>
        <v>0</v>
      </c>
      <c r="BI658" s="157">
        <f t="shared" si="208"/>
        <v>0</v>
      </c>
      <c r="BJ658" s="14" t="s">
        <v>83</v>
      </c>
      <c r="BK658" s="158">
        <f t="shared" si="209"/>
        <v>0</v>
      </c>
      <c r="BL658" s="14" t="s">
        <v>218</v>
      </c>
      <c r="BM658" s="156" t="s">
        <v>1529</v>
      </c>
    </row>
    <row r="659" spans="1:65" s="2" customFormat="1" ht="33" customHeight="1">
      <c r="A659" s="26"/>
      <c r="B659" s="145"/>
      <c r="C659" s="159" t="s">
        <v>1530</v>
      </c>
      <c r="D659" s="159" t="s">
        <v>168</v>
      </c>
      <c r="E659" s="160" t="s">
        <v>767</v>
      </c>
      <c r="F659" s="161" t="s">
        <v>768</v>
      </c>
      <c r="G659" s="162" t="s">
        <v>157</v>
      </c>
      <c r="H659" s="163">
        <v>2</v>
      </c>
      <c r="I659" s="163"/>
      <c r="J659" s="163">
        <f t="shared" si="200"/>
        <v>0</v>
      </c>
      <c r="K659" s="164"/>
      <c r="L659" s="165"/>
      <c r="M659" s="166" t="s">
        <v>1</v>
      </c>
      <c r="N659" s="167" t="s">
        <v>36</v>
      </c>
      <c r="O659" s="154">
        <v>0</v>
      </c>
      <c r="P659" s="154">
        <f t="shared" si="201"/>
        <v>0</v>
      </c>
      <c r="Q659" s="154">
        <v>2.5000000000000001E-4</v>
      </c>
      <c r="R659" s="154">
        <f t="shared" si="202"/>
        <v>5.0000000000000001E-4</v>
      </c>
      <c r="S659" s="154">
        <v>0</v>
      </c>
      <c r="T659" s="155">
        <f t="shared" si="203"/>
        <v>0</v>
      </c>
      <c r="U659" s="26"/>
      <c r="V659" s="26"/>
      <c r="W659" s="26"/>
      <c r="X659" s="26"/>
      <c r="Y659" s="26"/>
      <c r="Z659" s="26"/>
      <c r="AA659" s="26"/>
      <c r="AB659" s="26"/>
      <c r="AC659" s="26"/>
      <c r="AD659" s="26"/>
      <c r="AE659" s="26"/>
      <c r="AR659" s="156" t="s">
        <v>223</v>
      </c>
      <c r="AT659" s="156" t="s">
        <v>168</v>
      </c>
      <c r="AU659" s="156" t="s">
        <v>145</v>
      </c>
      <c r="AY659" s="14" t="s">
        <v>133</v>
      </c>
      <c r="BE659" s="157">
        <f t="shared" si="204"/>
        <v>0</v>
      </c>
      <c r="BF659" s="157">
        <f t="shared" si="205"/>
        <v>0</v>
      </c>
      <c r="BG659" s="157">
        <f t="shared" si="206"/>
        <v>0</v>
      </c>
      <c r="BH659" s="157">
        <f t="shared" si="207"/>
        <v>0</v>
      </c>
      <c r="BI659" s="157">
        <f t="shared" si="208"/>
        <v>0</v>
      </c>
      <c r="BJ659" s="14" t="s">
        <v>83</v>
      </c>
      <c r="BK659" s="158">
        <f t="shared" si="209"/>
        <v>0</v>
      </c>
      <c r="BL659" s="14" t="s">
        <v>223</v>
      </c>
      <c r="BM659" s="156" t="s">
        <v>1531</v>
      </c>
    </row>
    <row r="660" spans="1:65" s="2" customFormat="1" ht="24.15" customHeight="1">
      <c r="A660" s="26"/>
      <c r="B660" s="145"/>
      <c r="C660" s="159" t="s">
        <v>1532</v>
      </c>
      <c r="D660" s="159" t="s">
        <v>168</v>
      </c>
      <c r="E660" s="160" t="s">
        <v>1533</v>
      </c>
      <c r="F660" s="161" t="s">
        <v>1534</v>
      </c>
      <c r="G660" s="162" t="s">
        <v>1535</v>
      </c>
      <c r="H660" s="163">
        <v>1</v>
      </c>
      <c r="I660" s="163"/>
      <c r="J660" s="163">
        <f t="shared" si="200"/>
        <v>0</v>
      </c>
      <c r="K660" s="164"/>
      <c r="L660" s="165"/>
      <c r="M660" s="166" t="s">
        <v>1</v>
      </c>
      <c r="N660" s="167" t="s">
        <v>36</v>
      </c>
      <c r="O660" s="154">
        <v>0</v>
      </c>
      <c r="P660" s="154">
        <f t="shared" si="201"/>
        <v>0</v>
      </c>
      <c r="Q660" s="154">
        <v>0</v>
      </c>
      <c r="R660" s="154">
        <f t="shared" si="202"/>
        <v>0</v>
      </c>
      <c r="S660" s="154">
        <v>0</v>
      </c>
      <c r="T660" s="155">
        <f t="shared" si="203"/>
        <v>0</v>
      </c>
      <c r="U660" s="26"/>
      <c r="V660" s="26"/>
      <c r="W660" s="26"/>
      <c r="X660" s="26"/>
      <c r="Y660" s="26"/>
      <c r="Z660" s="26"/>
      <c r="AA660" s="26"/>
      <c r="AB660" s="26"/>
      <c r="AC660" s="26"/>
      <c r="AD660" s="26"/>
      <c r="AE660" s="26"/>
      <c r="AR660" s="156" t="s">
        <v>223</v>
      </c>
      <c r="AT660" s="156" t="s">
        <v>168</v>
      </c>
      <c r="AU660" s="156" t="s">
        <v>145</v>
      </c>
      <c r="AY660" s="14" t="s">
        <v>133</v>
      </c>
      <c r="BE660" s="157">
        <f t="shared" si="204"/>
        <v>0</v>
      </c>
      <c r="BF660" s="157">
        <f t="shared" si="205"/>
        <v>0</v>
      </c>
      <c r="BG660" s="157">
        <f t="shared" si="206"/>
        <v>0</v>
      </c>
      <c r="BH660" s="157">
        <f t="shared" si="207"/>
        <v>0</v>
      </c>
      <c r="BI660" s="157">
        <f t="shared" si="208"/>
        <v>0</v>
      </c>
      <c r="BJ660" s="14" t="s">
        <v>83</v>
      </c>
      <c r="BK660" s="158">
        <f t="shared" si="209"/>
        <v>0</v>
      </c>
      <c r="BL660" s="14" t="s">
        <v>223</v>
      </c>
      <c r="BM660" s="156" t="s">
        <v>1536</v>
      </c>
    </row>
    <row r="661" spans="1:65" s="2" customFormat="1" ht="24.15" customHeight="1">
      <c r="A661" s="26"/>
      <c r="B661" s="145"/>
      <c r="C661" s="146" t="s">
        <v>1537</v>
      </c>
      <c r="D661" s="146" t="s">
        <v>136</v>
      </c>
      <c r="E661" s="147" t="s">
        <v>1538</v>
      </c>
      <c r="F661" s="148" t="s">
        <v>1539</v>
      </c>
      <c r="G661" s="149" t="s">
        <v>157</v>
      </c>
      <c r="H661" s="150">
        <v>3</v>
      </c>
      <c r="I661" s="150"/>
      <c r="J661" s="150">
        <f t="shared" si="200"/>
        <v>0</v>
      </c>
      <c r="K661" s="151"/>
      <c r="L661" s="27"/>
      <c r="M661" s="152" t="s">
        <v>1</v>
      </c>
      <c r="N661" s="153" t="s">
        <v>36</v>
      </c>
      <c r="O661" s="154">
        <v>0.61</v>
      </c>
      <c r="P661" s="154">
        <f t="shared" si="201"/>
        <v>1.83</v>
      </c>
      <c r="Q661" s="154">
        <v>0</v>
      </c>
      <c r="R661" s="154">
        <f t="shared" si="202"/>
        <v>0</v>
      </c>
      <c r="S661" s="154">
        <v>0</v>
      </c>
      <c r="T661" s="155">
        <f t="shared" si="203"/>
        <v>0</v>
      </c>
      <c r="U661" s="26"/>
      <c r="V661" s="26"/>
      <c r="W661" s="26"/>
      <c r="X661" s="26"/>
      <c r="Y661" s="26"/>
      <c r="Z661" s="26"/>
      <c r="AA661" s="26"/>
      <c r="AB661" s="26"/>
      <c r="AC661" s="26"/>
      <c r="AD661" s="26"/>
      <c r="AE661" s="26"/>
      <c r="AR661" s="156" t="s">
        <v>218</v>
      </c>
      <c r="AT661" s="156" t="s">
        <v>136</v>
      </c>
      <c r="AU661" s="156" t="s">
        <v>145</v>
      </c>
      <c r="AY661" s="14" t="s">
        <v>133</v>
      </c>
      <c r="BE661" s="157">
        <f t="shared" si="204"/>
        <v>0</v>
      </c>
      <c r="BF661" s="157">
        <f t="shared" si="205"/>
        <v>0</v>
      </c>
      <c r="BG661" s="157">
        <f t="shared" si="206"/>
        <v>0</v>
      </c>
      <c r="BH661" s="157">
        <f t="shared" si="207"/>
        <v>0</v>
      </c>
      <c r="BI661" s="157">
        <f t="shared" si="208"/>
        <v>0</v>
      </c>
      <c r="BJ661" s="14" t="s">
        <v>83</v>
      </c>
      <c r="BK661" s="158">
        <f t="shared" si="209"/>
        <v>0</v>
      </c>
      <c r="BL661" s="14" t="s">
        <v>218</v>
      </c>
      <c r="BM661" s="156" t="s">
        <v>1540</v>
      </c>
    </row>
    <row r="662" spans="1:65" s="2" customFormat="1" ht="33" customHeight="1">
      <c r="A662" s="26"/>
      <c r="B662" s="145"/>
      <c r="C662" s="159" t="s">
        <v>1541</v>
      </c>
      <c r="D662" s="159" t="s">
        <v>168</v>
      </c>
      <c r="E662" s="160" t="s">
        <v>1542</v>
      </c>
      <c r="F662" s="161" t="s">
        <v>1543</v>
      </c>
      <c r="G662" s="162" t="s">
        <v>157</v>
      </c>
      <c r="H662" s="163">
        <v>3</v>
      </c>
      <c r="I662" s="163"/>
      <c r="J662" s="163">
        <f t="shared" si="200"/>
        <v>0</v>
      </c>
      <c r="K662" s="164"/>
      <c r="L662" s="165"/>
      <c r="M662" s="166" t="s">
        <v>1</v>
      </c>
      <c r="N662" s="167" t="s">
        <v>36</v>
      </c>
      <c r="O662" s="154">
        <v>0</v>
      </c>
      <c r="P662" s="154">
        <f t="shared" si="201"/>
        <v>0</v>
      </c>
      <c r="Q662" s="154">
        <v>2.5999999999999998E-4</v>
      </c>
      <c r="R662" s="154">
        <f t="shared" si="202"/>
        <v>7.7999999999999988E-4</v>
      </c>
      <c r="S662" s="154">
        <v>0</v>
      </c>
      <c r="T662" s="155">
        <f t="shared" si="203"/>
        <v>0</v>
      </c>
      <c r="U662" s="26"/>
      <c r="V662" s="26"/>
      <c r="W662" s="26"/>
      <c r="X662" s="26"/>
      <c r="Y662" s="26"/>
      <c r="Z662" s="26"/>
      <c r="AA662" s="26"/>
      <c r="AB662" s="26"/>
      <c r="AC662" s="26"/>
      <c r="AD662" s="26"/>
      <c r="AE662" s="26"/>
      <c r="AR662" s="156" t="s">
        <v>223</v>
      </c>
      <c r="AT662" s="156" t="s">
        <v>168</v>
      </c>
      <c r="AU662" s="156" t="s">
        <v>145</v>
      </c>
      <c r="AY662" s="14" t="s">
        <v>133</v>
      </c>
      <c r="BE662" s="157">
        <f t="shared" si="204"/>
        <v>0</v>
      </c>
      <c r="BF662" s="157">
        <f t="shared" si="205"/>
        <v>0</v>
      </c>
      <c r="BG662" s="157">
        <f t="shared" si="206"/>
        <v>0</v>
      </c>
      <c r="BH662" s="157">
        <f t="shared" si="207"/>
        <v>0</v>
      </c>
      <c r="BI662" s="157">
        <f t="shared" si="208"/>
        <v>0</v>
      </c>
      <c r="BJ662" s="14" t="s">
        <v>83</v>
      </c>
      <c r="BK662" s="158">
        <f t="shared" si="209"/>
        <v>0</v>
      </c>
      <c r="BL662" s="14" t="s">
        <v>223</v>
      </c>
      <c r="BM662" s="156" t="s">
        <v>1544</v>
      </c>
    </row>
    <row r="663" spans="1:65" s="2" customFormat="1" ht="33" customHeight="1">
      <c r="A663" s="26"/>
      <c r="B663" s="145"/>
      <c r="C663" s="146" t="s">
        <v>1545</v>
      </c>
      <c r="D663" s="146" t="s">
        <v>136</v>
      </c>
      <c r="E663" s="147" t="s">
        <v>783</v>
      </c>
      <c r="F663" s="148" t="s">
        <v>784</v>
      </c>
      <c r="G663" s="149" t="s">
        <v>157</v>
      </c>
      <c r="H663" s="150">
        <v>90</v>
      </c>
      <c r="I663" s="150"/>
      <c r="J663" s="150">
        <f t="shared" si="200"/>
        <v>0</v>
      </c>
      <c r="K663" s="151"/>
      <c r="L663" s="27"/>
      <c r="M663" s="152" t="s">
        <v>1</v>
      </c>
      <c r="N663" s="153" t="s">
        <v>36</v>
      </c>
      <c r="O663" s="154">
        <v>0.109</v>
      </c>
      <c r="P663" s="154">
        <f t="shared" si="201"/>
        <v>9.81</v>
      </c>
      <c r="Q663" s="154">
        <v>0</v>
      </c>
      <c r="R663" s="154">
        <f t="shared" si="202"/>
        <v>0</v>
      </c>
      <c r="S663" s="154">
        <v>0</v>
      </c>
      <c r="T663" s="155">
        <f t="shared" si="203"/>
        <v>0</v>
      </c>
      <c r="U663" s="26"/>
      <c r="V663" s="26"/>
      <c r="W663" s="26"/>
      <c r="X663" s="26"/>
      <c r="Y663" s="26"/>
      <c r="Z663" s="26"/>
      <c r="AA663" s="26"/>
      <c r="AB663" s="26"/>
      <c r="AC663" s="26"/>
      <c r="AD663" s="26"/>
      <c r="AE663" s="26"/>
      <c r="AR663" s="156" t="s">
        <v>218</v>
      </c>
      <c r="AT663" s="156" t="s">
        <v>136</v>
      </c>
      <c r="AU663" s="156" t="s">
        <v>145</v>
      </c>
      <c r="AY663" s="14" t="s">
        <v>133</v>
      </c>
      <c r="BE663" s="157">
        <f t="shared" si="204"/>
        <v>0</v>
      </c>
      <c r="BF663" s="157">
        <f t="shared" si="205"/>
        <v>0</v>
      </c>
      <c r="BG663" s="157">
        <f t="shared" si="206"/>
        <v>0</v>
      </c>
      <c r="BH663" s="157">
        <f t="shared" si="207"/>
        <v>0</v>
      </c>
      <c r="BI663" s="157">
        <f t="shared" si="208"/>
        <v>0</v>
      </c>
      <c r="BJ663" s="14" t="s">
        <v>83</v>
      </c>
      <c r="BK663" s="158">
        <f t="shared" si="209"/>
        <v>0</v>
      </c>
      <c r="BL663" s="14" t="s">
        <v>218</v>
      </c>
      <c r="BM663" s="156" t="s">
        <v>1546</v>
      </c>
    </row>
    <row r="664" spans="1:65" s="2" customFormat="1" ht="24.15" customHeight="1">
      <c r="A664" s="26"/>
      <c r="B664" s="145"/>
      <c r="C664" s="159" t="s">
        <v>1547</v>
      </c>
      <c r="D664" s="159" t="s">
        <v>168</v>
      </c>
      <c r="E664" s="160" t="s">
        <v>787</v>
      </c>
      <c r="F664" s="161" t="s">
        <v>788</v>
      </c>
      <c r="G664" s="162" t="s">
        <v>157</v>
      </c>
      <c r="H664" s="163">
        <v>90</v>
      </c>
      <c r="I664" s="163"/>
      <c r="J664" s="163">
        <f t="shared" si="200"/>
        <v>0</v>
      </c>
      <c r="K664" s="164"/>
      <c r="L664" s="165"/>
      <c r="M664" s="166" t="s">
        <v>1</v>
      </c>
      <c r="N664" s="167" t="s">
        <v>36</v>
      </c>
      <c r="O664" s="154">
        <v>0</v>
      </c>
      <c r="P664" s="154">
        <f t="shared" si="201"/>
        <v>0</v>
      </c>
      <c r="Q664" s="154">
        <v>8.0000000000000007E-5</v>
      </c>
      <c r="R664" s="154">
        <f t="shared" si="202"/>
        <v>7.2000000000000007E-3</v>
      </c>
      <c r="S664" s="154">
        <v>0</v>
      </c>
      <c r="T664" s="155">
        <f t="shared" si="203"/>
        <v>0</v>
      </c>
      <c r="U664" s="26"/>
      <c r="V664" s="26"/>
      <c r="W664" s="26"/>
      <c r="X664" s="26"/>
      <c r="Y664" s="26"/>
      <c r="Z664" s="26"/>
      <c r="AA664" s="26"/>
      <c r="AB664" s="26"/>
      <c r="AC664" s="26"/>
      <c r="AD664" s="26"/>
      <c r="AE664" s="26"/>
      <c r="AR664" s="156" t="s">
        <v>223</v>
      </c>
      <c r="AT664" s="156" t="s">
        <v>168</v>
      </c>
      <c r="AU664" s="156" t="s">
        <v>145</v>
      </c>
      <c r="AY664" s="14" t="s">
        <v>133</v>
      </c>
      <c r="BE664" s="157">
        <f t="shared" si="204"/>
        <v>0</v>
      </c>
      <c r="BF664" s="157">
        <f t="shared" si="205"/>
        <v>0</v>
      </c>
      <c r="BG664" s="157">
        <f t="shared" si="206"/>
        <v>0</v>
      </c>
      <c r="BH664" s="157">
        <f t="shared" si="207"/>
        <v>0</v>
      </c>
      <c r="BI664" s="157">
        <f t="shared" si="208"/>
        <v>0</v>
      </c>
      <c r="BJ664" s="14" t="s">
        <v>83</v>
      </c>
      <c r="BK664" s="158">
        <f t="shared" si="209"/>
        <v>0</v>
      </c>
      <c r="BL664" s="14" t="s">
        <v>223</v>
      </c>
      <c r="BM664" s="156" t="s">
        <v>1548</v>
      </c>
    </row>
    <row r="665" spans="1:65" s="2" customFormat="1" ht="33" customHeight="1">
      <c r="A665" s="26"/>
      <c r="B665" s="145"/>
      <c r="C665" s="159" t="s">
        <v>1549</v>
      </c>
      <c r="D665" s="159" t="s">
        <v>168</v>
      </c>
      <c r="E665" s="160" t="s">
        <v>791</v>
      </c>
      <c r="F665" s="161" t="s">
        <v>792</v>
      </c>
      <c r="G665" s="162" t="s">
        <v>157</v>
      </c>
      <c r="H665" s="163">
        <v>90</v>
      </c>
      <c r="I665" s="163"/>
      <c r="J665" s="163">
        <f t="shared" si="200"/>
        <v>0</v>
      </c>
      <c r="K665" s="164"/>
      <c r="L665" s="165"/>
      <c r="M665" s="166" t="s">
        <v>1</v>
      </c>
      <c r="N665" s="167" t="s">
        <v>36</v>
      </c>
      <c r="O665" s="154">
        <v>0</v>
      </c>
      <c r="P665" s="154">
        <f t="shared" si="201"/>
        <v>0</v>
      </c>
      <c r="Q665" s="154">
        <v>0</v>
      </c>
      <c r="R665" s="154">
        <f t="shared" si="202"/>
        <v>0</v>
      </c>
      <c r="S665" s="154">
        <v>0</v>
      </c>
      <c r="T665" s="155">
        <f t="shared" si="203"/>
        <v>0</v>
      </c>
      <c r="U665" s="26"/>
      <c r="V665" s="26"/>
      <c r="W665" s="26"/>
      <c r="X665" s="26"/>
      <c r="Y665" s="26"/>
      <c r="Z665" s="26"/>
      <c r="AA665" s="26"/>
      <c r="AB665" s="26"/>
      <c r="AC665" s="26"/>
      <c r="AD665" s="26"/>
      <c r="AE665" s="26"/>
      <c r="AR665" s="156" t="s">
        <v>223</v>
      </c>
      <c r="AT665" s="156" t="s">
        <v>168</v>
      </c>
      <c r="AU665" s="156" t="s">
        <v>145</v>
      </c>
      <c r="AY665" s="14" t="s">
        <v>133</v>
      </c>
      <c r="BE665" s="157">
        <f t="shared" si="204"/>
        <v>0</v>
      </c>
      <c r="BF665" s="157">
        <f t="shared" si="205"/>
        <v>0</v>
      </c>
      <c r="BG665" s="157">
        <f t="shared" si="206"/>
        <v>0</v>
      </c>
      <c r="BH665" s="157">
        <f t="shared" si="207"/>
        <v>0</v>
      </c>
      <c r="BI665" s="157">
        <f t="shared" si="208"/>
        <v>0</v>
      </c>
      <c r="BJ665" s="14" t="s">
        <v>83</v>
      </c>
      <c r="BK665" s="158">
        <f t="shared" si="209"/>
        <v>0</v>
      </c>
      <c r="BL665" s="14" t="s">
        <v>223</v>
      </c>
      <c r="BM665" s="156" t="s">
        <v>1550</v>
      </c>
    </row>
    <row r="666" spans="1:65" s="2" customFormat="1" ht="27" customHeight="1">
      <c r="A666" s="26"/>
      <c r="B666" s="145"/>
      <c r="C666" s="159" t="s">
        <v>1551</v>
      </c>
      <c r="D666" s="159" t="s">
        <v>168</v>
      </c>
      <c r="E666" s="160" t="s">
        <v>795</v>
      </c>
      <c r="F666" s="161" t="s">
        <v>796</v>
      </c>
      <c r="G666" s="162" t="s">
        <v>157</v>
      </c>
      <c r="H666" s="163">
        <v>36</v>
      </c>
      <c r="I666" s="163"/>
      <c r="J666" s="163">
        <f t="shared" si="200"/>
        <v>0</v>
      </c>
      <c r="K666" s="164"/>
      <c r="L666" s="165"/>
      <c r="M666" s="166" t="s">
        <v>1</v>
      </c>
      <c r="N666" s="167" t="s">
        <v>36</v>
      </c>
      <c r="O666" s="154">
        <v>0</v>
      </c>
      <c r="P666" s="154">
        <f t="shared" si="201"/>
        <v>0</v>
      </c>
      <c r="Q666" s="154">
        <v>0</v>
      </c>
      <c r="R666" s="154">
        <f t="shared" si="202"/>
        <v>0</v>
      </c>
      <c r="S666" s="154">
        <v>0</v>
      </c>
      <c r="T666" s="155">
        <f t="shared" si="203"/>
        <v>0</v>
      </c>
      <c r="U666" s="26"/>
      <c r="V666" s="26"/>
      <c r="W666" s="26"/>
      <c r="X666" s="26"/>
      <c r="Y666" s="26"/>
      <c r="Z666" s="26"/>
      <c r="AA666" s="26"/>
      <c r="AB666" s="26"/>
      <c r="AC666" s="26"/>
      <c r="AD666" s="26"/>
      <c r="AE666" s="26"/>
      <c r="AR666" s="156" t="s">
        <v>223</v>
      </c>
      <c r="AT666" s="156" t="s">
        <v>168</v>
      </c>
      <c r="AU666" s="156" t="s">
        <v>145</v>
      </c>
      <c r="AY666" s="14" t="s">
        <v>133</v>
      </c>
      <c r="BE666" s="157">
        <f t="shared" si="204"/>
        <v>0</v>
      </c>
      <c r="BF666" s="157">
        <f t="shared" si="205"/>
        <v>0</v>
      </c>
      <c r="BG666" s="157">
        <f t="shared" si="206"/>
        <v>0</v>
      </c>
      <c r="BH666" s="157">
        <f t="shared" si="207"/>
        <v>0</v>
      </c>
      <c r="BI666" s="157">
        <f t="shared" si="208"/>
        <v>0</v>
      </c>
      <c r="BJ666" s="14" t="s">
        <v>83</v>
      </c>
      <c r="BK666" s="158">
        <f t="shared" si="209"/>
        <v>0</v>
      </c>
      <c r="BL666" s="14" t="s">
        <v>223</v>
      </c>
      <c r="BM666" s="156" t="s">
        <v>1552</v>
      </c>
    </row>
    <row r="667" spans="1:65" s="2" customFormat="1" ht="33" customHeight="1">
      <c r="A667" s="26"/>
      <c r="B667" s="145"/>
      <c r="C667" s="146" t="s">
        <v>1553</v>
      </c>
      <c r="D667" s="146" t="s">
        <v>136</v>
      </c>
      <c r="E667" s="147" t="s">
        <v>799</v>
      </c>
      <c r="F667" s="148" t="s">
        <v>800</v>
      </c>
      <c r="G667" s="149" t="s">
        <v>157</v>
      </c>
      <c r="H667" s="150">
        <v>45</v>
      </c>
      <c r="I667" s="150"/>
      <c r="J667" s="150">
        <f t="shared" si="200"/>
        <v>0</v>
      </c>
      <c r="K667" s="151"/>
      <c r="L667" s="27"/>
      <c r="M667" s="152" t="s">
        <v>1</v>
      </c>
      <c r="N667" s="153" t="s">
        <v>36</v>
      </c>
      <c r="O667" s="154">
        <v>6.7000000000000004E-2</v>
      </c>
      <c r="P667" s="154">
        <f t="shared" si="201"/>
        <v>3.0150000000000001</v>
      </c>
      <c r="Q667" s="154">
        <v>0</v>
      </c>
      <c r="R667" s="154">
        <f t="shared" si="202"/>
        <v>0</v>
      </c>
      <c r="S667" s="154">
        <v>0</v>
      </c>
      <c r="T667" s="155">
        <f t="shared" si="203"/>
        <v>0</v>
      </c>
      <c r="U667" s="26"/>
      <c r="V667" s="26"/>
      <c r="W667" s="26"/>
      <c r="X667" s="26"/>
      <c r="Y667" s="26"/>
      <c r="Z667" s="26"/>
      <c r="AA667" s="26"/>
      <c r="AB667" s="26"/>
      <c r="AC667" s="26"/>
      <c r="AD667" s="26"/>
      <c r="AE667" s="26"/>
      <c r="AR667" s="156" t="s">
        <v>218</v>
      </c>
      <c r="AT667" s="156" t="s">
        <v>136</v>
      </c>
      <c r="AU667" s="156" t="s">
        <v>145</v>
      </c>
      <c r="AY667" s="14" t="s">
        <v>133</v>
      </c>
      <c r="BE667" s="157">
        <f t="shared" si="204"/>
        <v>0</v>
      </c>
      <c r="BF667" s="157">
        <f t="shared" si="205"/>
        <v>0</v>
      </c>
      <c r="BG667" s="157">
        <f t="shared" si="206"/>
        <v>0</v>
      </c>
      <c r="BH667" s="157">
        <f t="shared" si="207"/>
        <v>0</v>
      </c>
      <c r="BI667" s="157">
        <f t="shared" si="208"/>
        <v>0</v>
      </c>
      <c r="BJ667" s="14" t="s">
        <v>83</v>
      </c>
      <c r="BK667" s="158">
        <f t="shared" si="209"/>
        <v>0</v>
      </c>
      <c r="BL667" s="14" t="s">
        <v>218</v>
      </c>
      <c r="BM667" s="156" t="s">
        <v>1554</v>
      </c>
    </row>
    <row r="668" spans="1:65" s="2" customFormat="1" ht="24.15" customHeight="1">
      <c r="A668" s="26"/>
      <c r="B668" s="145"/>
      <c r="C668" s="159" t="s">
        <v>1555</v>
      </c>
      <c r="D668" s="159" t="s">
        <v>168</v>
      </c>
      <c r="E668" s="160" t="s">
        <v>803</v>
      </c>
      <c r="F668" s="161" t="s">
        <v>804</v>
      </c>
      <c r="G668" s="162" t="s">
        <v>157</v>
      </c>
      <c r="H668" s="163">
        <v>45</v>
      </c>
      <c r="I668" s="163"/>
      <c r="J668" s="163">
        <f t="shared" si="200"/>
        <v>0</v>
      </c>
      <c r="K668" s="164"/>
      <c r="L668" s="165"/>
      <c r="M668" s="166" t="s">
        <v>1</v>
      </c>
      <c r="N668" s="167" t="s">
        <v>36</v>
      </c>
      <c r="O668" s="154">
        <v>0</v>
      </c>
      <c r="P668" s="154">
        <f t="shared" si="201"/>
        <v>0</v>
      </c>
      <c r="Q668" s="154">
        <v>3.0000000000000001E-5</v>
      </c>
      <c r="R668" s="154">
        <f t="shared" si="202"/>
        <v>1.3500000000000001E-3</v>
      </c>
      <c r="S668" s="154">
        <v>0</v>
      </c>
      <c r="T668" s="155">
        <f t="shared" si="203"/>
        <v>0</v>
      </c>
      <c r="U668" s="26"/>
      <c r="V668" s="26"/>
      <c r="W668" s="26"/>
      <c r="X668" s="26"/>
      <c r="Y668" s="26"/>
      <c r="Z668" s="26"/>
      <c r="AA668" s="26"/>
      <c r="AB668" s="26"/>
      <c r="AC668" s="26"/>
      <c r="AD668" s="26"/>
      <c r="AE668" s="26"/>
      <c r="AR668" s="156" t="s">
        <v>223</v>
      </c>
      <c r="AT668" s="156" t="s">
        <v>168</v>
      </c>
      <c r="AU668" s="156" t="s">
        <v>145</v>
      </c>
      <c r="AY668" s="14" t="s">
        <v>133</v>
      </c>
      <c r="BE668" s="157">
        <f t="shared" si="204"/>
        <v>0</v>
      </c>
      <c r="BF668" s="157">
        <f t="shared" si="205"/>
        <v>0</v>
      </c>
      <c r="BG668" s="157">
        <f t="shared" si="206"/>
        <v>0</v>
      </c>
      <c r="BH668" s="157">
        <f t="shared" si="207"/>
        <v>0</v>
      </c>
      <c r="BI668" s="157">
        <f t="shared" si="208"/>
        <v>0</v>
      </c>
      <c r="BJ668" s="14" t="s">
        <v>83</v>
      </c>
      <c r="BK668" s="158">
        <f t="shared" si="209"/>
        <v>0</v>
      </c>
      <c r="BL668" s="14" t="s">
        <v>223</v>
      </c>
      <c r="BM668" s="156" t="s">
        <v>1556</v>
      </c>
    </row>
    <row r="669" spans="1:65" s="2" customFormat="1" ht="28.2" customHeight="1">
      <c r="A669" s="26"/>
      <c r="B669" s="145"/>
      <c r="C669" s="159" t="s">
        <v>1557</v>
      </c>
      <c r="D669" s="159" t="s">
        <v>168</v>
      </c>
      <c r="E669" s="160" t="s">
        <v>791</v>
      </c>
      <c r="F669" s="161" t="s">
        <v>792</v>
      </c>
      <c r="G669" s="162" t="s">
        <v>157</v>
      </c>
      <c r="H669" s="163">
        <v>45</v>
      </c>
      <c r="I669" s="163"/>
      <c r="J669" s="163">
        <f t="shared" si="200"/>
        <v>0</v>
      </c>
      <c r="K669" s="164"/>
      <c r="L669" s="165"/>
      <c r="M669" s="166" t="s">
        <v>1</v>
      </c>
      <c r="N669" s="167" t="s">
        <v>36</v>
      </c>
      <c r="O669" s="154">
        <v>0</v>
      </c>
      <c r="P669" s="154">
        <f t="shared" si="201"/>
        <v>0</v>
      </c>
      <c r="Q669" s="154">
        <v>0</v>
      </c>
      <c r="R669" s="154">
        <f t="shared" si="202"/>
        <v>0</v>
      </c>
      <c r="S669" s="154">
        <v>0</v>
      </c>
      <c r="T669" s="155">
        <f t="shared" si="203"/>
        <v>0</v>
      </c>
      <c r="U669" s="26"/>
      <c r="V669" s="26"/>
      <c r="W669" s="26"/>
      <c r="X669" s="26"/>
      <c r="Y669" s="26"/>
      <c r="Z669" s="26"/>
      <c r="AA669" s="26"/>
      <c r="AB669" s="26"/>
      <c r="AC669" s="26"/>
      <c r="AD669" s="26"/>
      <c r="AE669" s="26"/>
      <c r="AR669" s="156" t="s">
        <v>223</v>
      </c>
      <c r="AT669" s="156" t="s">
        <v>168</v>
      </c>
      <c r="AU669" s="156" t="s">
        <v>145</v>
      </c>
      <c r="AY669" s="14" t="s">
        <v>133</v>
      </c>
      <c r="BE669" s="157">
        <f t="shared" si="204"/>
        <v>0</v>
      </c>
      <c r="BF669" s="157">
        <f t="shared" si="205"/>
        <v>0</v>
      </c>
      <c r="BG669" s="157">
        <f t="shared" si="206"/>
        <v>0</v>
      </c>
      <c r="BH669" s="157">
        <f t="shared" si="207"/>
        <v>0</v>
      </c>
      <c r="BI669" s="157">
        <f t="shared" si="208"/>
        <v>0</v>
      </c>
      <c r="BJ669" s="14" t="s">
        <v>83</v>
      </c>
      <c r="BK669" s="158">
        <f t="shared" si="209"/>
        <v>0</v>
      </c>
      <c r="BL669" s="14" t="s">
        <v>223</v>
      </c>
      <c r="BM669" s="156" t="s">
        <v>1558</v>
      </c>
    </row>
    <row r="670" spans="1:65" s="2" customFormat="1" ht="25.8" customHeight="1">
      <c r="A670" s="26"/>
      <c r="B670" s="145"/>
      <c r="C670" s="159" t="s">
        <v>1559</v>
      </c>
      <c r="D670" s="159" t="s">
        <v>168</v>
      </c>
      <c r="E670" s="160" t="s">
        <v>795</v>
      </c>
      <c r="F670" s="161" t="s">
        <v>796</v>
      </c>
      <c r="G670" s="162" t="s">
        <v>157</v>
      </c>
      <c r="H670" s="163">
        <v>2</v>
      </c>
      <c r="I670" s="163"/>
      <c r="J670" s="163">
        <f t="shared" si="200"/>
        <v>0</v>
      </c>
      <c r="K670" s="164"/>
      <c r="L670" s="165"/>
      <c r="M670" s="166" t="s">
        <v>1</v>
      </c>
      <c r="N670" s="167" t="s">
        <v>36</v>
      </c>
      <c r="O670" s="154">
        <v>0</v>
      </c>
      <c r="P670" s="154">
        <f t="shared" si="201"/>
        <v>0</v>
      </c>
      <c r="Q670" s="154">
        <v>0</v>
      </c>
      <c r="R670" s="154">
        <f t="shared" si="202"/>
        <v>0</v>
      </c>
      <c r="S670" s="154">
        <v>0</v>
      </c>
      <c r="T670" s="155">
        <f t="shared" si="203"/>
        <v>0</v>
      </c>
      <c r="U670" s="26"/>
      <c r="V670" s="26"/>
      <c r="W670" s="26"/>
      <c r="X670" s="26"/>
      <c r="Y670" s="26"/>
      <c r="Z670" s="26"/>
      <c r="AA670" s="26"/>
      <c r="AB670" s="26"/>
      <c r="AC670" s="26"/>
      <c r="AD670" s="26"/>
      <c r="AE670" s="26"/>
      <c r="AR670" s="156" t="s">
        <v>223</v>
      </c>
      <c r="AT670" s="156" t="s">
        <v>168</v>
      </c>
      <c r="AU670" s="156" t="s">
        <v>145</v>
      </c>
      <c r="AY670" s="14" t="s">
        <v>133</v>
      </c>
      <c r="BE670" s="157">
        <f t="shared" si="204"/>
        <v>0</v>
      </c>
      <c r="BF670" s="157">
        <f t="shared" si="205"/>
        <v>0</v>
      </c>
      <c r="BG670" s="157">
        <f t="shared" si="206"/>
        <v>0</v>
      </c>
      <c r="BH670" s="157">
        <f t="shared" si="207"/>
        <v>0</v>
      </c>
      <c r="BI670" s="157">
        <f t="shared" si="208"/>
        <v>0</v>
      </c>
      <c r="BJ670" s="14" t="s">
        <v>83</v>
      </c>
      <c r="BK670" s="158">
        <f t="shared" si="209"/>
        <v>0</v>
      </c>
      <c r="BL670" s="14" t="s">
        <v>223</v>
      </c>
      <c r="BM670" s="156" t="s">
        <v>1560</v>
      </c>
    </row>
    <row r="671" spans="1:65" s="2" customFormat="1" ht="33" customHeight="1">
      <c r="A671" s="26"/>
      <c r="B671" s="145"/>
      <c r="C671" s="146" t="s">
        <v>1561</v>
      </c>
      <c r="D671" s="146" t="s">
        <v>136</v>
      </c>
      <c r="E671" s="147" t="s">
        <v>1562</v>
      </c>
      <c r="F671" s="148" t="s">
        <v>1563</v>
      </c>
      <c r="G671" s="149" t="s">
        <v>157</v>
      </c>
      <c r="H671" s="150">
        <v>5</v>
      </c>
      <c r="I671" s="150"/>
      <c r="J671" s="150">
        <f t="shared" si="200"/>
        <v>0</v>
      </c>
      <c r="K671" s="151"/>
      <c r="L671" s="27"/>
      <c r="M671" s="152" t="s">
        <v>1</v>
      </c>
      <c r="N671" s="153" t="s">
        <v>36</v>
      </c>
      <c r="O671" s="154">
        <v>0.193</v>
      </c>
      <c r="P671" s="154">
        <f t="shared" si="201"/>
        <v>0.96500000000000008</v>
      </c>
      <c r="Q671" s="154">
        <v>0</v>
      </c>
      <c r="R671" s="154">
        <f t="shared" si="202"/>
        <v>0</v>
      </c>
      <c r="S671" s="154">
        <v>0</v>
      </c>
      <c r="T671" s="155">
        <f t="shared" si="203"/>
        <v>0</v>
      </c>
      <c r="U671" s="26"/>
      <c r="V671" s="26"/>
      <c r="W671" s="26"/>
      <c r="X671" s="26"/>
      <c r="Y671" s="26"/>
      <c r="Z671" s="26"/>
      <c r="AA671" s="26"/>
      <c r="AB671" s="26"/>
      <c r="AC671" s="26"/>
      <c r="AD671" s="26"/>
      <c r="AE671" s="26"/>
      <c r="AR671" s="156" t="s">
        <v>218</v>
      </c>
      <c r="AT671" s="156" t="s">
        <v>136</v>
      </c>
      <c r="AU671" s="156" t="s">
        <v>145</v>
      </c>
      <c r="AY671" s="14" t="s">
        <v>133</v>
      </c>
      <c r="BE671" s="157">
        <f t="shared" si="204"/>
        <v>0</v>
      </c>
      <c r="BF671" s="157">
        <f t="shared" si="205"/>
        <v>0</v>
      </c>
      <c r="BG671" s="157">
        <f t="shared" si="206"/>
        <v>0</v>
      </c>
      <c r="BH671" s="157">
        <f t="shared" si="207"/>
        <v>0</v>
      </c>
      <c r="BI671" s="157">
        <f t="shared" si="208"/>
        <v>0</v>
      </c>
      <c r="BJ671" s="14" t="s">
        <v>83</v>
      </c>
      <c r="BK671" s="158">
        <f t="shared" si="209"/>
        <v>0</v>
      </c>
      <c r="BL671" s="14" t="s">
        <v>218</v>
      </c>
      <c r="BM671" s="156" t="s">
        <v>1564</v>
      </c>
    </row>
    <row r="672" spans="1:65" s="2" customFormat="1" ht="30" customHeight="1">
      <c r="A672" s="26"/>
      <c r="B672" s="145"/>
      <c r="C672" s="159" t="s">
        <v>1565</v>
      </c>
      <c r="D672" s="159" t="s">
        <v>168</v>
      </c>
      <c r="E672" s="160" t="s">
        <v>1566</v>
      </c>
      <c r="F672" s="161" t="s">
        <v>1567</v>
      </c>
      <c r="G672" s="162" t="s">
        <v>157</v>
      </c>
      <c r="H672" s="163">
        <v>5</v>
      </c>
      <c r="I672" s="163"/>
      <c r="J672" s="163">
        <f t="shared" si="200"/>
        <v>0</v>
      </c>
      <c r="K672" s="164"/>
      <c r="L672" s="165"/>
      <c r="M672" s="166" t="s">
        <v>1</v>
      </c>
      <c r="N672" s="167" t="s">
        <v>36</v>
      </c>
      <c r="O672" s="154">
        <v>0</v>
      </c>
      <c r="P672" s="154">
        <f t="shared" si="201"/>
        <v>0</v>
      </c>
      <c r="Q672" s="154">
        <v>1.4999999999999999E-4</v>
      </c>
      <c r="R672" s="154">
        <f t="shared" si="202"/>
        <v>7.4999999999999991E-4</v>
      </c>
      <c r="S672" s="154">
        <v>0</v>
      </c>
      <c r="T672" s="155">
        <f t="shared" si="203"/>
        <v>0</v>
      </c>
      <c r="U672" s="26"/>
      <c r="V672" s="26"/>
      <c r="W672" s="26"/>
      <c r="X672" s="26"/>
      <c r="Y672" s="26"/>
      <c r="Z672" s="26"/>
      <c r="AA672" s="26"/>
      <c r="AB672" s="26"/>
      <c r="AC672" s="26"/>
      <c r="AD672" s="26"/>
      <c r="AE672" s="26"/>
      <c r="AR672" s="156" t="s">
        <v>223</v>
      </c>
      <c r="AT672" s="156" t="s">
        <v>168</v>
      </c>
      <c r="AU672" s="156" t="s">
        <v>145</v>
      </c>
      <c r="AY672" s="14" t="s">
        <v>133</v>
      </c>
      <c r="BE672" s="157">
        <f t="shared" si="204"/>
        <v>0</v>
      </c>
      <c r="BF672" s="157">
        <f t="shared" si="205"/>
        <v>0</v>
      </c>
      <c r="BG672" s="157">
        <f t="shared" si="206"/>
        <v>0</v>
      </c>
      <c r="BH672" s="157">
        <f t="shared" si="207"/>
        <v>0</v>
      </c>
      <c r="BI672" s="157">
        <f t="shared" si="208"/>
        <v>0</v>
      </c>
      <c r="BJ672" s="14" t="s">
        <v>83</v>
      </c>
      <c r="BK672" s="158">
        <f t="shared" si="209"/>
        <v>0</v>
      </c>
      <c r="BL672" s="14" t="s">
        <v>223</v>
      </c>
      <c r="BM672" s="156" t="s">
        <v>1568</v>
      </c>
    </row>
    <row r="673" spans="1:65" s="2" customFormat="1" ht="31.2" customHeight="1">
      <c r="A673" s="26"/>
      <c r="B673" s="145"/>
      <c r="C673" s="159" t="s">
        <v>1569</v>
      </c>
      <c r="D673" s="159" t="s">
        <v>168</v>
      </c>
      <c r="E673" s="160" t="s">
        <v>791</v>
      </c>
      <c r="F673" s="161" t="s">
        <v>792</v>
      </c>
      <c r="G673" s="162" t="s">
        <v>157</v>
      </c>
      <c r="H673" s="163">
        <v>5</v>
      </c>
      <c r="I673" s="163"/>
      <c r="J673" s="163">
        <f t="shared" si="200"/>
        <v>0</v>
      </c>
      <c r="K673" s="164"/>
      <c r="L673" s="165"/>
      <c r="M673" s="166" t="s">
        <v>1</v>
      </c>
      <c r="N673" s="167" t="s">
        <v>36</v>
      </c>
      <c r="O673" s="154">
        <v>0</v>
      </c>
      <c r="P673" s="154">
        <f t="shared" si="201"/>
        <v>0</v>
      </c>
      <c r="Q673" s="154">
        <v>0</v>
      </c>
      <c r="R673" s="154">
        <f t="shared" si="202"/>
        <v>0</v>
      </c>
      <c r="S673" s="154">
        <v>0</v>
      </c>
      <c r="T673" s="155">
        <f t="shared" si="203"/>
        <v>0</v>
      </c>
      <c r="U673" s="26"/>
      <c r="V673" s="26"/>
      <c r="W673" s="26"/>
      <c r="X673" s="26"/>
      <c r="Y673" s="26"/>
      <c r="Z673" s="26"/>
      <c r="AA673" s="26"/>
      <c r="AB673" s="26"/>
      <c r="AC673" s="26"/>
      <c r="AD673" s="26"/>
      <c r="AE673" s="26"/>
      <c r="AR673" s="156" t="s">
        <v>223</v>
      </c>
      <c r="AT673" s="156" t="s">
        <v>168</v>
      </c>
      <c r="AU673" s="156" t="s">
        <v>145</v>
      </c>
      <c r="AY673" s="14" t="s">
        <v>133</v>
      </c>
      <c r="BE673" s="157">
        <f t="shared" si="204"/>
        <v>0</v>
      </c>
      <c r="BF673" s="157">
        <f t="shared" si="205"/>
        <v>0</v>
      </c>
      <c r="BG673" s="157">
        <f t="shared" si="206"/>
        <v>0</v>
      </c>
      <c r="BH673" s="157">
        <f t="shared" si="207"/>
        <v>0</v>
      </c>
      <c r="BI673" s="157">
        <f t="shared" si="208"/>
        <v>0</v>
      </c>
      <c r="BJ673" s="14" t="s">
        <v>83</v>
      </c>
      <c r="BK673" s="158">
        <f t="shared" si="209"/>
        <v>0</v>
      </c>
      <c r="BL673" s="14" t="s">
        <v>223</v>
      </c>
      <c r="BM673" s="156" t="s">
        <v>1570</v>
      </c>
    </row>
    <row r="674" spans="1:65" s="2" customFormat="1" ht="27.6" customHeight="1">
      <c r="A674" s="26"/>
      <c r="B674" s="145"/>
      <c r="C674" s="159" t="s">
        <v>1571</v>
      </c>
      <c r="D674" s="159" t="s">
        <v>168</v>
      </c>
      <c r="E674" s="160" t="s">
        <v>795</v>
      </c>
      <c r="F674" s="161" t="s">
        <v>796</v>
      </c>
      <c r="G674" s="162" t="s">
        <v>157</v>
      </c>
      <c r="H674" s="163">
        <v>2</v>
      </c>
      <c r="I674" s="163"/>
      <c r="J674" s="163">
        <f t="shared" si="200"/>
        <v>0</v>
      </c>
      <c r="K674" s="164"/>
      <c r="L674" s="165"/>
      <c r="M674" s="166" t="s">
        <v>1</v>
      </c>
      <c r="N674" s="167" t="s">
        <v>36</v>
      </c>
      <c r="O674" s="154">
        <v>0</v>
      </c>
      <c r="P674" s="154">
        <f t="shared" si="201"/>
        <v>0</v>
      </c>
      <c r="Q674" s="154">
        <v>0</v>
      </c>
      <c r="R674" s="154">
        <f t="shared" si="202"/>
        <v>0</v>
      </c>
      <c r="S674" s="154">
        <v>0</v>
      </c>
      <c r="T674" s="155">
        <f t="shared" si="203"/>
        <v>0</v>
      </c>
      <c r="U674" s="26"/>
      <c r="V674" s="26"/>
      <c r="W674" s="26"/>
      <c r="X674" s="26"/>
      <c r="Y674" s="26"/>
      <c r="Z674" s="26"/>
      <c r="AA674" s="26"/>
      <c r="AB674" s="26"/>
      <c r="AC674" s="26"/>
      <c r="AD674" s="26"/>
      <c r="AE674" s="26"/>
      <c r="AR674" s="156" t="s">
        <v>223</v>
      </c>
      <c r="AT674" s="156" t="s">
        <v>168</v>
      </c>
      <c r="AU674" s="156" t="s">
        <v>145</v>
      </c>
      <c r="AY674" s="14" t="s">
        <v>133</v>
      </c>
      <c r="BE674" s="157">
        <f t="shared" si="204"/>
        <v>0</v>
      </c>
      <c r="BF674" s="157">
        <f t="shared" si="205"/>
        <v>0</v>
      </c>
      <c r="BG674" s="157">
        <f t="shared" si="206"/>
        <v>0</v>
      </c>
      <c r="BH674" s="157">
        <f t="shared" si="207"/>
        <v>0</v>
      </c>
      <c r="BI674" s="157">
        <f t="shared" si="208"/>
        <v>0</v>
      </c>
      <c r="BJ674" s="14" t="s">
        <v>83</v>
      </c>
      <c r="BK674" s="158">
        <f t="shared" si="209"/>
        <v>0</v>
      </c>
      <c r="BL674" s="14" t="s">
        <v>223</v>
      </c>
      <c r="BM674" s="156" t="s">
        <v>1572</v>
      </c>
    </row>
    <row r="675" spans="1:65" s="2" customFormat="1" ht="62.7" customHeight="1">
      <c r="A675" s="26"/>
      <c r="B675" s="145"/>
      <c r="C675" s="159" t="s">
        <v>1573</v>
      </c>
      <c r="D675" s="159" t="s">
        <v>168</v>
      </c>
      <c r="E675" s="160" t="s">
        <v>1574</v>
      </c>
      <c r="F675" s="161" t="s">
        <v>1575</v>
      </c>
      <c r="G675" s="162" t="s">
        <v>157</v>
      </c>
      <c r="H675" s="163">
        <v>1</v>
      </c>
      <c r="I675" s="163"/>
      <c r="J675" s="163">
        <f t="shared" si="200"/>
        <v>0</v>
      </c>
      <c r="K675" s="164"/>
      <c r="L675" s="165"/>
      <c r="M675" s="166" t="s">
        <v>1</v>
      </c>
      <c r="N675" s="167" t="s">
        <v>36</v>
      </c>
      <c r="O675" s="154">
        <v>0</v>
      </c>
      <c r="P675" s="154">
        <f t="shared" si="201"/>
        <v>0</v>
      </c>
      <c r="Q675" s="154">
        <v>0</v>
      </c>
      <c r="R675" s="154">
        <f t="shared" si="202"/>
        <v>0</v>
      </c>
      <c r="S675" s="154">
        <v>0</v>
      </c>
      <c r="T675" s="155">
        <f t="shared" si="203"/>
        <v>0</v>
      </c>
      <c r="U675" s="26"/>
      <c r="V675" s="26"/>
      <c r="W675" s="26"/>
      <c r="X675" s="26"/>
      <c r="Y675" s="26"/>
      <c r="Z675" s="26"/>
      <c r="AA675" s="26"/>
      <c r="AB675" s="26"/>
      <c r="AC675" s="26"/>
      <c r="AD675" s="26"/>
      <c r="AE675" s="26"/>
      <c r="AR675" s="156" t="s">
        <v>223</v>
      </c>
      <c r="AT675" s="156" t="s">
        <v>168</v>
      </c>
      <c r="AU675" s="156" t="s">
        <v>145</v>
      </c>
      <c r="AY675" s="14" t="s">
        <v>133</v>
      </c>
      <c r="BE675" s="157">
        <f t="shared" si="204"/>
        <v>0</v>
      </c>
      <c r="BF675" s="157">
        <f t="shared" si="205"/>
        <v>0</v>
      </c>
      <c r="BG675" s="157">
        <f t="shared" si="206"/>
        <v>0</v>
      </c>
      <c r="BH675" s="157">
        <f t="shared" si="207"/>
        <v>0</v>
      </c>
      <c r="BI675" s="157">
        <f t="shared" si="208"/>
        <v>0</v>
      </c>
      <c r="BJ675" s="14" t="s">
        <v>83</v>
      </c>
      <c r="BK675" s="158">
        <f t="shared" si="209"/>
        <v>0</v>
      </c>
      <c r="BL675" s="14" t="s">
        <v>223</v>
      </c>
      <c r="BM675" s="156" t="s">
        <v>1576</v>
      </c>
    </row>
    <row r="676" spans="1:65" s="2" customFormat="1" ht="24.15" customHeight="1">
      <c r="A676" s="26"/>
      <c r="B676" s="145"/>
      <c r="C676" s="159" t="s">
        <v>1577</v>
      </c>
      <c r="D676" s="159" t="s">
        <v>168</v>
      </c>
      <c r="E676" s="160" t="s">
        <v>1578</v>
      </c>
      <c r="F676" s="161" t="s">
        <v>816</v>
      </c>
      <c r="G676" s="162" t="s">
        <v>157</v>
      </c>
      <c r="H676" s="163">
        <v>1</v>
      </c>
      <c r="I676" s="163"/>
      <c r="J676" s="163">
        <f t="shared" si="200"/>
        <v>0</v>
      </c>
      <c r="K676" s="164"/>
      <c r="L676" s="165"/>
      <c r="M676" s="166" t="s">
        <v>1</v>
      </c>
      <c r="N676" s="167" t="s">
        <v>36</v>
      </c>
      <c r="O676" s="154">
        <v>0</v>
      </c>
      <c r="P676" s="154">
        <f t="shared" si="201"/>
        <v>0</v>
      </c>
      <c r="Q676" s="154">
        <v>2.1000000000000001E-4</v>
      </c>
      <c r="R676" s="154">
        <f t="shared" si="202"/>
        <v>2.1000000000000001E-4</v>
      </c>
      <c r="S676" s="154">
        <v>0</v>
      </c>
      <c r="T676" s="155">
        <f t="shared" si="203"/>
        <v>0</v>
      </c>
      <c r="U676" s="26"/>
      <c r="V676" s="26"/>
      <c r="W676" s="26"/>
      <c r="X676" s="26"/>
      <c r="Y676" s="26"/>
      <c r="Z676" s="26"/>
      <c r="AA676" s="26"/>
      <c r="AB676" s="26"/>
      <c r="AC676" s="26"/>
      <c r="AD676" s="26"/>
      <c r="AE676" s="26"/>
      <c r="AR676" s="156" t="s">
        <v>223</v>
      </c>
      <c r="AT676" s="156" t="s">
        <v>168</v>
      </c>
      <c r="AU676" s="156" t="s">
        <v>145</v>
      </c>
      <c r="AY676" s="14" t="s">
        <v>133</v>
      </c>
      <c r="BE676" s="157">
        <f t="shared" si="204"/>
        <v>0</v>
      </c>
      <c r="BF676" s="157">
        <f t="shared" si="205"/>
        <v>0</v>
      </c>
      <c r="BG676" s="157">
        <f t="shared" si="206"/>
        <v>0</v>
      </c>
      <c r="BH676" s="157">
        <f t="shared" si="207"/>
        <v>0</v>
      </c>
      <c r="BI676" s="157">
        <f t="shared" si="208"/>
        <v>0</v>
      </c>
      <c r="BJ676" s="14" t="s">
        <v>83</v>
      </c>
      <c r="BK676" s="158">
        <f t="shared" si="209"/>
        <v>0</v>
      </c>
      <c r="BL676" s="14" t="s">
        <v>223</v>
      </c>
      <c r="BM676" s="156" t="s">
        <v>1579</v>
      </c>
    </row>
    <row r="677" spans="1:65" s="12" customFormat="1" ht="25.95" customHeight="1">
      <c r="B677" s="133"/>
      <c r="D677" s="134" t="s">
        <v>69</v>
      </c>
      <c r="E677" s="135" t="s">
        <v>1580</v>
      </c>
      <c r="F677" s="135" t="s">
        <v>1581</v>
      </c>
      <c r="J677" s="136">
        <f>BK677</f>
        <v>0</v>
      </c>
      <c r="L677" s="133"/>
      <c r="M677" s="137"/>
      <c r="N677" s="138"/>
      <c r="O677" s="138"/>
      <c r="P677" s="139">
        <f>SUM(P678:P679)</f>
        <v>0</v>
      </c>
      <c r="Q677" s="138"/>
      <c r="R677" s="139">
        <f>SUM(R678:R679)</f>
        <v>0</v>
      </c>
      <c r="S677" s="138"/>
      <c r="T677" s="140">
        <f>SUM(T678:T679)</f>
        <v>0</v>
      </c>
      <c r="AR677" s="134" t="s">
        <v>140</v>
      </c>
      <c r="AT677" s="141" t="s">
        <v>69</v>
      </c>
      <c r="AU677" s="141" t="s">
        <v>70</v>
      </c>
      <c r="AY677" s="134" t="s">
        <v>133</v>
      </c>
      <c r="BK677" s="142">
        <f>SUM(BK678:BK679)</f>
        <v>0</v>
      </c>
    </row>
    <row r="678" spans="1:65" s="2" customFormat="1" ht="16.5" customHeight="1">
      <c r="A678" s="26"/>
      <c r="B678" s="145"/>
      <c r="C678" s="146" t="s">
        <v>1582</v>
      </c>
      <c r="D678" s="146" t="s">
        <v>136</v>
      </c>
      <c r="E678" s="147" t="s">
        <v>1583</v>
      </c>
      <c r="F678" s="148" t="s">
        <v>1584</v>
      </c>
      <c r="G678" s="149" t="s">
        <v>157</v>
      </c>
      <c r="H678" s="150">
        <v>1</v>
      </c>
      <c r="I678" s="150"/>
      <c r="J678" s="150">
        <f>ROUND(I678*H678,3)</f>
        <v>0</v>
      </c>
      <c r="K678" s="151"/>
      <c r="L678" s="27"/>
      <c r="M678" s="152" t="s">
        <v>1</v>
      </c>
      <c r="N678" s="153" t="s">
        <v>36</v>
      </c>
      <c r="O678" s="154">
        <v>0</v>
      </c>
      <c r="P678" s="154">
        <f>O678*H678</f>
        <v>0</v>
      </c>
      <c r="Q678" s="154">
        <v>0</v>
      </c>
      <c r="R678" s="154">
        <f>Q678*H678</f>
        <v>0</v>
      </c>
      <c r="S678" s="154">
        <v>0</v>
      </c>
      <c r="T678" s="155">
        <f>S678*H678</f>
        <v>0</v>
      </c>
      <c r="U678" s="26"/>
      <c r="V678" s="26"/>
      <c r="W678" s="26"/>
      <c r="X678" s="26"/>
      <c r="Y678" s="26"/>
      <c r="Z678" s="26"/>
      <c r="AA678" s="26"/>
      <c r="AB678" s="26"/>
      <c r="AC678" s="26"/>
      <c r="AD678" s="26"/>
      <c r="AE678" s="26"/>
      <c r="AR678" s="156" t="s">
        <v>218</v>
      </c>
      <c r="AT678" s="156" t="s">
        <v>136</v>
      </c>
      <c r="AU678" s="156" t="s">
        <v>77</v>
      </c>
      <c r="AY678" s="14" t="s">
        <v>133</v>
      </c>
      <c r="BE678" s="157">
        <f>IF(N678="základná",J678,0)</f>
        <v>0</v>
      </c>
      <c r="BF678" s="157">
        <f>IF(N678="znížená",J678,0)</f>
        <v>0</v>
      </c>
      <c r="BG678" s="157">
        <f>IF(N678="zákl. prenesená",J678,0)</f>
        <v>0</v>
      </c>
      <c r="BH678" s="157">
        <f>IF(N678="zníž. prenesená",J678,0)</f>
        <v>0</v>
      </c>
      <c r="BI678" s="157">
        <f>IF(N678="nulová",J678,0)</f>
        <v>0</v>
      </c>
      <c r="BJ678" s="14" t="s">
        <v>83</v>
      </c>
      <c r="BK678" s="158">
        <f>ROUND(I678*H678,3)</f>
        <v>0</v>
      </c>
      <c r="BL678" s="14" t="s">
        <v>218</v>
      </c>
      <c r="BM678" s="156" t="s">
        <v>1585</v>
      </c>
    </row>
    <row r="679" spans="1:65" s="2" customFormat="1" ht="16.5" customHeight="1">
      <c r="A679" s="26"/>
      <c r="B679" s="145"/>
      <c r="C679" s="146" t="s">
        <v>1586</v>
      </c>
      <c r="D679" s="146" t="s">
        <v>136</v>
      </c>
      <c r="E679" s="147" t="s">
        <v>1587</v>
      </c>
      <c r="F679" s="148" t="s">
        <v>1588</v>
      </c>
      <c r="G679" s="149" t="s">
        <v>1589</v>
      </c>
      <c r="H679" s="150">
        <v>200</v>
      </c>
      <c r="I679" s="150"/>
      <c r="J679" s="150">
        <f>ROUND(I679*H679,3)</f>
        <v>0</v>
      </c>
      <c r="K679" s="151"/>
      <c r="L679" s="27"/>
      <c r="M679" s="168" t="s">
        <v>1</v>
      </c>
      <c r="N679" s="169" t="s">
        <v>36</v>
      </c>
      <c r="O679" s="170">
        <v>0</v>
      </c>
      <c r="P679" s="170">
        <f>O679*H679</f>
        <v>0</v>
      </c>
      <c r="Q679" s="170">
        <v>0</v>
      </c>
      <c r="R679" s="170">
        <f>Q679*H679</f>
        <v>0</v>
      </c>
      <c r="S679" s="170">
        <v>0</v>
      </c>
      <c r="T679" s="171">
        <f>S679*H679</f>
        <v>0</v>
      </c>
      <c r="U679" s="26"/>
      <c r="V679" s="26"/>
      <c r="W679" s="26"/>
      <c r="X679" s="26"/>
      <c r="Y679" s="26"/>
      <c r="Z679" s="26"/>
      <c r="AA679" s="26"/>
      <c r="AB679" s="26"/>
      <c r="AC679" s="26"/>
      <c r="AD679" s="26"/>
      <c r="AE679" s="26"/>
      <c r="AR679" s="156" t="s">
        <v>218</v>
      </c>
      <c r="AT679" s="156" t="s">
        <v>136</v>
      </c>
      <c r="AU679" s="156" t="s">
        <v>77</v>
      </c>
      <c r="AY679" s="14" t="s">
        <v>133</v>
      </c>
      <c r="BE679" s="157">
        <f>IF(N679="základná",J679,0)</f>
        <v>0</v>
      </c>
      <c r="BF679" s="157">
        <f>IF(N679="znížená",J679,0)</f>
        <v>0</v>
      </c>
      <c r="BG679" s="157">
        <f>IF(N679="zákl. prenesená",J679,0)</f>
        <v>0</v>
      </c>
      <c r="BH679" s="157">
        <f>IF(N679="zníž. prenesená",J679,0)</f>
        <v>0</v>
      </c>
      <c r="BI679" s="157">
        <f>IF(N679="nulová",J679,0)</f>
        <v>0</v>
      </c>
      <c r="BJ679" s="14" t="s">
        <v>83</v>
      </c>
      <c r="BK679" s="158">
        <f>ROUND(I679*H679,3)</f>
        <v>0</v>
      </c>
      <c r="BL679" s="14" t="s">
        <v>218</v>
      </c>
      <c r="BM679" s="156" t="s">
        <v>1590</v>
      </c>
    </row>
    <row r="680" spans="1:65" s="2" customFormat="1" ht="6.9" customHeight="1">
      <c r="A680" s="26"/>
      <c r="B680" s="44"/>
      <c r="C680" s="45"/>
      <c r="D680" s="45"/>
      <c r="E680" s="45"/>
      <c r="F680" s="45"/>
      <c r="G680" s="45"/>
      <c r="H680" s="45"/>
      <c r="I680" s="45"/>
      <c r="J680" s="45"/>
      <c r="K680" s="45"/>
      <c r="L680" s="27"/>
      <c r="M680" s="26"/>
      <c r="O680" s="26"/>
      <c r="P680" s="26"/>
      <c r="Q680" s="26"/>
      <c r="R680" s="26"/>
      <c r="S680" s="26"/>
      <c r="T680" s="26"/>
      <c r="U680" s="26"/>
      <c r="V680" s="26"/>
      <c r="W680" s="26"/>
      <c r="X680" s="26"/>
      <c r="Y680" s="26"/>
      <c r="Z680" s="26"/>
      <c r="AA680" s="26"/>
      <c r="AB680" s="26"/>
      <c r="AC680" s="26"/>
      <c r="AD680" s="26"/>
      <c r="AE680" s="26"/>
    </row>
  </sheetData>
  <autoFilter ref="C143:K679" xr:uid="{00000000-0009-0000-0000-000001000000}"/>
  <mergeCells count="12">
    <mergeCell ref="E136:H136"/>
    <mergeCell ref="L2:V2"/>
    <mergeCell ref="E85:H85"/>
    <mergeCell ref="E87:H87"/>
    <mergeCell ref="E89:H89"/>
    <mergeCell ref="E132:H132"/>
    <mergeCell ref="E134:H134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ELI - SILNOPRÚDOVÁ ELEKTR...</vt:lpstr>
      <vt:lpstr>'ELI - SILNOPRÚDOVÁ ELEKTR...'!Názvy_tlače</vt:lpstr>
      <vt:lpstr>'Rekapitulácia stavby'!Názvy_tlače</vt:lpstr>
      <vt:lpstr>'ELI - SILNOPRÚDOVÁ ELEKTR...'!Oblasť_tlače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Illéš</dc:creator>
  <cp:lastModifiedBy>JANKO</cp:lastModifiedBy>
  <cp:lastPrinted>2021-10-19T13:30:02Z</cp:lastPrinted>
  <dcterms:created xsi:type="dcterms:W3CDTF">2021-09-09T07:09:15Z</dcterms:created>
  <dcterms:modified xsi:type="dcterms:W3CDTF">2021-10-19T13:30:05Z</dcterms:modified>
</cp:coreProperties>
</file>