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Prehlad" sheetId="5" r:id="rId1"/>
    <sheet name="Figury" sheetId="6" r:id="rId2"/>
    <sheet name="Rekapitulacia" sheetId="4" r:id="rId3"/>
    <sheet name="Kryci list" sheetId="3" r:id="rId4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list'!$A:$J</definedName>
    <definedName name="_xlnm.Print_Area" localSheetId="0">Prehlad!$A:$O</definedName>
    <definedName name="_xlnm.Print_Area" localSheetId="2">Rekapitulacia!$A:$G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J30" i="3" s="1"/>
  <c r="G36" i="4"/>
  <c r="D36" i="4"/>
  <c r="C36" i="4"/>
  <c r="B36" i="4"/>
  <c r="W355" i="5"/>
  <c r="E355" i="5"/>
  <c r="E18" i="3"/>
  <c r="D18" i="3"/>
  <c r="F18" i="3" s="1"/>
  <c r="G33" i="4"/>
  <c r="F33" i="4"/>
  <c r="E33" i="4"/>
  <c r="D33" i="4"/>
  <c r="C33" i="4"/>
  <c r="B33" i="4"/>
  <c r="W353" i="5"/>
  <c r="E353" i="5"/>
  <c r="N353" i="5"/>
  <c r="L353" i="5"/>
  <c r="G32" i="4"/>
  <c r="F32" i="4"/>
  <c r="E32" i="4"/>
  <c r="D32" i="4"/>
  <c r="C32" i="4"/>
  <c r="B32" i="4"/>
  <c r="W351" i="5"/>
  <c r="E351" i="5"/>
  <c r="N351" i="5"/>
  <c r="L351" i="5"/>
  <c r="N350" i="5"/>
  <c r="L350" i="5"/>
  <c r="N349" i="5"/>
  <c r="L349" i="5"/>
  <c r="N348" i="5"/>
  <c r="L348" i="5"/>
  <c r="E17" i="3"/>
  <c r="D17" i="3"/>
  <c r="F17" i="3" s="1"/>
  <c r="G30" i="4"/>
  <c r="F30" i="4"/>
  <c r="E30" i="4"/>
  <c r="D30" i="4"/>
  <c r="C30" i="4"/>
  <c r="B30" i="4"/>
  <c r="W344" i="5"/>
  <c r="E344" i="5"/>
  <c r="N344" i="5"/>
  <c r="L344" i="5"/>
  <c r="G29" i="4"/>
  <c r="F29" i="4"/>
  <c r="E29" i="4"/>
  <c r="D29" i="4"/>
  <c r="C29" i="4"/>
  <c r="B29" i="4"/>
  <c r="W342" i="5"/>
  <c r="E342" i="5"/>
  <c r="N342" i="5"/>
  <c r="L342" i="5"/>
  <c r="N341" i="5"/>
  <c r="L341" i="5"/>
  <c r="N336" i="5"/>
  <c r="L336" i="5"/>
  <c r="N331" i="5"/>
  <c r="L331" i="5"/>
  <c r="G28" i="4"/>
  <c r="F28" i="4"/>
  <c r="E28" i="4"/>
  <c r="D28" i="4"/>
  <c r="C28" i="4"/>
  <c r="B28" i="4"/>
  <c r="W328" i="5"/>
  <c r="E328" i="5"/>
  <c r="N328" i="5"/>
  <c r="L328" i="5"/>
  <c r="N327" i="5"/>
  <c r="L327" i="5"/>
  <c r="N325" i="5"/>
  <c r="L325" i="5"/>
  <c r="G27" i="4"/>
  <c r="F27" i="4"/>
  <c r="E27" i="4"/>
  <c r="D27" i="4"/>
  <c r="C27" i="4"/>
  <c r="B27" i="4"/>
  <c r="W322" i="5"/>
  <c r="E322" i="5"/>
  <c r="N322" i="5"/>
  <c r="L322" i="5"/>
  <c r="N321" i="5"/>
  <c r="L321" i="5"/>
  <c r="N320" i="5"/>
  <c r="L320" i="5"/>
  <c r="N319" i="5"/>
  <c r="L319" i="5"/>
  <c r="N318" i="5"/>
  <c r="L318" i="5"/>
  <c r="N317" i="5"/>
  <c r="L317" i="5"/>
  <c r="G26" i="4"/>
  <c r="F26" i="4"/>
  <c r="E26" i="4"/>
  <c r="D26" i="4"/>
  <c r="C26" i="4"/>
  <c r="B26" i="4"/>
  <c r="W314" i="5"/>
  <c r="E314" i="5"/>
  <c r="N314" i="5"/>
  <c r="L314" i="5"/>
  <c r="N313" i="5"/>
  <c r="L313" i="5"/>
  <c r="N312" i="5"/>
  <c r="L312" i="5"/>
  <c r="N311" i="5"/>
  <c r="L311" i="5"/>
  <c r="G25" i="4"/>
  <c r="F25" i="4"/>
  <c r="E25" i="4"/>
  <c r="D25" i="4"/>
  <c r="C25" i="4"/>
  <c r="B25" i="4"/>
  <c r="W308" i="5"/>
  <c r="E308" i="5"/>
  <c r="N308" i="5"/>
  <c r="L308" i="5"/>
  <c r="N307" i="5"/>
  <c r="L307" i="5"/>
  <c r="N305" i="5"/>
  <c r="L305" i="5"/>
  <c r="N304" i="5"/>
  <c r="L304" i="5"/>
  <c r="N303" i="5"/>
  <c r="L303" i="5"/>
  <c r="N301" i="5"/>
  <c r="L301" i="5"/>
  <c r="N300" i="5"/>
  <c r="L300" i="5"/>
  <c r="G24" i="4"/>
  <c r="F24" i="4"/>
  <c r="E24" i="4"/>
  <c r="D24" i="4"/>
  <c r="C24" i="4"/>
  <c r="B24" i="4"/>
  <c r="W297" i="5"/>
  <c r="E297" i="5"/>
  <c r="N297" i="5"/>
  <c r="L297" i="5"/>
  <c r="N296" i="5"/>
  <c r="L296" i="5"/>
  <c r="N295" i="5"/>
  <c r="L295" i="5"/>
  <c r="N294" i="5"/>
  <c r="L294" i="5"/>
  <c r="N293" i="5"/>
  <c r="L293" i="5"/>
  <c r="N292" i="5"/>
  <c r="L292" i="5"/>
  <c r="G23" i="4"/>
  <c r="F23" i="4"/>
  <c r="E23" i="4"/>
  <c r="D23" i="4"/>
  <c r="C23" i="4"/>
  <c r="B23" i="4"/>
  <c r="W289" i="5"/>
  <c r="E289" i="5"/>
  <c r="N289" i="5"/>
  <c r="L289" i="5"/>
  <c r="N288" i="5"/>
  <c r="L288" i="5"/>
  <c r="N287" i="5"/>
  <c r="L287" i="5"/>
  <c r="N284" i="5"/>
  <c r="L284" i="5"/>
  <c r="N280" i="5"/>
  <c r="L280" i="5"/>
  <c r="N279" i="5"/>
  <c r="L279" i="5"/>
  <c r="N278" i="5"/>
  <c r="L278" i="5"/>
  <c r="N277" i="5"/>
  <c r="L277" i="5"/>
  <c r="N274" i="5"/>
  <c r="L274" i="5"/>
  <c r="N271" i="5"/>
  <c r="L271" i="5"/>
  <c r="N268" i="5"/>
  <c r="L268" i="5"/>
  <c r="N265" i="5"/>
  <c r="L265" i="5"/>
  <c r="N262" i="5"/>
  <c r="L262" i="5"/>
  <c r="N259" i="5"/>
  <c r="L259" i="5"/>
  <c r="N256" i="5"/>
  <c r="L256" i="5"/>
  <c r="N255" i="5"/>
  <c r="L255" i="5"/>
  <c r="N254" i="5"/>
  <c r="L254" i="5"/>
  <c r="N253" i="5"/>
  <c r="L253" i="5"/>
  <c r="N252" i="5"/>
  <c r="L252" i="5"/>
  <c r="N249" i="5"/>
  <c r="L249" i="5"/>
  <c r="N246" i="5"/>
  <c r="L246" i="5"/>
  <c r="N243" i="5"/>
  <c r="L243" i="5"/>
  <c r="N240" i="5"/>
  <c r="L240" i="5"/>
  <c r="N237" i="5"/>
  <c r="L237" i="5"/>
  <c r="N234" i="5"/>
  <c r="L234" i="5"/>
  <c r="N231" i="5"/>
  <c r="L231" i="5"/>
  <c r="G22" i="4"/>
  <c r="F22" i="4"/>
  <c r="E22" i="4"/>
  <c r="D22" i="4"/>
  <c r="C22" i="4"/>
  <c r="B22" i="4"/>
  <c r="W228" i="5"/>
  <c r="E228" i="5"/>
  <c r="N228" i="5"/>
  <c r="L228" i="5"/>
  <c r="N227" i="5"/>
  <c r="L227" i="5"/>
  <c r="N225" i="5"/>
  <c r="L225" i="5"/>
  <c r="N224" i="5"/>
  <c r="L224" i="5"/>
  <c r="N223" i="5"/>
  <c r="L223" i="5"/>
  <c r="N222" i="5"/>
  <c r="L222" i="5"/>
  <c r="N221" i="5"/>
  <c r="L221" i="5"/>
  <c r="N220" i="5"/>
  <c r="L220" i="5"/>
  <c r="N219" i="5"/>
  <c r="L219" i="5"/>
  <c r="N217" i="5"/>
  <c r="L217" i="5"/>
  <c r="N214" i="5"/>
  <c r="L214" i="5"/>
  <c r="G21" i="4"/>
  <c r="F21" i="4"/>
  <c r="E21" i="4"/>
  <c r="D21" i="4"/>
  <c r="C21" i="4"/>
  <c r="B21" i="4"/>
  <c r="W211" i="5"/>
  <c r="E211" i="5"/>
  <c r="N211" i="5"/>
  <c r="L211" i="5"/>
  <c r="N210" i="5"/>
  <c r="L210" i="5"/>
  <c r="G20" i="4"/>
  <c r="F20" i="4"/>
  <c r="E20" i="4"/>
  <c r="D20" i="4"/>
  <c r="C20" i="4"/>
  <c r="B20" i="4"/>
  <c r="W207" i="5"/>
  <c r="E207" i="5"/>
  <c r="N207" i="5"/>
  <c r="L207" i="5"/>
  <c r="N206" i="5"/>
  <c r="L206" i="5"/>
  <c r="N205" i="5"/>
  <c r="L205" i="5"/>
  <c r="G19" i="4"/>
  <c r="F19" i="4"/>
  <c r="E19" i="4"/>
  <c r="D19" i="4"/>
  <c r="C19" i="4"/>
  <c r="B19" i="4"/>
  <c r="W202" i="5"/>
  <c r="E202" i="5"/>
  <c r="N202" i="5"/>
  <c r="L202" i="5"/>
  <c r="N201" i="5"/>
  <c r="L201" i="5"/>
  <c r="N200" i="5"/>
  <c r="L200" i="5"/>
  <c r="N199" i="5"/>
  <c r="L199" i="5"/>
  <c r="N198" i="5"/>
  <c r="L198" i="5"/>
  <c r="N197" i="5"/>
  <c r="L197" i="5"/>
  <c r="N195" i="5"/>
  <c r="L195" i="5"/>
  <c r="N193" i="5"/>
  <c r="L193" i="5"/>
  <c r="N191" i="5"/>
  <c r="L191" i="5"/>
  <c r="N190" i="5"/>
  <c r="L190" i="5"/>
  <c r="N189" i="5"/>
  <c r="L189" i="5"/>
  <c r="N187" i="5"/>
  <c r="L187" i="5"/>
  <c r="N186" i="5"/>
  <c r="L186" i="5"/>
  <c r="G18" i="4"/>
  <c r="F18" i="4"/>
  <c r="E18" i="4"/>
  <c r="D18" i="4"/>
  <c r="C18" i="4"/>
  <c r="B18" i="4"/>
  <c r="W183" i="5"/>
  <c r="E183" i="5"/>
  <c r="N183" i="5"/>
  <c r="L183" i="5"/>
  <c r="N182" i="5"/>
  <c r="L182" i="5"/>
  <c r="N181" i="5"/>
  <c r="L181" i="5"/>
  <c r="N180" i="5"/>
  <c r="L180" i="5"/>
  <c r="N179" i="5"/>
  <c r="L179" i="5"/>
  <c r="E16" i="3"/>
  <c r="D16" i="3"/>
  <c r="F24" i="3" s="1"/>
  <c r="G16" i="4"/>
  <c r="D16" i="4"/>
  <c r="C16" i="4"/>
  <c r="B16" i="4"/>
  <c r="W175" i="5"/>
  <c r="E175" i="5"/>
  <c r="G15" i="4"/>
  <c r="E15" i="4"/>
  <c r="D15" i="4"/>
  <c r="C15" i="4"/>
  <c r="B15" i="4"/>
  <c r="W173" i="5"/>
  <c r="E173" i="5"/>
  <c r="L173" i="5"/>
  <c r="L175" i="5" s="1"/>
  <c r="N172" i="5"/>
  <c r="L172" i="5"/>
  <c r="N171" i="5"/>
  <c r="L171" i="5"/>
  <c r="N170" i="5"/>
  <c r="L170" i="5"/>
  <c r="N169" i="5"/>
  <c r="L169" i="5"/>
  <c r="N168" i="5"/>
  <c r="L168" i="5"/>
  <c r="N167" i="5"/>
  <c r="L167" i="5"/>
  <c r="N166" i="5"/>
  <c r="L166" i="5"/>
  <c r="N165" i="5"/>
  <c r="L165" i="5"/>
  <c r="N164" i="5"/>
  <c r="L164" i="5"/>
  <c r="N161" i="5"/>
  <c r="L161" i="5"/>
  <c r="N152" i="5"/>
  <c r="L152" i="5"/>
  <c r="N147" i="5"/>
  <c r="L147" i="5"/>
  <c r="N144" i="5"/>
  <c r="L144" i="5"/>
  <c r="N141" i="5"/>
  <c r="L141" i="5"/>
  <c r="N138" i="5"/>
  <c r="L138" i="5"/>
  <c r="N134" i="5"/>
  <c r="N173" i="5" s="1"/>
  <c r="L134" i="5"/>
  <c r="N127" i="5"/>
  <c r="L127" i="5"/>
  <c r="N124" i="5"/>
  <c r="L124" i="5"/>
  <c r="N121" i="5"/>
  <c r="L121" i="5"/>
  <c r="N118" i="5"/>
  <c r="L118" i="5"/>
  <c r="N114" i="5"/>
  <c r="L114" i="5"/>
  <c r="N113" i="5"/>
  <c r="L113" i="5"/>
  <c r="N109" i="5"/>
  <c r="L109" i="5"/>
  <c r="N104" i="5"/>
  <c r="L104" i="5"/>
  <c r="N83" i="5"/>
  <c r="L83" i="5"/>
  <c r="N81" i="5"/>
  <c r="L81" i="5"/>
  <c r="N78" i="5"/>
  <c r="L78" i="5"/>
  <c r="G14" i="4"/>
  <c r="F14" i="4"/>
  <c r="E14" i="4"/>
  <c r="D14" i="4"/>
  <c r="C14" i="4"/>
  <c r="B14" i="4"/>
  <c r="W75" i="5"/>
  <c r="E75" i="5"/>
  <c r="N75" i="5"/>
  <c r="L75" i="5"/>
  <c r="N73" i="5"/>
  <c r="L73" i="5"/>
  <c r="N71" i="5"/>
  <c r="L71" i="5"/>
  <c r="N69" i="5"/>
  <c r="L69" i="5"/>
  <c r="N67" i="5"/>
  <c r="L67" i="5"/>
  <c r="N66" i="5"/>
  <c r="L66" i="5"/>
  <c r="N65" i="5"/>
  <c r="L65" i="5"/>
  <c r="N63" i="5"/>
  <c r="L63" i="5"/>
  <c r="N61" i="5"/>
  <c r="L61" i="5"/>
  <c r="N59" i="5"/>
  <c r="L59" i="5"/>
  <c r="N57" i="5"/>
  <c r="L57" i="5"/>
  <c r="N56" i="5"/>
  <c r="L56" i="5"/>
  <c r="N54" i="5"/>
  <c r="L54" i="5"/>
  <c r="N51" i="5"/>
  <c r="L51" i="5"/>
  <c r="N49" i="5"/>
  <c r="L49" i="5"/>
  <c r="N48" i="5"/>
  <c r="L48" i="5"/>
  <c r="N45" i="5"/>
  <c r="L45" i="5"/>
  <c r="G13" i="4"/>
  <c r="F13" i="4"/>
  <c r="E13" i="4"/>
  <c r="D13" i="4"/>
  <c r="C13" i="4"/>
  <c r="B13" i="4"/>
  <c r="W42" i="5"/>
  <c r="E42" i="5"/>
  <c r="N42" i="5"/>
  <c r="L42" i="5"/>
  <c r="N33" i="5"/>
  <c r="L33" i="5"/>
  <c r="N31" i="5"/>
  <c r="L31" i="5"/>
  <c r="N29" i="5"/>
  <c r="L29" i="5"/>
  <c r="N27" i="5"/>
  <c r="L27" i="5"/>
  <c r="N25" i="5"/>
  <c r="L25" i="5"/>
  <c r="N21" i="5"/>
  <c r="L21" i="5"/>
  <c r="G12" i="4"/>
  <c r="F12" i="4"/>
  <c r="E12" i="4"/>
  <c r="D12" i="4"/>
  <c r="C12" i="4"/>
  <c r="B12" i="4"/>
  <c r="W18" i="5"/>
  <c r="E18" i="5"/>
  <c r="N18" i="5"/>
  <c r="L18" i="5"/>
  <c r="N16" i="5"/>
  <c r="L16" i="5"/>
  <c r="N14" i="5"/>
  <c r="L14" i="5"/>
  <c r="F25" i="3"/>
  <c r="F22" i="3"/>
  <c r="J26" i="3"/>
  <c r="J20" i="3"/>
  <c r="E20" i="3"/>
  <c r="D20" i="3"/>
  <c r="F19" i="3"/>
  <c r="F16" i="3"/>
  <c r="J14" i="3"/>
  <c r="J13" i="3"/>
  <c r="F1" i="3"/>
  <c r="B8" i="4"/>
  <c r="D8" i="5"/>
  <c r="L355" i="5" l="1"/>
  <c r="E36" i="4" s="1"/>
  <c r="E16" i="4"/>
  <c r="N175" i="5"/>
  <c r="F15" i="4"/>
  <c r="F23" i="3"/>
  <c r="F26" i="3" s="1"/>
  <c r="F20" i="3"/>
  <c r="N355" i="5" l="1"/>
  <c r="F36" i="4" s="1"/>
  <c r="F16" i="4"/>
  <c r="J28" i="3"/>
  <c r="I29" i="3" s="1"/>
  <c r="J29" i="3" s="1"/>
  <c r="J31" i="3" l="1"/>
  <c r="J12" i="3" l="1"/>
  <c r="F13" i="3"/>
  <c r="F14" i="3"/>
  <c r="F12" i="3"/>
</calcChain>
</file>

<file path=xl/sharedStrings.xml><?xml version="1.0" encoding="utf-8"?>
<sst xmlns="http://schemas.openxmlformats.org/spreadsheetml/2006/main" count="2079" uniqueCount="727">
  <si>
    <t>a</t>
  </si>
  <si>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</si>
  <si>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</si>
  <si>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</si>
  <si>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</si>
  <si>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</si>
  <si>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</si>
  <si>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</si>
  <si>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</si>
  <si>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</si>
  <si>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</si>
  <si>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</si>
  <si>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</si>
  <si>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</si>
  <si>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</si>
  <si>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</si>
  <si>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</si>
  <si>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</si>
  <si>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</si>
  <si>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</si>
  <si>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</si>
  <si>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</si>
  <si>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</si>
  <si>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</si>
  <si>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</si>
  <si>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</si>
  <si>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</si>
  <si>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</si>
  <si>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</si>
  <si>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</si>
  <si>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</si>
  <si>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</si>
  <si>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</si>
  <si>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</si>
  <si>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</si>
  <si>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</si>
  <si>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</si>
  <si>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</si>
  <si>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</si>
  <si>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</si>
  <si>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</si>
  <si>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</si>
  <si>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</si>
  <si>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</si>
  <si>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</si>
  <si>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</si>
  <si>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</si>
  <si>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</si>
  <si>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</si>
  <si>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</si>
  <si>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</si>
  <si>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</si>
  <si>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</si>
  <si>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</si>
  <si>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</si>
  <si>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</si>
  <si>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</si>
  <si>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</si>
  <si>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</si>
  <si>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</si>
  <si>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</si>
  <si>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</si>
  <si>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</si>
  <si>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</si>
  <si>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</si>
  <si>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</si>
  <si>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</si>
  <si>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</si>
  <si>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</si>
  <si>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</si>
  <si>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</si>
  <si>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</si>
  <si>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</si>
  <si>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</si>
  <si>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</si>
  <si>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</si>
  <si>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</si>
  <si>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</si>
  <si>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</si>
  <si>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</si>
  <si>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</si>
  <si>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</si>
  <si>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</si>
  <si>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</si>
  <si>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</si>
  <si>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</si>
  <si>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</si>
  <si>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</si>
  <si>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</si>
  <si>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</si>
  <si>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</si>
  <si>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</si>
  <si>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</si>
  <si>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</si>
  <si>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</si>
  <si>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</si>
  <si>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</si>
  <si>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</si>
  <si>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</si>
  <si>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</si>
  <si>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</si>
  <si>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</si>
  <si>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</si>
  <si>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</si>
  <si>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</si>
  <si>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</si>
  <si>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</si>
  <si>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</si>
  <si>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</si>
  <si>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</si>
  <si>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</si>
  <si>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</si>
  <si>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</si>
  <si>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</si>
  <si>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</si>
  <si>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</si>
  <si>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</si>
  <si>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Odberateľ: Fakultná nemocnica Trenčín </t>
  </si>
  <si>
    <t xml:space="preserve">Spracoval: Gabriela Nagyová                        </t>
  </si>
  <si>
    <t xml:space="preserve">Projektant: "Domino projekt" Ing.Juraj Šuty </t>
  </si>
  <si>
    <t xml:space="preserve">JKSO : </t>
  </si>
  <si>
    <t>Dátum: 28.09.2021</t>
  </si>
  <si>
    <t>Stavba : Stavebné úpravy-Komplet.rekonštr.lôžkovej časti OAIM FN Trenčín,Legionárska 28,Trenčín</t>
  </si>
  <si>
    <t>Objekt : Stavebné úpravy OAIM</t>
  </si>
  <si>
    <t>MPBAU SK, s. r. o. Košice</t>
  </si>
  <si>
    <t xml:space="preserve"> MPBAU SK, s. r. o. Košice</t>
  </si>
  <si>
    <t>JKSO :</t>
  </si>
  <si>
    <t>Gabriela Nagyová</t>
  </si>
  <si>
    <t>28.09.2021</t>
  </si>
  <si>
    <t xml:space="preserve">Fakultná nemocnica Trenčín </t>
  </si>
  <si>
    <t>91171 Trenčín</t>
  </si>
  <si>
    <t xml:space="preserve">"Domino projekt" Ing.Juraj Šuty </t>
  </si>
  <si>
    <t>Košice</t>
  </si>
  <si>
    <t>M3 OP</t>
  </si>
  <si>
    <t>M2 ZP</t>
  </si>
  <si>
    <t>M2 UP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</si>
  <si>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</si>
  <si>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</si>
  <si>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</si>
  <si>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</si>
  <si>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</si>
  <si>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</si>
  <si>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</si>
  <si>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</si>
  <si>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</si>
  <si>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</si>
  <si>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</si>
  <si>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</si>
  <si>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</si>
  <si>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</si>
  <si>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</si>
  <si>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</si>
  <si>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</si>
  <si>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</si>
  <si>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</si>
  <si>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121101101</t>
  </si>
  <si>
    <t>Odstránenie ornice s premiestnením do 50 m</t>
  </si>
  <si>
    <t>m3</t>
  </si>
  <si>
    <t xml:space="preserve">                    </t>
  </si>
  <si>
    <t>12110-1101</t>
  </si>
  <si>
    <t>45.11.21</t>
  </si>
  <si>
    <t>EK</t>
  </si>
  <si>
    <t>S</t>
  </si>
  <si>
    <t>2,0*0,5*0,1 =   0,100</t>
  </si>
  <si>
    <t>181101102</t>
  </si>
  <si>
    <t>Úprava pláne v zárezoch v horn. tr. 1-4 so zhutnením</t>
  </si>
  <si>
    <t>m2</t>
  </si>
  <si>
    <t>18110-1102</t>
  </si>
  <si>
    <t>2,0*0,5 =   1,000</t>
  </si>
  <si>
    <t xml:space="preserve">1 - ZEMNE PRÁCE  spolu: </t>
  </si>
  <si>
    <t>3 - ZVISLÉ A KOMPLETNÉ KONŠTRUKCIE</t>
  </si>
  <si>
    <t>011</t>
  </si>
  <si>
    <t>311272536</t>
  </si>
  <si>
    <t>Murivo nosné porobet tvárnice PPT-hlad.Ytong, 400mm, P3-550</t>
  </si>
  <si>
    <t>31127-2536</t>
  </si>
  <si>
    <t>45.25.50</t>
  </si>
  <si>
    <t>Ipp</t>
  </si>
  <si>
    <t>1,8*,65*0,4 =   0,468</t>
  </si>
  <si>
    <t>1,8*1,45*0,5 =   1,305</t>
  </si>
  <si>
    <t>317161111</t>
  </si>
  <si>
    <t>Preklady keramické POROTHERM 120/65/1000 mm</t>
  </si>
  <si>
    <t>kus</t>
  </si>
  <si>
    <t>31716-1111</t>
  </si>
  <si>
    <t>2+6 =   8,000</t>
  </si>
  <si>
    <t>317161112</t>
  </si>
  <si>
    <t>Preklady keramické POROTHERM 120/65/1250 mm</t>
  </si>
  <si>
    <t>31716-1112</t>
  </si>
  <si>
    <t>4+4+2 =   10,000</t>
  </si>
  <si>
    <t>317161113</t>
  </si>
  <si>
    <t>Preklady keramické POROTHERM 120/65/1500 mm</t>
  </si>
  <si>
    <t>31716-1113</t>
  </si>
  <si>
    <t>4+1 =   5,000</t>
  </si>
  <si>
    <t>317161114</t>
  </si>
  <si>
    <t>Preklady keramické POROTHERM 120/65/1750 mm</t>
  </si>
  <si>
    <t>31716-1114</t>
  </si>
  <si>
    <t>2+1 =   3,000</t>
  </si>
  <si>
    <t>342272536</t>
  </si>
  <si>
    <t>Priečky PPP Ytong hr.150mm 550kg/m3</t>
  </si>
  <si>
    <t>34227-2536</t>
  </si>
  <si>
    <t>0,4*0,4*7 =   1,120</t>
  </si>
  <si>
    <t>0,53*0,3 =   0,159</t>
  </si>
  <si>
    <t>Inp</t>
  </si>
  <si>
    <t>2,268*3,8 =   8,618</t>
  </si>
  <si>
    <t>3,948*3,8 =   15,002</t>
  </si>
  <si>
    <t>3,45*3,8 =   13,110</t>
  </si>
  <si>
    <t>0,6*2,0 =   1,200</t>
  </si>
  <si>
    <t>-0,8*2,01*2 =   -3,216</t>
  </si>
  <si>
    <t xml:space="preserve">3 - ZVISLÉ A KOMPLETNÉ KONŠTRUKCIE  spolu: </t>
  </si>
  <si>
    <t>6 - ÚPRAVY POVRCHOV, PODLAHY, VÝPLNE</t>
  </si>
  <si>
    <t>014</t>
  </si>
  <si>
    <t>612401190</t>
  </si>
  <si>
    <t>Pačokovanie 2x váp.mliekom+obrúsenie+presádrovanie</t>
  </si>
  <si>
    <t>61240-1190</t>
  </si>
  <si>
    <t>45.41.10</t>
  </si>
  <si>
    <t>Ipp,Inp</t>
  </si>
  <si>
    <t>32+245 =   277,000</t>
  </si>
  <si>
    <t>612466212</t>
  </si>
  <si>
    <t>Penetrácia stien</t>
  </si>
  <si>
    <t>61246-6212</t>
  </si>
  <si>
    <t>612473188.0</t>
  </si>
  <si>
    <t>Prípl. za zabudované hliníkové rohovníky k vnút. omietke zo suchých zmesí</t>
  </si>
  <si>
    <t>m</t>
  </si>
  <si>
    <t>61247-3188.0</t>
  </si>
  <si>
    <t>6,4+16,0 =   22,400</t>
  </si>
  <si>
    <t>612474105</t>
  </si>
  <si>
    <t>Sádrová stierka stien RIGIPS</t>
  </si>
  <si>
    <t>61247-4105</t>
  </si>
  <si>
    <t>28,0+112,0 =   140,000</t>
  </si>
  <si>
    <t>612474132</t>
  </si>
  <si>
    <t>Omietka vnút. stien hrubá zo zmesí Cemix vr.prednástreku</t>
  </si>
  <si>
    <t>61247-4132</t>
  </si>
  <si>
    <t>11+38 =   49,000</t>
  </si>
  <si>
    <t>612481119</t>
  </si>
  <si>
    <t>Potiahnutie vnút., alebo vonk. stien a ostatných plôch sklotextilnou mriežkou</t>
  </si>
  <si>
    <t>61248-1119</t>
  </si>
  <si>
    <t>622406105</t>
  </si>
  <si>
    <t>Príprava podkladu pre vonkajšie steny CEMIX základná penetrácia</t>
  </si>
  <si>
    <t>62240-6105</t>
  </si>
  <si>
    <t xml:space="preserve">  .  .  </t>
  </si>
  <si>
    <t>3,5+2,0 =   5,500</t>
  </si>
  <si>
    <t>624601121.1</t>
  </si>
  <si>
    <t>Tmelenie škár PUR penou</t>
  </si>
  <si>
    <t>62460-1121.1</t>
  </si>
  <si>
    <t>(0,54+0,3)*2 =   1,680</t>
  </si>
  <si>
    <t>631312651</t>
  </si>
  <si>
    <t>Mazanina z betónu prostého tr.C 20/25 hr. nad 50 do 80 mm</t>
  </si>
  <si>
    <t>63131-2651</t>
  </si>
  <si>
    <t>31,97*0,0749 =   2,395</t>
  </si>
  <si>
    <t>631313651</t>
  </si>
  <si>
    <t>Mazanina z betónu prostého tr.C 20/25 hr. nad 80 do 120 mm</t>
  </si>
  <si>
    <t>63131-3651</t>
  </si>
  <si>
    <t>(84,33+195,62)*0,083 =   23,236</t>
  </si>
  <si>
    <t>631319171</t>
  </si>
  <si>
    <t>Prípl. za stiahnutie povrchu mazaniny pred vlož. výstuže hr. do 8 cm</t>
  </si>
  <si>
    <t>63131-9171</t>
  </si>
  <si>
    <t>45.25.32</t>
  </si>
  <si>
    <t>631319173</t>
  </si>
  <si>
    <t>Prípl. za stiahnutie povrchu mazaniny pred vlož. výstuže hr. do 12 cm</t>
  </si>
  <si>
    <t>63131-9173</t>
  </si>
  <si>
    <t>631362021</t>
  </si>
  <si>
    <t>Výstuž betónových mazanín zo zvarovaných sietí Kari</t>
  </si>
  <si>
    <t>t</t>
  </si>
  <si>
    <t>63136-2021</t>
  </si>
  <si>
    <t>(31,97+84,33+195,62)*0,00134 =   0,418</t>
  </si>
  <si>
    <t>800</t>
  </si>
  <si>
    <t>6324221051</t>
  </si>
  <si>
    <t>Poter elastickýsamonivelizačný,vystužený vláknami PP hr.4mm</t>
  </si>
  <si>
    <t>84,33+195,62+25,26 =   305,210</t>
  </si>
  <si>
    <t>632477010</t>
  </si>
  <si>
    <t>Penetrácia podlahová</t>
  </si>
  <si>
    <t>31,97*2+84,33+195,62+25,26 =   369,150</t>
  </si>
  <si>
    <t>632921413</t>
  </si>
  <si>
    <t>Dlažba z betónových dlaždíc hr. 6 cm kladených do cem malty MC-1O</t>
  </si>
  <si>
    <t>63292-1413</t>
  </si>
  <si>
    <t>2,0*0,5*3 =   3,000</t>
  </si>
  <si>
    <t xml:space="preserve">6 - ÚPRAVY POVRCHOV, PODLAHY, VÝPLNE  spolu: </t>
  </si>
  <si>
    <t>9 - OSTATNÉ KONŠTRUKCIE A PRÁCE</t>
  </si>
  <si>
    <t>953947121</t>
  </si>
  <si>
    <t>Kotvy mechanické M 12 dl 115 mm pre stredné zaťaženie do betónu, ŽB alebo kameňa s vyvŕtaním otvoru</t>
  </si>
  <si>
    <t>95394-7121</t>
  </si>
  <si>
    <t>1/Z</t>
  </si>
  <si>
    <t>2 =   2,000</t>
  </si>
  <si>
    <t>013</t>
  </si>
  <si>
    <t>961044111</t>
  </si>
  <si>
    <t>Búranie základov z betónu prostého alebo otvorov nad 4 m2</t>
  </si>
  <si>
    <t>96104-4111</t>
  </si>
  <si>
    <t>45.11.11</t>
  </si>
  <si>
    <t>1,3*0,9*0,25*2 =   0,585</t>
  </si>
  <si>
    <t>962031133</t>
  </si>
  <si>
    <t>Búranie priečok z tehál MV, MVC hr. do 15 cm, plocha nad 4 m2</t>
  </si>
  <si>
    <t>96203-1133</t>
  </si>
  <si>
    <t>3,575*3,2*3 =   34,320</t>
  </si>
  <si>
    <t>4,7*3,2 =   15,040</t>
  </si>
  <si>
    <t>1,8*1,55 =   2,790</t>
  </si>
  <si>
    <t>1,0*2,02 =   2,020</t>
  </si>
  <si>
    <t>-0,6*1,97 =   -1,182</t>
  </si>
  <si>
    <t>1,8*3,8**3 =   98,770</t>
  </si>
  <si>
    <t>1,2*3,8*2 =   9,120</t>
  </si>
  <si>
    <t>5,7*3,8 =   21,660</t>
  </si>
  <si>
    <t>16,0*3,8 =   60,800</t>
  </si>
  <si>
    <t>2,875*3,8 =   10,925</t>
  </si>
  <si>
    <t>2,8*3,8 =   10,640</t>
  </si>
  <si>
    <t>(0,825+0,35)*2*3,8 =   8,930</t>
  </si>
  <si>
    <t>5,4*3,8 =   20,520</t>
  </si>
  <si>
    <t>2,75*3,8 =   10,450</t>
  </si>
  <si>
    <t>2,9*3,8 =   11,020</t>
  </si>
  <si>
    <t>1,42*2,02 =   2,868</t>
  </si>
  <si>
    <t>1,02*2,07 =   2,111</t>
  </si>
  <si>
    <t>1,42*2,07 =   2,939</t>
  </si>
  <si>
    <t>963051110</t>
  </si>
  <si>
    <t>Búranie železobet. stropov doskových hr. do 8 cm</t>
  </si>
  <si>
    <t>96305-1110</t>
  </si>
  <si>
    <t>Inp  parapet.doska</t>
  </si>
  <si>
    <t>5,1*0,2*0,125*2 =   0,255</t>
  </si>
  <si>
    <t>6,3*0,2*0,125*3 =   0,473</t>
  </si>
  <si>
    <t>3,175*0,2*0,125 =   0,079</t>
  </si>
  <si>
    <t>965043441</t>
  </si>
  <si>
    <t>Búranie bet. podkladu s poterom hr. do 15 cm nad 4 m2</t>
  </si>
  <si>
    <t>96504-3441</t>
  </si>
  <si>
    <t>7,2*3,7*0,15 =   3,996</t>
  </si>
  <si>
    <t>229,71*0,15 =   34,457</t>
  </si>
  <si>
    <t>968061113</t>
  </si>
  <si>
    <t>Vyvesenie alebo zavesenie drev. krídiel okien nad 1,5 m2</t>
  </si>
  <si>
    <t>96806-1113</t>
  </si>
  <si>
    <t>968061125</t>
  </si>
  <si>
    <t>Vyvesenie alebo zavesenie drev. krídiel dvier do 2 m2</t>
  </si>
  <si>
    <t>96806-1125</t>
  </si>
  <si>
    <t>Inp4</t>
  </si>
  <si>
    <t>7+6 =   13,000</t>
  </si>
  <si>
    <t>968062991</t>
  </si>
  <si>
    <t>Vybúranie vnút. doštenia výkladov, obkladov stien drev.</t>
  </si>
  <si>
    <t>96806-2991</t>
  </si>
  <si>
    <t>8,475*3,2 =   27,120</t>
  </si>
  <si>
    <t>968072246</t>
  </si>
  <si>
    <t>Vybúranie kov. okenných rámov jednoduchých do 4 m2</t>
  </si>
  <si>
    <t>96807-2246</t>
  </si>
  <si>
    <t>Ipp  vetr.mreža</t>
  </si>
  <si>
    <t>968072357</t>
  </si>
  <si>
    <t>Vybúranie kov. okenných rámov zdvojených nad 4 m2</t>
  </si>
  <si>
    <t>96807-2357</t>
  </si>
  <si>
    <t>5,1*2,1*2 =   21,420</t>
  </si>
  <si>
    <t>968072455</t>
  </si>
  <si>
    <t>Vybúranie kov. dverných zárubní do 2 m2</t>
  </si>
  <si>
    <t>96807-2455</t>
  </si>
  <si>
    <t>0,6*1,97*4 =   4,728</t>
  </si>
  <si>
    <t>1,0*1,97*5 =   9,850</t>
  </si>
  <si>
    <t>0,8*1,97 =   1,576</t>
  </si>
  <si>
    <t>0,6*1,97*2 =   2,364</t>
  </si>
  <si>
    <t>968072456</t>
  </si>
  <si>
    <t>Vybúranie kov. dverných zárubní nad 2 m2</t>
  </si>
  <si>
    <t>96807-2456</t>
  </si>
  <si>
    <t>1,6*1,97 =   3,152</t>
  </si>
  <si>
    <t>968072641</t>
  </si>
  <si>
    <t>Vybúranie kov. stien akýchkoľvek okrem výkladových</t>
  </si>
  <si>
    <t>96807-2641</t>
  </si>
  <si>
    <t>6,65*3,8 =   25,270</t>
  </si>
  <si>
    <t>971033131</t>
  </si>
  <si>
    <t>Vybúr. otvorov D do 6 cm v murive tehl. MV, MVC hr. do 15 cm</t>
  </si>
  <si>
    <t>97103-3131</t>
  </si>
  <si>
    <t>Ipp+Inp</t>
  </si>
  <si>
    <t>8+30 =   38,000</t>
  </si>
  <si>
    <t>971033331</t>
  </si>
  <si>
    <t>Vybúr. otvorov do 0,09 m2 murivo tehl. MV, MVC hr. do 15 cm</t>
  </si>
  <si>
    <t>97103-3331</t>
  </si>
  <si>
    <t>Inp VZT2</t>
  </si>
  <si>
    <t>3 =   3,000</t>
  </si>
  <si>
    <t>971033431</t>
  </si>
  <si>
    <t>Vybúr. otvorov do 0,25 m2 murivo tehl. MV, MVC hr. do 15 cm</t>
  </si>
  <si>
    <t>97103-3431</t>
  </si>
  <si>
    <t>Inp  VZT5,7,8+9</t>
  </si>
  <si>
    <t>7+1+2+2 =   12,000</t>
  </si>
  <si>
    <t>Ipp,Inp  0,4x0,4</t>
  </si>
  <si>
    <t>5+2 =   7,000</t>
  </si>
  <si>
    <t>971033531</t>
  </si>
  <si>
    <t>Vybúr. otvorov do 1 m2 v murive tehl. MV, MVC hr. do 15 cm</t>
  </si>
  <si>
    <t>97103-3531</t>
  </si>
  <si>
    <t>Ipp  VZT1-3</t>
  </si>
  <si>
    <t>3+2+1 =   6,000</t>
  </si>
  <si>
    <t>VZT1,2</t>
  </si>
  <si>
    <t>1+1 =   2,000</t>
  </si>
  <si>
    <t>Inp   VZT1</t>
  </si>
  <si>
    <t>VZT1,3,4,6,10</t>
  </si>
  <si>
    <t>2+1+2+1+2 =   8,000</t>
  </si>
  <si>
    <t>974031132</t>
  </si>
  <si>
    <t>Vysekanie rýh v tehelnom murive hl. do 5 cm š. do 7 cm</t>
  </si>
  <si>
    <t>97403-1132</t>
  </si>
  <si>
    <t>80+380 =   460,000</t>
  </si>
  <si>
    <t>978059531</t>
  </si>
  <si>
    <t>Vybúranie obkladov vnút. z obkladačiek plochy nad 2 m2</t>
  </si>
  <si>
    <t>97805-9531</t>
  </si>
  <si>
    <t>979011111</t>
  </si>
  <si>
    <t>Zvislá doprava sute a vybúr. hmôt za prvé podlažie</t>
  </si>
  <si>
    <t>97901-1111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</si>
  <si>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</si>
  <si>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</si>
  <si>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</si>
  <si>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</si>
  <si>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</si>
  <si>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</si>
  <si>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</si>
  <si>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</si>
  <si>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</si>
  <si>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</si>
  <si>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</si>
  <si>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</si>
  <si>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</si>
  <si>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</si>
  <si>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</si>
  <si>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</si>
  <si>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</si>
  <si>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</si>
  <si>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999281111</t>
  </si>
  <si>
    <t>Presun hmôt pre opravy v objektoch výšky do 25 m</t>
  </si>
  <si>
    <t>99928-1111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</si>
  <si>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</si>
  <si>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</si>
  <si>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</si>
  <si>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</si>
  <si>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</si>
  <si>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711111055</t>
  </si>
  <si>
    <t>NAFUFLEX  Basic 2 vč. penetrácie</t>
  </si>
  <si>
    <t>I</t>
  </si>
  <si>
    <t>71111-1055</t>
  </si>
  <si>
    <t>45.22.20</t>
  </si>
  <si>
    <t>IK</t>
  </si>
  <si>
    <t>711131102</t>
  </si>
  <si>
    <t>Zhotovenie izolácie proti vlhkosti pásmi  vodor.geotex.</t>
  </si>
  <si>
    <t>71113-1102</t>
  </si>
  <si>
    <t>MAT</t>
  </si>
  <si>
    <t>693A00104</t>
  </si>
  <si>
    <t>Geotextílie TATRATEX T - 500</t>
  </si>
  <si>
    <t>17.20.10</t>
  </si>
  <si>
    <t>IZ</t>
  </si>
  <si>
    <t>998711201</t>
  </si>
  <si>
    <t>Presun hmôt pre izolácie proti vode v objektoch výšky do 6 m</t>
  </si>
  <si>
    <t>99871-1201</t>
  </si>
  <si>
    <t xml:space="preserve">711 - Izolácie proti vode a vlhkosti  spolu: </t>
  </si>
  <si>
    <t>713 - Izolácie tepelné</t>
  </si>
  <si>
    <t>713</t>
  </si>
  <si>
    <t>713111126</t>
  </si>
  <si>
    <t>Montáž tep. izolácie -prestup rúr obaliť nobasilom hr.20mm</t>
  </si>
  <si>
    <t>71311-1126</t>
  </si>
  <si>
    <t>45.32.11</t>
  </si>
  <si>
    <t>713121111</t>
  </si>
  <si>
    <t>Montáž tep. izolácie podláh 1 x položenie</t>
  </si>
  <si>
    <t>71312-1111</t>
  </si>
  <si>
    <t>31,97+84,33+195,62 =   311,920</t>
  </si>
  <si>
    <t>631000004</t>
  </si>
  <si>
    <t>ROOFMATE SL hr.60mm</t>
  </si>
  <si>
    <t>26.14.11</t>
  </si>
  <si>
    <t>631000006</t>
  </si>
  <si>
    <t>ROOFMATE SL hr.40mm</t>
  </si>
  <si>
    <t>713131141</t>
  </si>
  <si>
    <t>Montáž tep. izol. stien a základov lepením celopl. rohoží, pásov dielcov, dosiek</t>
  </si>
  <si>
    <t>71313-1141</t>
  </si>
  <si>
    <t>1,3*0,4 =   0,520</t>
  </si>
  <si>
    <t>2831N0204</t>
  </si>
  <si>
    <t>Polystyrén EPS 70 fasádny samozhášavý hr.40mm, 1000x500mm</t>
  </si>
  <si>
    <t>713191121</t>
  </si>
  <si>
    <t>Izolácia tepelná podláh, stropov, striech vrchom, položením A400H</t>
  </si>
  <si>
    <t>71319-1121</t>
  </si>
  <si>
    <t>84,33+195,62 =   279,950</t>
  </si>
  <si>
    <t>628111200</t>
  </si>
  <si>
    <t>Pás asfaltovaný A330H</t>
  </si>
  <si>
    <t>21.12.56</t>
  </si>
  <si>
    <t>713191132</t>
  </si>
  <si>
    <t>Prekrytie izolácie tepelnej separačnou fóliou hr. 0,2 mm u podlah, striech alebo vrchom stropov</t>
  </si>
  <si>
    <t>611955080</t>
  </si>
  <si>
    <t>Folia PE 0.20 mm</t>
  </si>
  <si>
    <t>25.21.30</t>
  </si>
  <si>
    <t xml:space="preserve">0 252130            </t>
  </si>
  <si>
    <t>713510845.2</t>
  </si>
  <si>
    <t>Utesnenie prestupov,káblov nad dverami ,flexibilná  protipož. penou HILTI CFS-F FX</t>
  </si>
  <si>
    <t>71351-0845.2</t>
  </si>
  <si>
    <t>998713201</t>
  </si>
  <si>
    <t>Presun hmôt pre izolácie tepelné v objektoch výšky do 6 m</t>
  </si>
  <si>
    <t>99871-3201</t>
  </si>
  <si>
    <t xml:space="preserve">713 - Izolácie tepelné  spolu: </t>
  </si>
  <si>
    <t>72 - ZDRAVOTNO - TECHNICKÉ INŠTALÁCIE</t>
  </si>
  <si>
    <t>721</t>
  </si>
  <si>
    <t>72</t>
  </si>
  <si>
    <t>Zdravotechnika</t>
  </si>
  <si>
    <t>kpl</t>
  </si>
  <si>
    <t>72.0</t>
  </si>
  <si>
    <t>Mediciálne plyny</t>
  </si>
  <si>
    <t xml:space="preserve">72 - ZDRAVOTNO - TECHNICKÉ INŠTALÁCIE  spolu: </t>
  </si>
  <si>
    <t>73 - ÚSTREDNE VYKUROVANIE</t>
  </si>
  <si>
    <t>731</t>
  </si>
  <si>
    <t>73</t>
  </si>
  <si>
    <t>Ústredné kúrenie</t>
  </si>
  <si>
    <t xml:space="preserve">73 - ÚSTREDNE VYKUROVANIE  spolu: </t>
  </si>
  <si>
    <t>766 - Konštrukcie stolárske</t>
  </si>
  <si>
    <t>700</t>
  </si>
  <si>
    <t>766.654.3</t>
  </si>
  <si>
    <t>Dvere vnútorné drev. s požiar. EI 30 D3-C 60/197  vr.požiar.zárubne</t>
  </si>
  <si>
    <t>45.00.00</t>
  </si>
  <si>
    <t>2/S</t>
  </si>
  <si>
    <t>1 =   1,000</t>
  </si>
  <si>
    <t>766</t>
  </si>
  <si>
    <t>76610002.1</t>
  </si>
  <si>
    <t>Konštr.stolár.-plastové okno s trojsklom,vr. vnút.+vonk.parapet</t>
  </si>
  <si>
    <t>45.42.13</t>
  </si>
  <si>
    <t>76611110</t>
  </si>
  <si>
    <t>Konštr.stolárske-Podhľad sádrokartonový</t>
  </si>
  <si>
    <t>76611-110</t>
  </si>
  <si>
    <t>766111100</t>
  </si>
  <si>
    <t>Konštr.stolárske-Podhľad OWA COSMOS 68</t>
  </si>
  <si>
    <t>76611-1100</t>
  </si>
  <si>
    <t>766812211</t>
  </si>
  <si>
    <t>Montáž kuchynských liniek drev. na stoj. dl. do 120cm</t>
  </si>
  <si>
    <t>76681-2211</t>
  </si>
  <si>
    <t>766812212</t>
  </si>
  <si>
    <t>Montáž kuchynských liniek drev. na stoj. dl. do 150cm</t>
  </si>
  <si>
    <t>76681-2212</t>
  </si>
  <si>
    <t>766812213</t>
  </si>
  <si>
    <t>Montáž kuchynských liniek drev. na stoj. dl. do 180cm</t>
  </si>
  <si>
    <t>76681-2213</t>
  </si>
  <si>
    <t>766812218</t>
  </si>
  <si>
    <t>Montáž kuchynských liniek drev. na stoj. dl. do 340cm</t>
  </si>
  <si>
    <t>76681-2218</t>
  </si>
  <si>
    <t>615812381</t>
  </si>
  <si>
    <t>Súbor kuchynský</t>
  </si>
  <si>
    <t>36.13.10</t>
  </si>
  <si>
    <t>0,9+1,4*2+1,4+1,8+3,4 =   10,300</t>
  </si>
  <si>
    <t>998766201</t>
  </si>
  <si>
    <t>Presun hmôt pre konštr. stolárske v objektoch výšky do 6 m</t>
  </si>
  <si>
    <t>99876-6201</t>
  </si>
  <si>
    <t xml:space="preserve">766 - Konštrukcie stolárske  spolu: </t>
  </si>
  <si>
    <t>767 - Konštrukcie doplnk. kovové stavebné</t>
  </si>
  <si>
    <t>767.410</t>
  </si>
  <si>
    <t>Okno z pozinkovaného plechu obojstr.1500/1000 popis viď výkres  dod.+mont.</t>
  </si>
  <si>
    <t>ozn.3</t>
  </si>
  <si>
    <t>12 =   12,000</t>
  </si>
  <si>
    <t>767.410.1</t>
  </si>
  <si>
    <t>Okno z pozinkovaného plechu obojstr.900/1000 popis viď výkres  dod.+mont.</t>
  </si>
  <si>
    <t>ozn4</t>
  </si>
  <si>
    <t>767.410.2</t>
  </si>
  <si>
    <t>Okno z pozinkovaného plechu obojstr.1100/1000 popis viď výkres  dod.+mont.</t>
  </si>
  <si>
    <t>ozn5</t>
  </si>
  <si>
    <t>767.410.3</t>
  </si>
  <si>
    <t>Okno z pozinkovaného plechu obojstr.550/1000 popis viď výkres  dod.+mont.</t>
  </si>
  <si>
    <t>ozn6</t>
  </si>
  <si>
    <t>8 =   8,000</t>
  </si>
  <si>
    <t>767.410.4</t>
  </si>
  <si>
    <t>Okno z pozinkovaného plechu obojstr.450/1000 popis viď výkres  dod.+mont.</t>
  </si>
  <si>
    <t>ozn7</t>
  </si>
  <si>
    <t>4 =   4,000</t>
  </si>
  <si>
    <t>767.410.5</t>
  </si>
  <si>
    <t>ozn.8</t>
  </si>
  <si>
    <t>767.593.11</t>
  </si>
  <si>
    <t>Zasklenná stena hliníková-interierová-popis viď výkres  el.pohon   2456/3025</t>
  </si>
  <si>
    <t>ks</t>
  </si>
  <si>
    <t>ZS/1</t>
  </si>
  <si>
    <t>767</t>
  </si>
  <si>
    <t>76710.1</t>
  </si>
  <si>
    <t>Konštr,kov-podhľad z pozinkovaného plech -vyrezaťotvor v kazete  cca 320/320</t>
  </si>
  <si>
    <t>45.42.12</t>
  </si>
  <si>
    <t>767100</t>
  </si>
  <si>
    <t>Konštr,kov-podhľad z pozinkovaného plech 625/625  popis viď výkres   dod+mont</t>
  </si>
  <si>
    <t>7671000.0</t>
  </si>
  <si>
    <t>Konštr,kov-priečkový panel z pozinkovaného plech ,popis viď výkres hr.32mm dod.+mon</t>
  </si>
  <si>
    <t>7671000 .0</t>
  </si>
  <si>
    <t>7671000.00</t>
  </si>
  <si>
    <t>Konštr,kov-priečkový panel z pozinkovaného plech ,popis viď výkres hr 60mm dod+mon</t>
  </si>
  <si>
    <t>7671000 .00</t>
  </si>
  <si>
    <t>7671010024.3</t>
  </si>
  <si>
    <t>Oceľové dvere z pozink.plechu   900x2100     dod+mont</t>
  </si>
  <si>
    <t>7/H</t>
  </si>
  <si>
    <t>7671010024.42</t>
  </si>
  <si>
    <t>Oceľové dvere z pozink.plechu protopožiarne  800x2100 dod+mon</t>
  </si>
  <si>
    <t>10/H</t>
  </si>
  <si>
    <t>7671010024.6</t>
  </si>
  <si>
    <t>Oceľové dvere z pozink.plechu s bezdotyk.spínačom  1300x2100    dod+mont.</t>
  </si>
  <si>
    <t>1/H,2/H,4/H,5/H,6/H</t>
  </si>
  <si>
    <t>1+2+1+1+1 =   6,000</t>
  </si>
  <si>
    <t>7671010024.63</t>
  </si>
  <si>
    <t>Oceľové dvere z pozink.plechu s bezdotyk.spínačom  1450x2100    dod+mont</t>
  </si>
  <si>
    <t>11/H</t>
  </si>
  <si>
    <t>7671010024.64</t>
  </si>
  <si>
    <t>Oceľové dvere z pozink.plechu s bezdotyk.spínačom  1400x2100    dod+mont</t>
  </si>
  <si>
    <t>3/H</t>
  </si>
  <si>
    <t>7671010024.9</t>
  </si>
  <si>
    <t>Oceľové dvere z pozink.plechu otočné 1/3 zaskl.magnet.žaluzia,vr.zárubne 80/210 dod+mon</t>
  </si>
  <si>
    <t>8/H9/H</t>
  </si>
  <si>
    <t>7671010025.1</t>
  </si>
  <si>
    <t>Oceľové dvere-požiarné 90/197  EI 45 D1-C vr.zarub. dod+mont</t>
  </si>
  <si>
    <t>1/S</t>
  </si>
  <si>
    <t>767111111.1</t>
  </si>
  <si>
    <t>Zdrojový most ZMP 07-popis viď výkres</t>
  </si>
  <si>
    <t>76711-1111.1</t>
  </si>
  <si>
    <t>767581801.1</t>
  </si>
  <si>
    <t>Demontáž podhľadov, z OK sieť+2*rabic.pletivo</t>
  </si>
  <si>
    <t>76758-1801.1</t>
  </si>
  <si>
    <t>767581802</t>
  </si>
  <si>
    <t>Demontáž podhľadov, lamely</t>
  </si>
  <si>
    <t>76758-1802</t>
  </si>
  <si>
    <t>767582800</t>
  </si>
  <si>
    <t>Demontáž podhľadov, roštov</t>
  </si>
  <si>
    <t>76758-2800</t>
  </si>
  <si>
    <t>21,05 =   21,050</t>
  </si>
  <si>
    <t>rošt na kable</t>
  </si>
  <si>
    <t>5,0*0,5 =   2,500</t>
  </si>
  <si>
    <t>767995101</t>
  </si>
  <si>
    <t>Montáž atypických stavebných doplnk. konštrukcií do 5 kg</t>
  </si>
  <si>
    <t>kg</t>
  </si>
  <si>
    <t>76799-5101</t>
  </si>
  <si>
    <t>2,89 =   2,890</t>
  </si>
  <si>
    <t>553000020</t>
  </si>
  <si>
    <t>Oceľové konštrukcie - predbežná cena</t>
  </si>
  <si>
    <t>28.11.23</t>
  </si>
  <si>
    <t>998767201</t>
  </si>
  <si>
    <t>Presun hmôt pre kovové stav. doplnk. konštr. v objektoch výšky do 6 m</t>
  </si>
  <si>
    <t>99876-7201</t>
  </si>
  <si>
    <t xml:space="preserve">767 - Konštrukcie doplnk. kovové stavebné  spolu: </t>
  </si>
  <si>
    <t>771 - Podlahy z dlaždíc  keramických</t>
  </si>
  <si>
    <t>592472200.1</t>
  </si>
  <si>
    <t>Dlaždice teracové 60x60x2 prírodné 1</t>
  </si>
  <si>
    <t>26.61.11</t>
  </si>
  <si>
    <t>771</t>
  </si>
  <si>
    <t>771551040.1</t>
  </si>
  <si>
    <t>Montáž podláh z dlaždíc teracových 600x600 do malty</t>
  </si>
  <si>
    <t>77155-1040.1</t>
  </si>
  <si>
    <t>45.43.12</t>
  </si>
  <si>
    <t>597000012</t>
  </si>
  <si>
    <t>Lepidlo baukleber</t>
  </si>
  <si>
    <t>Kg</t>
  </si>
  <si>
    <t>597000013</t>
  </si>
  <si>
    <t>Špárovacia hmota</t>
  </si>
  <si>
    <t>998771201</t>
  </si>
  <si>
    <t>Presun hmôt pre podlahy z dlaždíc v objektoch výšky do 6 m</t>
  </si>
  <si>
    <t>99877-1201</t>
  </si>
  <si>
    <t xml:space="preserve">771 - Podlahy z dlaždíc  keramických  spolu: </t>
  </si>
  <si>
    <t>776 - Podlahy povlakové</t>
  </si>
  <si>
    <t>775</t>
  </si>
  <si>
    <t>776401800</t>
  </si>
  <si>
    <t>Demontáž soklíkov alebo líšt gumených alebo plastových</t>
  </si>
  <si>
    <t>77640-1800</t>
  </si>
  <si>
    <t>776511820</t>
  </si>
  <si>
    <t>Odstránenie povlakových podláh lepených s podložkou</t>
  </si>
  <si>
    <t>77651-1820</t>
  </si>
  <si>
    <t>45.43.21</t>
  </si>
  <si>
    <t>229,71+21,05 =   250,760</t>
  </si>
  <si>
    <t>776521100</t>
  </si>
  <si>
    <t>Lepenie povlakových podláh plastových pásov</t>
  </si>
  <si>
    <t>77652-1100</t>
  </si>
  <si>
    <t>284102412</t>
  </si>
  <si>
    <t>Podlahovina PVC   GERFLOR MIPOLAN ELEGANCE</t>
  </si>
  <si>
    <t>25.23.11</t>
  </si>
  <si>
    <t>284102497</t>
  </si>
  <si>
    <t>RL-rohová lišta GERFLOR COMBO CORNER 75</t>
  </si>
  <si>
    <t>1,3*6 =   7,800</t>
  </si>
  <si>
    <t>998776201</t>
  </si>
  <si>
    <t>Presun hmôt pre podlahy povlakové v objektoch výšky do 6 m</t>
  </si>
  <si>
    <t>99877-6201</t>
  </si>
  <si>
    <t>45.43.22</t>
  </si>
  <si>
    <t xml:space="preserve">776 - Podlahy povlakové  spolu: </t>
  </si>
  <si>
    <t>777 - Podlahy zo syntetických hmôt</t>
  </si>
  <si>
    <t>773</t>
  </si>
  <si>
    <t>777510001</t>
  </si>
  <si>
    <t>Podlahy z epoxid. stierky Sikafloor 381 hr 2 mm</t>
  </si>
  <si>
    <t>77751-0001</t>
  </si>
  <si>
    <t>777510005</t>
  </si>
  <si>
    <t>Podlahy z epoxid. stierky Sikafloor 381 AS antistatická hr 2 mm</t>
  </si>
  <si>
    <t>77751-0005</t>
  </si>
  <si>
    <t>998777201</t>
  </si>
  <si>
    <t>Presun hmôt pre podlahy syntetické v objektoch výšky do 6 m</t>
  </si>
  <si>
    <t>99877-7201</t>
  </si>
  <si>
    <t xml:space="preserve">777 - Podlahy zo syntetických hmôt  spolu: </t>
  </si>
  <si>
    <t>781 - Obklady z obkladačiek a dosiek</t>
  </si>
  <si>
    <t>781741014</t>
  </si>
  <si>
    <t>Montáž obkladov vonk. z obklad. hutných 250x 65 do malty</t>
  </si>
  <si>
    <t>78174-1014</t>
  </si>
  <si>
    <t>45.43.11</t>
  </si>
  <si>
    <t>597000011.5</t>
  </si>
  <si>
    <t>Obklad-mrazuvzdorný</t>
  </si>
  <si>
    <t>998781201</t>
  </si>
  <si>
    <t>Presun hmôt pre obklady keramické v objektoch výšky do 6 m</t>
  </si>
  <si>
    <t>99878-1201</t>
  </si>
  <si>
    <t xml:space="preserve">781 - Obklady z obkladačiek a dosiek  spolu: </t>
  </si>
  <si>
    <t>784 - Maľby</t>
  </si>
  <si>
    <t>784</t>
  </si>
  <si>
    <t>784498913</t>
  </si>
  <si>
    <t>Maľba -Mistrál</t>
  </si>
  <si>
    <t>78449-8913</t>
  </si>
  <si>
    <t>45.44.21</t>
  </si>
  <si>
    <t>60+112 =   172,000</t>
  </si>
  <si>
    <t>784498917</t>
  </si>
  <si>
    <t>Náter EKOTRAN-pre zdravotníctvo</t>
  </si>
  <si>
    <t>78449-8917</t>
  </si>
  <si>
    <t xml:space="preserve">784 - Maľby  spolu: </t>
  </si>
  <si>
    <t>786 - Čalunnícke úpravy</t>
  </si>
  <si>
    <t>786</t>
  </si>
  <si>
    <t>78662111.1</t>
  </si>
  <si>
    <t>Vonkajšia protislnečná fólia,strieborná</t>
  </si>
  <si>
    <t>78662-111.1</t>
  </si>
  <si>
    <t>45.34.31</t>
  </si>
  <si>
    <t>1,2*2,1 =   2,520</t>
  </si>
  <si>
    <t>1,5*2,1 =   3,150</t>
  </si>
  <si>
    <t>1,8*2,1*3 =   11,340</t>
  </si>
  <si>
    <t>0,9*2,1 =   1,890</t>
  </si>
  <si>
    <t>786621116</t>
  </si>
  <si>
    <t>Sieťky proti hmyzu</t>
  </si>
  <si>
    <t>1,2*1,53 =   1,836</t>
  </si>
  <si>
    <t>1,5*1,53 =   2,295</t>
  </si>
  <si>
    <t>1,8*1,53*3 =   8,262</t>
  </si>
  <si>
    <t>0,9*1,53 =   1,377</t>
  </si>
  <si>
    <t>998786201</t>
  </si>
  <si>
    <t>Presun hmôt pre čalunícke úpravy v objektoch výšky do 6 m</t>
  </si>
  <si>
    <t>99878-6201</t>
  </si>
  <si>
    <t xml:space="preserve">786 - Čalunnícke úpravy  spolu: </t>
  </si>
  <si>
    <t xml:space="preserve">PRÁCE A DODÁVKY PSV  spolu: </t>
  </si>
  <si>
    <t>PRÁCE A DODÁVKY M</t>
  </si>
  <si>
    <t>999 - MCE ostatné</t>
  </si>
  <si>
    <t>900</t>
  </si>
  <si>
    <t>921</t>
  </si>
  <si>
    <t>Elektroinštalácia</t>
  </si>
  <si>
    <t>MK</t>
  </si>
  <si>
    <t>921.0</t>
  </si>
  <si>
    <t>Elektroinštalácia-slaboprúd</t>
  </si>
  <si>
    <t>924</t>
  </si>
  <si>
    <t>Vzduchotechnika</t>
  </si>
  <si>
    <t xml:space="preserve">999 - MCE ostatné  spolu: </t>
  </si>
  <si>
    <t xml:space="preserve">PRÁCE A DODÁVKY M  spolu: </t>
  </si>
  <si>
    <t>Za rozpočet celkom</t>
  </si>
  <si>
    <t>Spracoval: Gabriela Nagyová</t>
  </si>
  <si>
    <t>Figura</t>
  </si>
  <si>
    <t>1,45*1,97*2 =   5,713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</si>
</sst>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#,##0&quot; &quot;"/>
    <numFmt numFmtId="171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">
    <xf numFmtId="0" fontId="0" fillId="0" borderId="0"/>
    <xf numFmtId="0" fontId="9" fillId="0" borderId="0"/>
    <xf numFmtId="0" fontId="10" fillId="0" borderId="65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65"/>
    <xf numFmtId="0" fontId="9" fillId="0" borderId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5" applyFont="0" applyFill="0"/>
    <xf numFmtId="0" fontId="10" fillId="0" borderId="65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66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27" applyBorder="0">
      <alignment vertical="center"/>
    </xf>
    <xf numFmtId="0" fontId="12" fillId="0" borderId="0" applyNumberFormat="0" applyFill="0" applyBorder="0" applyAlignment="0" applyProtection="0"/>
    <xf numFmtId="0" fontId="10" fillId="0" borderId="27">
      <alignment vertical="center"/>
    </xf>
  </cellStyleXfs>
  <cellXfs count="171">
    <xf numFmtId="0" fontId="0" fillId="0" borderId="0" xfId="0"/>
    <xf numFmtId="0" fontId="1" fillId="0" borderId="0" xfId="8" applyFont="1"/>
    <xf numFmtId="0" fontId="1" fillId="0" borderId="0" xfId="8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8" applyFont="1" applyBorder="1" applyAlignment="1">
      <alignment horizontal="left" vertical="center"/>
    </xf>
    <xf numFmtId="0" fontId="1" fillId="0" borderId="4" xfId="8" applyFont="1" applyBorder="1" applyAlignment="1">
      <alignment horizontal="left" vertical="center"/>
    </xf>
    <xf numFmtId="0" fontId="1" fillId="0" borderId="4" xfId="8" applyFont="1" applyBorder="1" applyAlignment="1">
      <alignment horizontal="right" vertical="center"/>
    </xf>
    <xf numFmtId="0" fontId="1" fillId="0" borderId="5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" fillId="0" borderId="6" xfId="8" applyFont="1" applyBorder="1" applyAlignment="1">
      <alignment horizontal="right" vertical="center"/>
    </xf>
    <xf numFmtId="0" fontId="1" fillId="0" borderId="7" xfId="8" applyFont="1" applyBorder="1" applyAlignment="1">
      <alignment horizontal="left" vertical="center"/>
    </xf>
    <xf numFmtId="0" fontId="1" fillId="0" borderId="8" xfId="8" applyFont="1" applyBorder="1" applyAlignment="1">
      <alignment horizontal="left" vertical="center"/>
    </xf>
    <xf numFmtId="0" fontId="1" fillId="0" borderId="8" xfId="8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10" xfId="8" applyFont="1" applyBorder="1" applyAlignment="1">
      <alignment horizontal="left" vertical="center"/>
    </xf>
    <xf numFmtId="0" fontId="1" fillId="0" borderId="10" xfId="8" applyFont="1" applyBorder="1" applyAlignment="1">
      <alignment horizontal="right" vertical="center"/>
    </xf>
    <xf numFmtId="0" fontId="1" fillId="0" borderId="11" xfId="8" applyFont="1" applyBorder="1" applyAlignment="1">
      <alignment horizontal="left" vertical="center"/>
    </xf>
    <xf numFmtId="0" fontId="1" fillId="0" borderId="12" xfId="8" applyFont="1" applyBorder="1" applyAlignment="1">
      <alignment horizontal="right" vertical="center"/>
    </xf>
    <xf numFmtId="0" fontId="1" fillId="0" borderId="12" xfId="8" applyFont="1" applyBorder="1" applyAlignment="1">
      <alignment horizontal="left" vertical="center"/>
    </xf>
    <xf numFmtId="0" fontId="1" fillId="0" borderId="13" xfId="8" applyFont="1" applyBorder="1" applyAlignment="1">
      <alignment horizontal="left" vertical="center"/>
    </xf>
    <xf numFmtId="0" fontId="1" fillId="0" borderId="14" xfId="8" applyFont="1" applyBorder="1" applyAlignment="1">
      <alignment horizontal="left" vertical="center"/>
    </xf>
    <xf numFmtId="0" fontId="1" fillId="0" borderId="3" xfId="8" applyFont="1" applyBorder="1" applyAlignment="1">
      <alignment horizontal="right" vertical="center"/>
    </xf>
    <xf numFmtId="3" fontId="1" fillId="0" borderId="15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3" fontId="1" fillId="0" borderId="16" xfId="8" applyNumberFormat="1" applyFont="1" applyBorder="1" applyAlignment="1">
      <alignment horizontal="right" vertical="center"/>
    </xf>
    <xf numFmtId="0" fontId="1" fillId="0" borderId="13" xfId="8" applyFont="1" applyBorder="1" applyAlignment="1">
      <alignment horizontal="right" vertical="center"/>
    </xf>
    <xf numFmtId="3" fontId="1" fillId="0" borderId="17" xfId="8" applyNumberFormat="1" applyFont="1" applyBorder="1" applyAlignment="1">
      <alignment horizontal="right" vertical="center"/>
    </xf>
    <xf numFmtId="0" fontId="1" fillId="0" borderId="14" xfId="8" applyFont="1" applyBorder="1" applyAlignment="1">
      <alignment horizontal="right" vertical="center"/>
    </xf>
    <xf numFmtId="0" fontId="3" fillId="0" borderId="18" xfId="8" applyFont="1" applyBorder="1" applyAlignment="1">
      <alignment horizontal="center" vertical="center"/>
    </xf>
    <xf numFmtId="0" fontId="1" fillId="0" borderId="19" xfId="8" applyFont="1" applyBorder="1" applyAlignment="1">
      <alignment horizontal="left" vertical="center"/>
    </xf>
    <xf numFmtId="0" fontId="1" fillId="0" borderId="19" xfId="8" applyFont="1" applyBorder="1" applyAlignment="1">
      <alignment horizontal="center" vertical="center"/>
    </xf>
    <xf numFmtId="0" fontId="1" fillId="0" borderId="20" xfId="8" applyFont="1" applyBorder="1" applyAlignment="1">
      <alignment horizontal="center" vertical="center"/>
    </xf>
    <xf numFmtId="0" fontId="1" fillId="0" borderId="21" xfId="8" applyFont="1" applyBorder="1" applyAlignment="1">
      <alignment horizontal="center" vertical="center"/>
    </xf>
    <xf numFmtId="0" fontId="1" fillId="0" borderId="22" xfId="8" applyFont="1" applyBorder="1" applyAlignment="1">
      <alignment horizontal="center" vertical="center"/>
    </xf>
    <xf numFmtId="0" fontId="1" fillId="0" borderId="23" xfId="8" applyFont="1" applyBorder="1" applyAlignment="1">
      <alignment horizontal="left" vertical="center"/>
    </xf>
    <xf numFmtId="0" fontId="1" fillId="0" borderId="25" xfId="8" applyFont="1" applyBorder="1" applyAlignment="1">
      <alignment horizontal="left" vertical="center"/>
    </xf>
    <xf numFmtId="0" fontId="1" fillId="0" borderId="26" xfId="8" applyFont="1" applyBorder="1" applyAlignment="1">
      <alignment horizontal="center" vertical="center"/>
    </xf>
    <xf numFmtId="0" fontId="1" fillId="0" borderId="27" xfId="8" applyFont="1" applyBorder="1" applyAlignment="1">
      <alignment horizontal="left" vertical="center"/>
    </xf>
    <xf numFmtId="0" fontId="1" fillId="0" borderId="28" xfId="8" applyFont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2" xfId="8" applyFont="1" applyBorder="1" applyAlignment="1">
      <alignment horizontal="left" vertical="center"/>
    </xf>
    <xf numFmtId="0" fontId="1" fillId="0" borderId="32" xfId="8" applyFont="1" applyBorder="1" applyAlignment="1">
      <alignment horizontal="center" vertical="center"/>
    </xf>
    <xf numFmtId="0" fontId="1" fillId="0" borderId="21" xfId="8" applyFont="1" applyBorder="1" applyAlignment="1">
      <alignment horizontal="left" vertical="center"/>
    </xf>
    <xf numFmtId="0" fontId="1" fillId="0" borderId="33" xfId="8" applyFont="1" applyBorder="1" applyAlignment="1">
      <alignment horizontal="center" vertical="center"/>
    </xf>
    <xf numFmtId="0" fontId="1" fillId="0" borderId="34" xfId="8" applyFont="1" applyBorder="1" applyAlignment="1">
      <alignment horizontal="center" vertical="center"/>
    </xf>
    <xf numFmtId="10" fontId="1" fillId="0" borderId="12" xfId="8" applyNumberFormat="1" applyFont="1" applyBorder="1" applyAlignment="1">
      <alignment horizontal="right" vertical="center"/>
    </xf>
    <xf numFmtId="10" fontId="1" fillId="0" borderId="35" xfId="8" applyNumberFormat="1" applyFont="1" applyBorder="1" applyAlignment="1">
      <alignment horizontal="right" vertical="center"/>
    </xf>
    <xf numFmtId="10" fontId="1" fillId="0" borderId="6" xfId="8" applyNumberFormat="1" applyFont="1" applyBorder="1" applyAlignment="1">
      <alignment horizontal="right" vertical="center"/>
    </xf>
    <xf numFmtId="10" fontId="1" fillId="0" borderId="36" xfId="8" applyNumberFormat="1" applyFont="1" applyBorder="1" applyAlignment="1">
      <alignment horizontal="right" vertical="center"/>
    </xf>
    <xf numFmtId="0" fontId="1" fillId="0" borderId="30" xfId="8" applyFont="1" applyBorder="1" applyAlignment="1">
      <alignment horizontal="left" vertical="center"/>
    </xf>
    <xf numFmtId="0" fontId="1" fillId="0" borderId="32" xfId="8" applyFont="1" applyBorder="1" applyAlignment="1">
      <alignment horizontal="right" vertical="center"/>
    </xf>
    <xf numFmtId="0" fontId="1" fillId="0" borderId="38" xfId="8" applyFont="1" applyBorder="1" applyAlignment="1">
      <alignment horizontal="center" vertical="center"/>
    </xf>
    <xf numFmtId="0" fontId="1" fillId="0" borderId="39" xfId="8" applyFont="1" applyBorder="1" applyAlignment="1">
      <alignment horizontal="left" vertical="center"/>
    </xf>
    <xf numFmtId="0" fontId="1" fillId="0" borderId="39" xfId="8" applyFont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3" fontId="1" fillId="0" borderId="0" xfId="8" applyNumberFormat="1" applyFont="1" applyBorder="1" applyAlignment="1">
      <alignment horizontal="right" vertical="center"/>
    </xf>
    <xf numFmtId="0" fontId="1" fillId="0" borderId="38" xfId="8" applyFont="1" applyBorder="1" applyAlignment="1">
      <alignment horizontal="left" vertical="center"/>
    </xf>
    <xf numFmtId="0" fontId="1" fillId="0" borderId="0" xfId="8" applyFont="1" applyBorder="1" applyAlignment="1">
      <alignment horizontal="right" vertical="center"/>
    </xf>
    <xf numFmtId="0" fontId="1" fillId="0" borderId="0" xfId="8" applyFont="1" applyBorder="1" applyAlignment="1">
      <alignment horizontal="left" vertical="center"/>
    </xf>
    <xf numFmtId="0" fontId="1" fillId="0" borderId="41" xfId="8" applyFont="1" applyBorder="1" applyAlignment="1">
      <alignment horizontal="right" vertical="center"/>
    </xf>
    <xf numFmtId="3" fontId="1" fillId="0" borderId="41" xfId="8" applyNumberFormat="1" applyFont="1" applyBorder="1" applyAlignment="1">
      <alignment horizontal="right" vertical="center"/>
    </xf>
    <xf numFmtId="3" fontId="1" fillId="0" borderId="42" xfId="8" applyNumberFormat="1" applyFont="1" applyBorder="1" applyAlignment="1">
      <alignment horizontal="right" vertical="center"/>
    </xf>
    <xf numFmtId="0" fontId="3" fillId="0" borderId="43" xfId="8" applyFont="1" applyBorder="1" applyAlignment="1">
      <alignment horizontal="center" vertical="center"/>
    </xf>
    <xf numFmtId="0" fontId="1" fillId="0" borderId="44" xfId="8" applyFont="1" applyBorder="1" applyAlignment="1">
      <alignment horizontal="left" vertical="center"/>
    </xf>
    <xf numFmtId="0" fontId="1" fillId="0" borderId="45" xfId="8" applyFont="1" applyBorder="1" applyAlignment="1">
      <alignment horizontal="left" vertical="center"/>
    </xf>
    <xf numFmtId="0" fontId="1" fillId="0" borderId="39" xfId="8" applyFont="1" applyBorder="1" applyAlignment="1">
      <alignment horizontal="center" vertical="center"/>
    </xf>
    <xf numFmtId="0" fontId="1" fillId="0" borderId="46" xfId="8" applyFont="1" applyBorder="1" applyAlignment="1">
      <alignment horizontal="left" vertical="center"/>
    </xf>
    <xf numFmtId="0" fontId="1" fillId="0" borderId="47" xfId="8" applyFont="1" applyBorder="1" applyAlignment="1">
      <alignment horizontal="left" vertical="center"/>
    </xf>
    <xf numFmtId="0" fontId="1" fillId="0" borderId="48" xfId="8" applyFont="1" applyBorder="1" applyAlignment="1">
      <alignment horizontal="left" vertical="center"/>
    </xf>
    <xf numFmtId="0" fontId="1" fillId="0" borderId="49" xfId="8" applyFont="1" applyBorder="1" applyAlignment="1">
      <alignment horizontal="left" vertical="center"/>
    </xf>
    <xf numFmtId="0" fontId="1" fillId="0" borderId="50" xfId="8" applyFont="1" applyBorder="1" applyAlignment="1">
      <alignment horizontal="left" vertical="center"/>
    </xf>
    <xf numFmtId="0" fontId="1" fillId="0" borderId="51" xfId="8" applyFont="1" applyBorder="1" applyAlignment="1">
      <alignment horizontal="left" vertical="center"/>
    </xf>
    <xf numFmtId="3" fontId="1" fillId="0" borderId="46" xfId="8" applyNumberFormat="1" applyFont="1" applyBorder="1" applyAlignment="1">
      <alignment horizontal="right" vertical="center"/>
    </xf>
    <xf numFmtId="3" fontId="1" fillId="0" borderId="50" xfId="8" applyNumberFormat="1" applyFont="1" applyBorder="1" applyAlignment="1">
      <alignment horizontal="right" vertical="center"/>
    </xf>
    <xf numFmtId="3" fontId="1" fillId="0" borderId="51" xfId="8" applyNumberFormat="1" applyFont="1" applyBorder="1" applyAlignment="1">
      <alignment horizontal="right" vertical="center"/>
    </xf>
    <xf numFmtId="0" fontId="1" fillId="0" borderId="52" xfId="8" applyNumberFormat="1" applyFont="1" applyBorder="1" applyAlignment="1">
      <alignment horizontal="left" vertical="center"/>
    </xf>
    <xf numFmtId="0" fontId="1" fillId="0" borderId="30" xfId="8" applyFont="1" applyBorder="1" applyAlignment="1">
      <alignment horizontal="right" vertical="center"/>
    </xf>
    <xf numFmtId="0" fontId="1" fillId="0" borderId="36" xfId="8" applyFont="1" applyBorder="1" applyAlignment="1">
      <alignment horizontal="left" vertical="center"/>
    </xf>
    <xf numFmtId="0" fontId="1" fillId="0" borderId="16" xfId="8" applyFont="1" applyBorder="1" applyAlignment="1">
      <alignment horizontal="right" vertical="center"/>
    </xf>
    <xf numFmtId="0" fontId="1" fillId="0" borderId="53" xfId="8" applyFont="1" applyBorder="1" applyAlignment="1">
      <alignment horizontal="left" vertical="center"/>
    </xf>
    <xf numFmtId="170" fontId="1" fillId="0" borderId="54" xfId="8" applyNumberFormat="1" applyFont="1" applyBorder="1" applyAlignment="1">
      <alignment horizontal="right" vertical="center"/>
    </xf>
    <xf numFmtId="0" fontId="1" fillId="0" borderId="55" xfId="8" applyFont="1" applyBorder="1" applyAlignment="1">
      <alignment horizontal="center" vertical="center"/>
    </xf>
    <xf numFmtId="0" fontId="1" fillId="0" borderId="56" xfId="8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57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57" xfId="0" applyFont="1" applyBorder="1" applyAlignment="1" applyProtection="1">
      <alignment horizontal="left"/>
      <protection locked="0"/>
    </xf>
    <xf numFmtId="0" fontId="1" fillId="0" borderId="60" xfId="0" applyNumberFormat="1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6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1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1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9" xfId="0" applyNumberFormat="1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7" fontId="1" fillId="0" borderId="59" xfId="0" applyNumberFormat="1" applyFont="1" applyBorder="1" applyProtection="1"/>
    <xf numFmtId="0" fontId="1" fillId="0" borderId="59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57" xfId="0" applyNumberFormat="1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right"/>
    </xf>
    <xf numFmtId="49" fontId="1" fillId="0" borderId="59" xfId="0" applyNumberFormat="1" applyFont="1" applyBorder="1" applyAlignment="1" applyProtection="1">
      <alignment horizontal="left"/>
    </xf>
    <xf numFmtId="0" fontId="1" fillId="0" borderId="59" xfId="0" applyFont="1" applyBorder="1" applyAlignment="1" applyProtection="1">
      <alignment horizontal="right"/>
    </xf>
    <xf numFmtId="4" fontId="1" fillId="0" borderId="23" xfId="8" applyNumberFormat="1" applyFont="1" applyBorder="1" applyAlignment="1">
      <alignment horizontal="right" vertical="center"/>
    </xf>
    <xf numFmtId="4" fontId="1" fillId="0" borderId="24" xfId="8" applyNumberFormat="1" applyFont="1" applyBorder="1" applyAlignment="1">
      <alignment horizontal="right" vertical="center"/>
    </xf>
    <xf numFmtId="4" fontId="1" fillId="0" borderId="27" xfId="8" applyNumberFormat="1" applyFont="1" applyBorder="1" applyAlignment="1">
      <alignment horizontal="right" vertical="center"/>
    </xf>
    <xf numFmtId="4" fontId="1" fillId="0" borderId="37" xfId="8" applyNumberFormat="1" applyFont="1" applyBorder="1" applyAlignment="1">
      <alignment horizontal="right" vertical="center"/>
    </xf>
    <xf numFmtId="4" fontId="1" fillId="0" borderId="29" xfId="8" applyNumberFormat="1" applyFont="1" applyBorder="1" applyAlignment="1">
      <alignment horizontal="right" vertical="center"/>
    </xf>
    <xf numFmtId="4" fontId="1" fillId="0" borderId="2" xfId="8" applyNumberFormat="1" applyFont="1" applyBorder="1" applyAlignment="1">
      <alignment horizontal="right" vertical="center"/>
    </xf>
    <xf numFmtId="4" fontId="1" fillId="0" borderId="30" xfId="8" applyNumberFormat="1" applyFont="1" applyBorder="1" applyAlignment="1">
      <alignment horizontal="right" vertical="center"/>
    </xf>
    <xf numFmtId="4" fontId="1" fillId="0" borderId="31" xfId="8" applyNumberFormat="1" applyFont="1" applyBorder="1" applyAlignment="1">
      <alignment horizontal="right" vertical="center"/>
    </xf>
    <xf numFmtId="4" fontId="1" fillId="0" borderId="36" xfId="8" applyNumberFormat="1" applyFont="1" applyBorder="1" applyAlignment="1">
      <alignment horizontal="right" vertical="center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1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4" fillId="0" borderId="0" xfId="1" applyNumberFormat="1" applyFont="1"/>
    <xf numFmtId="49" fontId="15" fillId="0" borderId="0" xfId="0" applyNumberFormat="1" applyFont="1" applyAlignment="1" applyProtection="1">
      <alignment horizontal="left" vertical="top" wrapText="1"/>
    </xf>
  </cellXfs>
  <cellStyles count="32">
    <cellStyle name="1 000 Sk" xfId="12"/>
    <cellStyle name="1 000,-  Sk" xfId="2"/>
    <cellStyle name="1 000,- Kč" xfId="7"/>
    <cellStyle name="1 000,- Sk" xfId="11"/>
    <cellStyle name="1000 Sk_fakturuj99" xfId="4"/>
    <cellStyle name="20 % – Zvýraznění1" xfId="9"/>
    <cellStyle name="20 % – Zvýraznění2" xfId="10"/>
    <cellStyle name="20 % – Zvýraznění3" xfId="3"/>
    <cellStyle name="20 % – Zvýraznění4" xfId="13"/>
    <cellStyle name="20 % – Zvýraznění5" xfId="14"/>
    <cellStyle name="20 % – Zvýraznění6" xfId="15"/>
    <cellStyle name="40 % – Zvýraznění1" xfId="5"/>
    <cellStyle name="40 % – Zvýraznění2" xfId="16"/>
    <cellStyle name="40 % – Zvýraznění3" xfId="17"/>
    <cellStyle name="40 % – Zvýraznění4" xfId="18"/>
    <cellStyle name="40 % – Zvýraznění5" xfId="6"/>
    <cellStyle name="40 % – Zvýraznění6" xfId="19"/>
    <cellStyle name="60 % – Zvýraznění1" xfId="20"/>
    <cellStyle name="60 % – Zvýraznění2" xfId="21"/>
    <cellStyle name="60 % – Zvýraznění3" xfId="22"/>
    <cellStyle name="60 % – Zvýraznění4" xfId="23"/>
    <cellStyle name="60 % – Zvýraznění5" xfId="24"/>
    <cellStyle name="60 % – Zvýraznění6" xfId="25"/>
    <cellStyle name="Celkem" xfId="26"/>
    <cellStyle name="data" xfId="27"/>
    <cellStyle name="Název" xfId="28"/>
    <cellStyle name="Normálna" xfId="0" builtinId="0"/>
    <cellStyle name="normálne_KLs" xfId="1"/>
    <cellStyle name="normálne_KLv" xfId="8"/>
    <cellStyle name="TEXT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228600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xmlns="" id="{00000000-0008-0000-0500-000010040000}"/>
            </a:ext>
          </a:extLst>
        </xdr:cNvPr>
        <xdr:cNvSpPr>
          <a:spLocks noChangeShapeType="1"/>
        </xdr:cNvSpPr>
      </xdr:nvSpPr>
      <xdr:spPr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5"/>
  <sheetViews>
    <sheetView showGridLines="0" tabSelected="1" topLeftCell="A116" workbookViewId="0">
      <selection activeCell="E134" sqref="E134"/>
    </sheetView>
  </sheetViews>
  <sheetFormatPr defaultColWidth="9.140625" defaultRowHeight="12.75"/>
  <cols>
    <col min="1" max="1" width="6.7109375" style="108" customWidth="1"/>
    <col min="2" max="2" width="3.7109375" style="109" customWidth="1"/>
    <col min="3" max="3" width="13" style="110" customWidth="1"/>
    <col min="4" max="4" width="35.7109375" style="111" customWidth="1"/>
    <col min="5" max="5" width="10.7109375" style="112" customWidth="1"/>
    <col min="6" max="6" width="5.28515625" style="113" customWidth="1"/>
    <col min="7" max="7" width="8.7109375" style="114" customWidth="1"/>
    <col min="8" max="9" width="9.7109375" style="114" hidden="1" customWidth="1"/>
    <col min="10" max="10" width="9.7109375" style="114" customWidth="1"/>
    <col min="11" max="11" width="7.42578125" style="115" hidden="1" customWidth="1"/>
    <col min="12" max="12" width="8.28515625" style="115" hidden="1" customWidth="1"/>
    <col min="13" max="13" width="9.140625" style="112" hidden="1" customWidth="1"/>
    <col min="14" max="14" width="7" style="112" hidden="1" customWidth="1"/>
    <col min="15" max="15" width="3.5703125" style="113" customWidth="1"/>
    <col min="16" max="16" width="12.7109375" style="113" hidden="1" customWidth="1"/>
    <col min="17" max="19" width="13.28515625" style="112" hidden="1" customWidth="1"/>
    <col min="20" max="20" width="10.5703125" style="116" hidden="1" customWidth="1"/>
    <col min="21" max="21" width="10.28515625" style="116" hidden="1" customWidth="1"/>
    <col min="22" max="22" width="5.7109375" style="116" hidden="1" customWidth="1"/>
    <col min="23" max="23" width="9.140625" style="117" hidden="1" customWidth="1"/>
    <col min="24" max="25" width="5.7109375" style="113" hidden="1" customWidth="1"/>
    <col min="26" max="26" width="7.5703125" style="113" hidden="1" customWidth="1"/>
    <col min="27" max="27" width="24.85546875" style="113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 hidden="1" customWidth="1"/>
    <col min="35" max="35" width="9.140625" style="86"/>
    <col min="36" max="37" width="0" style="86" hidden="1" customWidth="1"/>
    <col min="38" max="16384" width="9.140625" style="86"/>
  </cols>
  <sheetData>
    <row r="1" spans="1:37" ht="24">
      <c r="A1" s="90" t="s">
        <v>117</v>
      </c>
      <c r="B1" s="86"/>
      <c r="C1" s="86"/>
      <c r="D1" s="86"/>
      <c r="E1" s="90" t="s">
        <v>118</v>
      </c>
      <c r="F1" s="86"/>
      <c r="G1" s="87"/>
      <c r="H1" s="86"/>
      <c r="I1" s="86"/>
      <c r="J1" s="87"/>
      <c r="K1" s="88"/>
      <c r="L1" s="86"/>
      <c r="M1" s="86"/>
      <c r="N1" s="86"/>
      <c r="O1" s="86"/>
      <c r="P1" s="86"/>
      <c r="Q1" s="89"/>
      <c r="R1" s="89"/>
      <c r="S1" s="89"/>
      <c r="T1" s="86"/>
      <c r="U1" s="86"/>
      <c r="V1" s="86"/>
      <c r="W1" s="86"/>
      <c r="X1" s="86"/>
      <c r="Y1" s="86"/>
      <c r="Z1" s="83" t="s">
        <v>5</v>
      </c>
      <c r="AA1" s="169" t="s">
        <v>6</v>
      </c>
      <c r="AB1" s="83" t="s">
        <v>7</v>
      </c>
      <c r="AC1" s="83" t="s">
        <v>8</v>
      </c>
      <c r="AD1" s="83" t="s">
        <v>9</v>
      </c>
      <c r="AE1" s="138" t="s">
        <v>10</v>
      </c>
      <c r="AF1" s="139" t="s">
        <v>11</v>
      </c>
      <c r="AG1" s="86"/>
      <c r="AH1" s="86"/>
    </row>
    <row r="2" spans="1:37">
      <c r="A2" s="90" t="s">
        <v>119</v>
      </c>
      <c r="B2" s="86"/>
      <c r="C2" s="86"/>
      <c r="D2" s="86"/>
      <c r="E2" s="90" t="s">
        <v>120</v>
      </c>
      <c r="F2" s="86"/>
      <c r="G2" s="87"/>
      <c r="H2" s="118"/>
      <c r="I2" s="86"/>
      <c r="J2" s="87"/>
      <c r="K2" s="88"/>
      <c r="L2" s="86"/>
      <c r="M2" s="86"/>
      <c r="N2" s="86"/>
      <c r="O2" s="86"/>
      <c r="P2" s="86"/>
      <c r="Q2" s="89"/>
      <c r="R2" s="89"/>
      <c r="S2" s="89"/>
      <c r="T2" s="86"/>
      <c r="U2" s="86"/>
      <c r="V2" s="86"/>
      <c r="W2" s="86"/>
      <c r="X2" s="86"/>
      <c r="Y2" s="86"/>
      <c r="Z2" s="83" t="s">
        <v>12</v>
      </c>
      <c r="AA2" s="84" t="s">
        <v>13</v>
      </c>
      <c r="AB2" s="84" t="s">
        <v>14</v>
      </c>
      <c r="AC2" s="84"/>
      <c r="AD2" s="85"/>
      <c r="AE2" s="138">
        <v>1</v>
      </c>
      <c r="AF2" s="140">
        <v>123.5</v>
      </c>
      <c r="AG2" s="86"/>
      <c r="AH2" s="86"/>
    </row>
    <row r="3" spans="1:37">
      <c r="A3" s="90" t="s">
        <v>15</v>
      </c>
      <c r="B3" s="86"/>
      <c r="C3" s="86"/>
      <c r="D3" s="86"/>
      <c r="E3" s="90" t="s">
        <v>121</v>
      </c>
      <c r="F3" s="86"/>
      <c r="G3" s="87"/>
      <c r="H3" s="86"/>
      <c r="I3" s="86"/>
      <c r="J3" s="87"/>
      <c r="K3" s="88"/>
      <c r="L3" s="86"/>
      <c r="M3" s="86"/>
      <c r="N3" s="86"/>
      <c r="O3" s="86"/>
      <c r="P3" s="86"/>
      <c r="Q3" s="89"/>
      <c r="R3" s="89"/>
      <c r="S3" s="89"/>
      <c r="T3" s="86"/>
      <c r="U3" s="86"/>
      <c r="V3" s="86"/>
      <c r="W3" s="86"/>
      <c r="X3" s="86"/>
      <c r="Y3" s="86"/>
      <c r="Z3" s="83" t="s">
        <v>16</v>
      </c>
      <c r="AA3" s="84" t="s">
        <v>17</v>
      </c>
      <c r="AB3" s="84" t="s">
        <v>14</v>
      </c>
      <c r="AC3" s="84" t="s">
        <v>18</v>
      </c>
      <c r="AD3" s="85" t="s">
        <v>19</v>
      </c>
      <c r="AE3" s="138">
        <v>2</v>
      </c>
      <c r="AF3" s="141">
        <v>123.46</v>
      </c>
      <c r="AG3" s="86"/>
      <c r="AH3" s="86"/>
    </row>
    <row r="4" spans="1:37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9"/>
      <c r="R4" s="89"/>
      <c r="S4" s="89"/>
      <c r="T4" s="86"/>
      <c r="U4" s="86"/>
      <c r="V4" s="86"/>
      <c r="W4" s="86"/>
      <c r="X4" s="86"/>
      <c r="Y4" s="86"/>
      <c r="Z4" s="83" t="s">
        <v>20</v>
      </c>
      <c r="AA4" s="84" t="s">
        <v>21</v>
      </c>
      <c r="AB4" s="84" t="s">
        <v>14</v>
      </c>
      <c r="AC4" s="84"/>
      <c r="AD4" s="85"/>
      <c r="AE4" s="138">
        <v>3</v>
      </c>
      <c r="AF4" s="142">
        <v>123.45699999999999</v>
      </c>
      <c r="AG4" s="86"/>
      <c r="AH4" s="86"/>
    </row>
    <row r="5" spans="1:37">
      <c r="A5" s="90" t="s">
        <v>122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9"/>
      <c r="R5" s="89"/>
      <c r="S5" s="89"/>
      <c r="T5" s="86"/>
      <c r="U5" s="86"/>
      <c r="V5" s="86"/>
      <c r="W5" s="86"/>
      <c r="X5" s="86"/>
      <c r="Y5" s="86"/>
      <c r="Z5" s="83" t="s">
        <v>22</v>
      </c>
      <c r="AA5" s="84" t="s">
        <v>17</v>
      </c>
      <c r="AB5" s="84" t="s">
        <v>14</v>
      </c>
      <c r="AC5" s="84" t="s">
        <v>18</v>
      </c>
      <c r="AD5" s="85" t="s">
        <v>19</v>
      </c>
      <c r="AE5" s="138">
        <v>4</v>
      </c>
      <c r="AF5" s="143">
        <v>123.4567</v>
      </c>
      <c r="AG5" s="86"/>
      <c r="AH5" s="86"/>
    </row>
    <row r="6" spans="1:37">
      <c r="A6" s="90" t="s">
        <v>123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9"/>
      <c r="R6" s="89"/>
      <c r="S6" s="89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38" t="s">
        <v>23</v>
      </c>
      <c r="AF6" s="141">
        <v>123.46</v>
      </c>
      <c r="AG6" s="86"/>
      <c r="AH6" s="86"/>
    </row>
    <row r="7" spans="1:37">
      <c r="A7" s="9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9"/>
      <c r="R7" s="89"/>
      <c r="S7" s="89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</row>
    <row r="8" spans="1:37" ht="13.5">
      <c r="A8" s="86" t="s">
        <v>124</v>
      </c>
      <c r="B8" s="119"/>
      <c r="C8" s="120"/>
      <c r="D8" s="91" t="str">
        <f>CONCATENATE(AA2," ",AB2," ",AC2," ",AD2)</f>
        <v xml:space="preserve">Prehľad rozpočtových nákladov v EUR  </v>
      </c>
      <c r="E8" s="89"/>
      <c r="F8" s="86"/>
      <c r="G8" s="87"/>
      <c r="H8" s="87"/>
      <c r="I8" s="87"/>
      <c r="J8" s="87"/>
      <c r="K8" s="88"/>
      <c r="L8" s="88"/>
      <c r="M8" s="89"/>
      <c r="N8" s="89"/>
      <c r="O8" s="86"/>
      <c r="P8" s="86"/>
      <c r="Q8" s="89"/>
      <c r="R8" s="89"/>
      <c r="S8" s="89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</row>
    <row r="9" spans="1:37">
      <c r="A9" s="92" t="s">
        <v>24</v>
      </c>
      <c r="B9" s="92" t="s">
        <v>25</v>
      </c>
      <c r="C9" s="92" t="s">
        <v>26</v>
      </c>
      <c r="D9" s="92" t="s">
        <v>27</v>
      </c>
      <c r="E9" s="92" t="s">
        <v>28</v>
      </c>
      <c r="F9" s="92" t="s">
        <v>29</v>
      </c>
      <c r="G9" s="92" t="s">
        <v>30</v>
      </c>
      <c r="H9" s="92" t="s">
        <v>31</v>
      </c>
      <c r="I9" s="92" t="s">
        <v>32</v>
      </c>
      <c r="J9" s="92" t="s">
        <v>33</v>
      </c>
      <c r="K9" s="122" t="s">
        <v>34</v>
      </c>
      <c r="L9" s="123"/>
      <c r="M9" s="124" t="s">
        <v>35</v>
      </c>
      <c r="N9" s="123"/>
      <c r="O9" s="92" t="s">
        <v>4</v>
      </c>
      <c r="P9" s="125" t="s">
        <v>36</v>
      </c>
      <c r="Q9" s="128" t="s">
        <v>28</v>
      </c>
      <c r="R9" s="128" t="s">
        <v>28</v>
      </c>
      <c r="S9" s="125" t="s">
        <v>28</v>
      </c>
      <c r="T9" s="129" t="s">
        <v>37</v>
      </c>
      <c r="U9" s="130" t="s">
        <v>38</v>
      </c>
      <c r="V9" s="131" t="s">
        <v>39</v>
      </c>
      <c r="W9" s="92" t="s">
        <v>40</v>
      </c>
      <c r="X9" s="92" t="s">
        <v>41</v>
      </c>
      <c r="Y9" s="92" t="s">
        <v>42</v>
      </c>
      <c r="Z9" s="144" t="s">
        <v>43</v>
      </c>
      <c r="AA9" s="144" t="s">
        <v>44</v>
      </c>
      <c r="AB9" s="92" t="s">
        <v>39</v>
      </c>
      <c r="AC9" s="92" t="s">
        <v>45</v>
      </c>
      <c r="AD9" s="92" t="s">
        <v>46</v>
      </c>
      <c r="AE9" s="145" t="s">
        <v>47</v>
      </c>
      <c r="AF9" s="145" t="s">
        <v>48</v>
      </c>
      <c r="AG9" s="145" t="s">
        <v>28</v>
      </c>
      <c r="AH9" s="145" t="s">
        <v>49</v>
      </c>
      <c r="AJ9" s="86" t="s">
        <v>148</v>
      </c>
      <c r="AK9" s="86" t="s">
        <v>150</v>
      </c>
    </row>
    <row r="10" spans="1:37">
      <c r="A10" s="94" t="s">
        <v>50</v>
      </c>
      <c r="B10" s="94" t="s">
        <v>51</v>
      </c>
      <c r="C10" s="121"/>
      <c r="D10" s="94" t="s">
        <v>52</v>
      </c>
      <c r="E10" s="94" t="s">
        <v>53</v>
      </c>
      <c r="F10" s="94" t="s">
        <v>54</v>
      </c>
      <c r="G10" s="94" t="s">
        <v>55</v>
      </c>
      <c r="H10" s="94" t="s">
        <v>56</v>
      </c>
      <c r="I10" s="94" t="s">
        <v>57</v>
      </c>
      <c r="J10" s="94"/>
      <c r="K10" s="94" t="s">
        <v>30</v>
      </c>
      <c r="L10" s="94" t="s">
        <v>33</v>
      </c>
      <c r="M10" s="126" t="s">
        <v>30</v>
      </c>
      <c r="N10" s="94" t="s">
        <v>33</v>
      </c>
      <c r="O10" s="94" t="s">
        <v>58</v>
      </c>
      <c r="P10" s="127"/>
      <c r="Q10" s="132" t="s">
        <v>59</v>
      </c>
      <c r="R10" s="132" t="s">
        <v>60</v>
      </c>
      <c r="S10" s="127" t="s">
        <v>61</v>
      </c>
      <c r="T10" s="133" t="s">
        <v>62</v>
      </c>
      <c r="U10" s="134" t="s">
        <v>63</v>
      </c>
      <c r="V10" s="135" t="s">
        <v>64</v>
      </c>
      <c r="W10" s="136"/>
      <c r="X10" s="137"/>
      <c r="Y10" s="137"/>
      <c r="Z10" s="146" t="s">
        <v>65</v>
      </c>
      <c r="AA10" s="146" t="s">
        <v>50</v>
      </c>
      <c r="AB10" s="94" t="s">
        <v>66</v>
      </c>
      <c r="AC10" s="137"/>
      <c r="AD10" s="137"/>
      <c r="AE10" s="147"/>
      <c r="AF10" s="147"/>
      <c r="AG10" s="147"/>
      <c r="AH10" s="147"/>
      <c r="AJ10" s="86" t="s">
        <v>149</v>
      </c>
      <c r="AK10" s="86" t="s">
        <v>151</v>
      </c>
    </row>
    <row r="12" spans="1:37">
      <c r="B12" s="157" t="s">
        <v>152</v>
      </c>
    </row>
    <row r="13" spans="1:37">
      <c r="B13" s="110" t="s">
        <v>153</v>
      </c>
    </row>
    <row r="14" spans="1:37">
      <c r="A14" s="108">
        <v>1</v>
      </c>
      <c r="B14" s="109" t="s">
        <v>154</v>
      </c>
      <c r="C14" s="110" t="s">
        <v>155</v>
      </c>
      <c r="D14" s="111" t="s">
        <v>156</v>
      </c>
      <c r="E14" s="112">
        <v>0.1</v>
      </c>
      <c r="F14" s="113" t="s">
        <v>157</v>
      </c>
      <c r="L14" s="115">
        <f>E14*K14</f>
        <v>0</v>
      </c>
      <c r="N14" s="112">
        <f>E14*M14</f>
        <v>0</v>
      </c>
      <c r="O14" s="113">
        <v>20</v>
      </c>
      <c r="P14" s="113" t="s">
        <v>158</v>
      </c>
      <c r="V14" s="116" t="s">
        <v>108</v>
      </c>
      <c r="W14" s="117">
        <v>4.0000000000000001E-3</v>
      </c>
      <c r="X14" s="110" t="s">
        <v>159</v>
      </c>
      <c r="Y14" s="110" t="s">
        <v>155</v>
      </c>
      <c r="Z14" s="113" t="s">
        <v>160</v>
      </c>
      <c r="AB14" s="113">
        <v>1</v>
      </c>
      <c r="AJ14" s="86" t="s">
        <v>161</v>
      </c>
      <c r="AK14" s="86" t="s">
        <v>162</v>
      </c>
    </row>
    <row r="15" spans="1:37">
      <c r="D15" s="158" t="s">
        <v>163</v>
      </c>
      <c r="E15" s="159"/>
      <c r="F15" s="160"/>
      <c r="G15" s="161"/>
      <c r="H15" s="161"/>
      <c r="I15" s="161"/>
      <c r="J15" s="161"/>
      <c r="K15" s="162"/>
      <c r="L15" s="162"/>
      <c r="M15" s="159"/>
      <c r="N15" s="159"/>
      <c r="O15" s="160"/>
      <c r="P15" s="160"/>
      <c r="Q15" s="159"/>
      <c r="R15" s="159"/>
      <c r="S15" s="159"/>
      <c r="T15" s="163"/>
      <c r="U15" s="163"/>
      <c r="V15" s="163" t="s">
        <v>0</v>
      </c>
      <c r="W15" s="164"/>
      <c r="X15" s="160"/>
    </row>
    <row r="16" spans="1:37">
      <c r="A16" s="108">
        <v>2</v>
      </c>
      <c r="B16" s="109" t="s">
        <v>154</v>
      </c>
      <c r="C16" s="110" t="s">
        <v>164</v>
      </c>
      <c r="D16" s="111" t="s">
        <v>165</v>
      </c>
      <c r="E16" s="112">
        <v>1</v>
      </c>
      <c r="F16" s="113" t="s">
        <v>166</v>
      </c>
      <c r="L16" s="115">
        <f>E16*K16</f>
        <v>0</v>
      </c>
      <c r="N16" s="112">
        <f>E16*M16</f>
        <v>0</v>
      </c>
      <c r="O16" s="113">
        <v>20</v>
      </c>
      <c r="P16" s="113" t="s">
        <v>158</v>
      </c>
      <c r="V16" s="116" t="s">
        <v>108</v>
      </c>
      <c r="W16" s="117">
        <v>1.7000000000000001E-2</v>
      </c>
      <c r="X16" s="110" t="s">
        <v>167</v>
      </c>
      <c r="Y16" s="110" t="s">
        <v>164</v>
      </c>
      <c r="Z16" s="113" t="s">
        <v>160</v>
      </c>
      <c r="AB16" s="113">
        <v>1</v>
      </c>
      <c r="AJ16" s="86" t="s">
        <v>161</v>
      </c>
      <c r="AK16" s="86" t="s">
        <v>162</v>
      </c>
    </row>
    <row r="17" spans="1:37">
      <c r="D17" s="158" t="s">
        <v>168</v>
      </c>
      <c r="E17" s="159"/>
      <c r="F17" s="160"/>
      <c r="G17" s="161"/>
      <c r="H17" s="161"/>
      <c r="I17" s="161"/>
      <c r="J17" s="161"/>
      <c r="K17" s="162"/>
      <c r="L17" s="162"/>
      <c r="M17" s="159"/>
      <c r="N17" s="159"/>
      <c r="O17" s="160"/>
      <c r="P17" s="160"/>
      <c r="Q17" s="159"/>
      <c r="R17" s="159"/>
      <c r="S17" s="159"/>
      <c r="T17" s="163"/>
      <c r="U17" s="163"/>
      <c r="V17" s="163" t="s">
        <v>0</v>
      </c>
      <c r="W17" s="164"/>
      <c r="X17" s="160"/>
    </row>
    <row r="18" spans="1:37">
      <c r="D18" s="165" t="s">
        <v>169</v>
      </c>
      <c r="E18" s="166">
        <f>J18</f>
        <v>0</v>
      </c>
      <c r="H18" s="166"/>
      <c r="I18" s="166"/>
      <c r="J18" s="166"/>
      <c r="L18" s="167">
        <f>SUM(L12:L17)</f>
        <v>0</v>
      </c>
      <c r="N18" s="168">
        <f>SUM(N12:N17)</f>
        <v>0</v>
      </c>
      <c r="W18" s="117">
        <f>SUM(W12:W17)</f>
        <v>2.1000000000000001E-2</v>
      </c>
    </row>
    <row r="20" spans="1:37">
      <c r="B20" s="110" t="s">
        <v>170</v>
      </c>
    </row>
    <row r="21" spans="1:37" ht="25.5">
      <c r="A21" s="108">
        <v>3</v>
      </c>
      <c r="B21" s="109" t="s">
        <v>171</v>
      </c>
      <c r="C21" s="110" t="s">
        <v>172</v>
      </c>
      <c r="D21" s="111" t="s">
        <v>173</v>
      </c>
      <c r="E21" s="112">
        <v>1.7729999999999999</v>
      </c>
      <c r="F21" s="113" t="s">
        <v>157</v>
      </c>
      <c r="K21" s="115">
        <v>0.76085000000000003</v>
      </c>
      <c r="L21" s="115">
        <f>E21*K21</f>
        <v>1.3489870500000001</v>
      </c>
      <c r="N21" s="112">
        <f>E21*M21</f>
        <v>0</v>
      </c>
      <c r="O21" s="113">
        <v>20</v>
      </c>
      <c r="P21" s="113" t="s">
        <v>158</v>
      </c>
      <c r="V21" s="116" t="s">
        <v>108</v>
      </c>
      <c r="W21" s="117">
        <v>4.9429999999999996</v>
      </c>
      <c r="X21" s="110" t="s">
        <v>174</v>
      </c>
      <c r="Y21" s="110" t="s">
        <v>172</v>
      </c>
      <c r="Z21" s="113" t="s">
        <v>175</v>
      </c>
      <c r="AB21" s="113">
        <v>1</v>
      </c>
      <c r="AJ21" s="86" t="s">
        <v>161</v>
      </c>
      <c r="AK21" s="86" t="s">
        <v>162</v>
      </c>
    </row>
    <row r="22" spans="1:37">
      <c r="D22" s="158" t="s">
        <v>176</v>
      </c>
      <c r="E22" s="159"/>
      <c r="F22" s="160"/>
      <c r="G22" s="161"/>
      <c r="H22" s="161"/>
      <c r="I22" s="161"/>
      <c r="J22" s="161"/>
      <c r="K22" s="162"/>
      <c r="L22" s="162"/>
      <c r="M22" s="159"/>
      <c r="N22" s="159"/>
      <c r="O22" s="160"/>
      <c r="P22" s="160"/>
      <c r="Q22" s="159"/>
      <c r="R22" s="159"/>
      <c r="S22" s="159"/>
      <c r="T22" s="163"/>
      <c r="U22" s="163"/>
      <c r="V22" s="163" t="s">
        <v>0</v>
      </c>
      <c r="W22" s="164"/>
      <c r="X22" s="160"/>
    </row>
    <row r="23" spans="1:37">
      <c r="D23" s="158" t="s">
        <v>177</v>
      </c>
      <c r="E23" s="159"/>
      <c r="F23" s="160"/>
      <c r="G23" s="161"/>
      <c r="H23" s="161"/>
      <c r="I23" s="161"/>
      <c r="J23" s="161"/>
      <c r="K23" s="162"/>
      <c r="L23" s="162"/>
      <c r="M23" s="159"/>
      <c r="N23" s="159"/>
      <c r="O23" s="160"/>
      <c r="P23" s="160"/>
      <c r="Q23" s="159"/>
      <c r="R23" s="159"/>
      <c r="S23" s="159"/>
      <c r="T23" s="163"/>
      <c r="U23" s="163"/>
      <c r="V23" s="163" t="s">
        <v>0</v>
      </c>
      <c r="W23" s="164"/>
      <c r="X23" s="160"/>
    </row>
    <row r="24" spans="1:37">
      <c r="D24" s="158" t="s">
        <v>178</v>
      </c>
      <c r="E24" s="159"/>
      <c r="F24" s="160"/>
      <c r="G24" s="161"/>
      <c r="H24" s="161"/>
      <c r="I24" s="161"/>
      <c r="J24" s="161"/>
      <c r="K24" s="162"/>
      <c r="L24" s="162"/>
      <c r="M24" s="159"/>
      <c r="N24" s="159"/>
      <c r="O24" s="160"/>
      <c r="P24" s="160"/>
      <c r="Q24" s="159"/>
      <c r="R24" s="159"/>
      <c r="S24" s="159"/>
      <c r="T24" s="163"/>
      <c r="U24" s="163"/>
      <c r="V24" s="163" t="s">
        <v>0</v>
      </c>
      <c r="W24" s="164"/>
      <c r="X24" s="160"/>
    </row>
    <row r="25" spans="1:37">
      <c r="A25" s="108">
        <v>4</v>
      </c>
      <c r="B25" s="109" t="s">
        <v>171</v>
      </c>
      <c r="C25" s="110" t="s">
        <v>179</v>
      </c>
      <c r="D25" s="111" t="s">
        <v>180</v>
      </c>
      <c r="E25" s="112">
        <v>8</v>
      </c>
      <c r="F25" s="113" t="s">
        <v>181</v>
      </c>
      <c r="K25" s="115">
        <v>1.7260000000000001E-2</v>
      </c>
      <c r="L25" s="115">
        <f>E25*K25</f>
        <v>0.13808000000000001</v>
      </c>
      <c r="N25" s="112">
        <f>E25*M25</f>
        <v>0</v>
      </c>
      <c r="O25" s="113">
        <v>20</v>
      </c>
      <c r="P25" s="113" t="s">
        <v>158</v>
      </c>
      <c r="V25" s="116" t="s">
        <v>108</v>
      </c>
      <c r="W25" s="117">
        <v>4.4000000000000004</v>
      </c>
      <c r="X25" s="110" t="s">
        <v>182</v>
      </c>
      <c r="Y25" s="110" t="s">
        <v>179</v>
      </c>
      <c r="Z25" s="113" t="s">
        <v>175</v>
      </c>
      <c r="AB25" s="113">
        <v>1</v>
      </c>
      <c r="AJ25" s="86" t="s">
        <v>161</v>
      </c>
      <c r="AK25" s="86" t="s">
        <v>162</v>
      </c>
    </row>
    <row r="26" spans="1:37">
      <c r="D26" s="158" t="s">
        <v>183</v>
      </c>
      <c r="E26" s="159"/>
      <c r="F26" s="160"/>
      <c r="G26" s="161"/>
      <c r="H26" s="161"/>
      <c r="I26" s="161"/>
      <c r="J26" s="161"/>
      <c r="K26" s="162"/>
      <c r="L26" s="162"/>
      <c r="M26" s="159"/>
      <c r="N26" s="159"/>
      <c r="O26" s="160"/>
      <c r="P26" s="160"/>
      <c r="Q26" s="159"/>
      <c r="R26" s="159"/>
      <c r="S26" s="159"/>
      <c r="T26" s="163"/>
      <c r="U26" s="163"/>
      <c r="V26" s="163" t="s">
        <v>0</v>
      </c>
      <c r="W26" s="164"/>
      <c r="X26" s="160"/>
    </row>
    <row r="27" spans="1:37">
      <c r="A27" s="108">
        <v>5</v>
      </c>
      <c r="B27" s="109" t="s">
        <v>171</v>
      </c>
      <c r="C27" s="110" t="s">
        <v>184</v>
      </c>
      <c r="D27" s="111" t="s">
        <v>185</v>
      </c>
      <c r="E27" s="112">
        <v>10</v>
      </c>
      <c r="F27" s="113" t="s">
        <v>181</v>
      </c>
      <c r="K27" s="115">
        <v>2.0789999999999999E-2</v>
      </c>
      <c r="L27" s="115">
        <f>E27*K27</f>
        <v>0.2079</v>
      </c>
      <c r="N27" s="112">
        <f>E27*M27</f>
        <v>0</v>
      </c>
      <c r="O27" s="113">
        <v>20</v>
      </c>
      <c r="P27" s="113" t="s">
        <v>158</v>
      </c>
      <c r="V27" s="116" t="s">
        <v>108</v>
      </c>
      <c r="W27" s="117">
        <v>5.6</v>
      </c>
      <c r="X27" s="110" t="s">
        <v>186</v>
      </c>
      <c r="Y27" s="110" t="s">
        <v>184</v>
      </c>
      <c r="Z27" s="113" t="s">
        <v>175</v>
      </c>
      <c r="AB27" s="113">
        <v>1</v>
      </c>
      <c r="AJ27" s="86" t="s">
        <v>161</v>
      </c>
      <c r="AK27" s="86" t="s">
        <v>162</v>
      </c>
    </row>
    <row r="28" spans="1:37">
      <c r="D28" s="158" t="s">
        <v>187</v>
      </c>
      <c r="E28" s="159"/>
      <c r="F28" s="160"/>
      <c r="G28" s="161"/>
      <c r="H28" s="161"/>
      <c r="I28" s="161"/>
      <c r="J28" s="161"/>
      <c r="K28" s="162"/>
      <c r="L28" s="162"/>
      <c r="M28" s="159"/>
      <c r="N28" s="159"/>
      <c r="O28" s="160"/>
      <c r="P28" s="160"/>
      <c r="Q28" s="159"/>
      <c r="R28" s="159"/>
      <c r="S28" s="159"/>
      <c r="T28" s="163"/>
      <c r="U28" s="163"/>
      <c r="V28" s="163" t="s">
        <v>0</v>
      </c>
      <c r="W28" s="164"/>
      <c r="X28" s="160"/>
    </row>
    <row r="29" spans="1:37">
      <c r="A29" s="108">
        <v>6</v>
      </c>
      <c r="B29" s="109" t="s">
        <v>171</v>
      </c>
      <c r="C29" s="110" t="s">
        <v>188</v>
      </c>
      <c r="D29" s="111" t="s">
        <v>189</v>
      </c>
      <c r="E29" s="112">
        <v>5</v>
      </c>
      <c r="F29" s="113" t="s">
        <v>181</v>
      </c>
      <c r="K29" s="115">
        <v>2.4330000000000001E-2</v>
      </c>
      <c r="L29" s="115">
        <f>E29*K29</f>
        <v>0.12165000000000001</v>
      </c>
      <c r="N29" s="112">
        <f>E29*M29</f>
        <v>0</v>
      </c>
      <c r="O29" s="113">
        <v>20</v>
      </c>
      <c r="P29" s="113" t="s">
        <v>158</v>
      </c>
      <c r="V29" s="116" t="s">
        <v>108</v>
      </c>
      <c r="W29" s="117">
        <v>2.85</v>
      </c>
      <c r="X29" s="110" t="s">
        <v>190</v>
      </c>
      <c r="Y29" s="110" t="s">
        <v>188</v>
      </c>
      <c r="Z29" s="113" t="s">
        <v>175</v>
      </c>
      <c r="AB29" s="113">
        <v>1</v>
      </c>
      <c r="AJ29" s="86" t="s">
        <v>161</v>
      </c>
      <c r="AK29" s="86" t="s">
        <v>162</v>
      </c>
    </row>
    <row r="30" spans="1:37">
      <c r="D30" s="158" t="s">
        <v>191</v>
      </c>
      <c r="E30" s="159"/>
      <c r="F30" s="160"/>
      <c r="G30" s="161"/>
      <c r="H30" s="161"/>
      <c r="I30" s="161"/>
      <c r="J30" s="161"/>
      <c r="K30" s="162"/>
      <c r="L30" s="162"/>
      <c r="M30" s="159"/>
      <c r="N30" s="159"/>
      <c r="O30" s="160"/>
      <c r="P30" s="160"/>
      <c r="Q30" s="159"/>
      <c r="R30" s="159"/>
      <c r="S30" s="159"/>
      <c r="T30" s="163"/>
      <c r="U30" s="163"/>
      <c r="V30" s="163" t="s">
        <v>0</v>
      </c>
      <c r="W30" s="164"/>
      <c r="X30" s="160"/>
    </row>
    <row r="31" spans="1:37">
      <c r="A31" s="108">
        <v>7</v>
      </c>
      <c r="B31" s="109" t="s">
        <v>171</v>
      </c>
      <c r="C31" s="110" t="s">
        <v>192</v>
      </c>
      <c r="D31" s="111" t="s">
        <v>193</v>
      </c>
      <c r="E31" s="112">
        <v>3</v>
      </c>
      <c r="F31" s="113" t="s">
        <v>181</v>
      </c>
      <c r="K31" s="115">
        <v>2.8330000000000001E-2</v>
      </c>
      <c r="L31" s="115">
        <f>E31*K31</f>
        <v>8.499000000000001E-2</v>
      </c>
      <c r="N31" s="112">
        <f>E31*M31</f>
        <v>0</v>
      </c>
      <c r="O31" s="113">
        <v>20</v>
      </c>
      <c r="P31" s="113" t="s">
        <v>158</v>
      </c>
      <c r="V31" s="116" t="s">
        <v>108</v>
      </c>
      <c r="W31" s="117">
        <v>1.77</v>
      </c>
      <c r="X31" s="110" t="s">
        <v>194</v>
      </c>
      <c r="Y31" s="110" t="s">
        <v>192</v>
      </c>
      <c r="Z31" s="113" t="s">
        <v>175</v>
      </c>
      <c r="AB31" s="113">
        <v>1</v>
      </c>
      <c r="AJ31" s="86" t="s">
        <v>161</v>
      </c>
      <c r="AK31" s="86" t="s">
        <v>162</v>
      </c>
    </row>
    <row r="32" spans="1:37">
      <c r="D32" s="158" t="s">
        <v>195</v>
      </c>
      <c r="E32" s="159"/>
      <c r="F32" s="160"/>
      <c r="G32" s="161"/>
      <c r="H32" s="161"/>
      <c r="I32" s="161"/>
      <c r="J32" s="161"/>
      <c r="K32" s="162"/>
      <c r="L32" s="162"/>
      <c r="M32" s="159"/>
      <c r="N32" s="159"/>
      <c r="O32" s="160"/>
      <c r="P32" s="160"/>
      <c r="Q32" s="159"/>
      <c r="R32" s="159"/>
      <c r="S32" s="159"/>
      <c r="T32" s="163"/>
      <c r="U32" s="163"/>
      <c r="V32" s="163" t="s">
        <v>0</v>
      </c>
      <c r="W32" s="164"/>
      <c r="X32" s="160"/>
    </row>
    <row r="33" spans="1:37">
      <c r="A33" s="108">
        <v>8</v>
      </c>
      <c r="B33" s="109" t="s">
        <v>171</v>
      </c>
      <c r="C33" s="110" t="s">
        <v>196</v>
      </c>
      <c r="D33" s="111" t="s">
        <v>197</v>
      </c>
      <c r="E33" s="112">
        <v>35.993000000000002</v>
      </c>
      <c r="F33" s="113" t="s">
        <v>166</v>
      </c>
      <c r="K33" s="115">
        <v>0.11772000000000001</v>
      </c>
      <c r="L33" s="115">
        <f>E33*K33</f>
        <v>4.2370959600000004</v>
      </c>
      <c r="N33" s="112">
        <f>E33*M33</f>
        <v>0</v>
      </c>
      <c r="O33" s="113">
        <v>20</v>
      </c>
      <c r="P33" s="113" t="s">
        <v>158</v>
      </c>
      <c r="V33" s="116" t="s">
        <v>108</v>
      </c>
      <c r="W33" s="117">
        <v>18.68</v>
      </c>
      <c r="X33" s="110" t="s">
        <v>198</v>
      </c>
      <c r="Y33" s="110" t="s">
        <v>196</v>
      </c>
      <c r="Z33" s="113" t="s">
        <v>175</v>
      </c>
      <c r="AB33" s="113">
        <v>1</v>
      </c>
      <c r="AJ33" s="86" t="s">
        <v>161</v>
      </c>
      <c r="AK33" s="86" t="s">
        <v>162</v>
      </c>
    </row>
    <row r="34" spans="1:37">
      <c r="D34" s="158" t="s">
        <v>199</v>
      </c>
      <c r="E34" s="159"/>
      <c r="F34" s="160"/>
      <c r="G34" s="161"/>
      <c r="H34" s="161"/>
      <c r="I34" s="161"/>
      <c r="J34" s="161"/>
      <c r="K34" s="162"/>
      <c r="L34" s="162"/>
      <c r="M34" s="159"/>
      <c r="N34" s="159"/>
      <c r="O34" s="160"/>
      <c r="P34" s="160"/>
      <c r="Q34" s="159"/>
      <c r="R34" s="159"/>
      <c r="S34" s="159"/>
      <c r="T34" s="163"/>
      <c r="U34" s="163"/>
      <c r="V34" s="163" t="s">
        <v>0</v>
      </c>
      <c r="W34" s="164"/>
      <c r="X34" s="160"/>
    </row>
    <row r="35" spans="1:37">
      <c r="D35" s="158" t="s">
        <v>200</v>
      </c>
      <c r="E35" s="159"/>
      <c r="F35" s="160"/>
      <c r="G35" s="161"/>
      <c r="H35" s="161"/>
      <c r="I35" s="161"/>
      <c r="J35" s="161"/>
      <c r="K35" s="162"/>
      <c r="L35" s="162"/>
      <c r="M35" s="159"/>
      <c r="N35" s="159"/>
      <c r="O35" s="160"/>
      <c r="P35" s="160"/>
      <c r="Q35" s="159"/>
      <c r="R35" s="159"/>
      <c r="S35" s="159"/>
      <c r="T35" s="163"/>
      <c r="U35" s="163"/>
      <c r="V35" s="163" t="s">
        <v>0</v>
      </c>
      <c r="W35" s="164"/>
      <c r="X35" s="160"/>
    </row>
    <row r="36" spans="1:37">
      <c r="D36" s="158" t="s">
        <v>201</v>
      </c>
      <c r="E36" s="159"/>
      <c r="F36" s="160"/>
      <c r="G36" s="161"/>
      <c r="H36" s="161"/>
      <c r="I36" s="161"/>
      <c r="J36" s="161"/>
      <c r="K36" s="162"/>
      <c r="L36" s="162"/>
      <c r="M36" s="159"/>
      <c r="N36" s="159"/>
      <c r="O36" s="160"/>
      <c r="P36" s="160"/>
      <c r="Q36" s="159"/>
      <c r="R36" s="159"/>
      <c r="S36" s="159"/>
      <c r="T36" s="163"/>
      <c r="U36" s="163"/>
      <c r="V36" s="163" t="s">
        <v>0</v>
      </c>
      <c r="W36" s="164"/>
      <c r="X36" s="160"/>
    </row>
    <row r="37" spans="1:37">
      <c r="D37" s="158" t="s">
        <v>202</v>
      </c>
      <c r="E37" s="159"/>
      <c r="F37" s="160"/>
      <c r="G37" s="161"/>
      <c r="H37" s="161"/>
      <c r="I37" s="161"/>
      <c r="J37" s="161"/>
      <c r="K37" s="162"/>
      <c r="L37" s="162"/>
      <c r="M37" s="159"/>
      <c r="N37" s="159"/>
      <c r="O37" s="160"/>
      <c r="P37" s="160"/>
      <c r="Q37" s="159"/>
      <c r="R37" s="159"/>
      <c r="S37" s="159"/>
      <c r="T37" s="163"/>
      <c r="U37" s="163"/>
      <c r="V37" s="163" t="s">
        <v>0</v>
      </c>
      <c r="W37" s="164"/>
      <c r="X37" s="160"/>
    </row>
    <row r="38" spans="1:37">
      <c r="D38" s="158" t="s">
        <v>203</v>
      </c>
      <c r="E38" s="159"/>
      <c r="F38" s="160"/>
      <c r="G38" s="161"/>
      <c r="H38" s="161"/>
      <c r="I38" s="161"/>
      <c r="J38" s="161"/>
      <c r="K38" s="162"/>
      <c r="L38" s="162"/>
      <c r="M38" s="159"/>
      <c r="N38" s="159"/>
      <c r="O38" s="160"/>
      <c r="P38" s="160"/>
      <c r="Q38" s="159"/>
      <c r="R38" s="159"/>
      <c r="S38" s="159"/>
      <c r="T38" s="163"/>
      <c r="U38" s="163"/>
      <c r="V38" s="163" t="s">
        <v>0</v>
      </c>
      <c r="W38" s="164"/>
      <c r="X38" s="160"/>
    </row>
    <row r="39" spans="1:37">
      <c r="D39" s="158" t="s">
        <v>204</v>
      </c>
      <c r="E39" s="159"/>
      <c r="F39" s="160"/>
      <c r="G39" s="161"/>
      <c r="H39" s="161"/>
      <c r="I39" s="161"/>
      <c r="J39" s="161"/>
      <c r="K39" s="162"/>
      <c r="L39" s="162"/>
      <c r="M39" s="159"/>
      <c r="N39" s="159"/>
      <c r="O39" s="160"/>
      <c r="P39" s="160"/>
      <c r="Q39" s="159"/>
      <c r="R39" s="159"/>
      <c r="S39" s="159"/>
      <c r="T39" s="163"/>
      <c r="U39" s="163"/>
      <c r="V39" s="163" t="s">
        <v>0</v>
      </c>
      <c r="W39" s="164"/>
      <c r="X39" s="160"/>
    </row>
    <row r="40" spans="1:37">
      <c r="D40" s="158" t="s">
        <v>205</v>
      </c>
      <c r="E40" s="159"/>
      <c r="F40" s="160"/>
      <c r="G40" s="161"/>
      <c r="H40" s="161"/>
      <c r="I40" s="161"/>
      <c r="J40" s="161"/>
      <c r="K40" s="162"/>
      <c r="L40" s="162"/>
      <c r="M40" s="159"/>
      <c r="N40" s="159"/>
      <c r="O40" s="160"/>
      <c r="P40" s="160"/>
      <c r="Q40" s="159"/>
      <c r="R40" s="159"/>
      <c r="S40" s="159"/>
      <c r="T40" s="163"/>
      <c r="U40" s="163"/>
      <c r="V40" s="163" t="s">
        <v>0</v>
      </c>
      <c r="W40" s="164"/>
      <c r="X40" s="160"/>
    </row>
    <row r="41" spans="1:37">
      <c r="D41" s="158" t="s">
        <v>206</v>
      </c>
      <c r="E41" s="159"/>
      <c r="F41" s="160"/>
      <c r="G41" s="161"/>
      <c r="H41" s="161"/>
      <c r="I41" s="161"/>
      <c r="J41" s="161"/>
      <c r="K41" s="162"/>
      <c r="L41" s="162"/>
      <c r="M41" s="159"/>
      <c r="N41" s="159"/>
      <c r="O41" s="160"/>
      <c r="P41" s="160"/>
      <c r="Q41" s="159"/>
      <c r="R41" s="159"/>
      <c r="S41" s="159"/>
      <c r="T41" s="163"/>
      <c r="U41" s="163"/>
      <c r="V41" s="163" t="s">
        <v>0</v>
      </c>
      <c r="W41" s="164"/>
      <c r="X41" s="160"/>
    </row>
    <row r="42" spans="1:37">
      <c r="D42" s="165" t="s">
        <v>207</v>
      </c>
      <c r="E42" s="166">
        <f>J42</f>
        <v>0</v>
      </c>
      <c r="H42" s="166"/>
      <c r="I42" s="166"/>
      <c r="J42" s="166"/>
      <c r="L42" s="167">
        <f>SUM(L20:L41)</f>
        <v>6.1387030100000004</v>
      </c>
      <c r="N42" s="168">
        <f>SUM(N20:N41)</f>
        <v>0</v>
      </c>
      <c r="W42" s="117">
        <f>SUM(W20:W41)</f>
        <v>38.242999999999995</v>
      </c>
    </row>
    <row r="44" spans="1:37">
      <c r="B44" s="110" t="s">
        <v>208</v>
      </c>
    </row>
    <row r="45" spans="1:37">
      <c r="A45" s="108">
        <v>9</v>
      </c>
      <c r="B45" s="109" t="s">
        <v>209</v>
      </c>
      <c r="C45" s="110" t="s">
        <v>210</v>
      </c>
      <c r="D45" s="111" t="s">
        <v>211</v>
      </c>
      <c r="E45" s="112">
        <v>277</v>
      </c>
      <c r="F45" s="113" t="s">
        <v>166</v>
      </c>
      <c r="K45" s="115">
        <v>4.9500000000000004E-3</v>
      </c>
      <c r="L45" s="115">
        <f>E45*K45</f>
        <v>1.3711500000000001</v>
      </c>
      <c r="N45" s="112">
        <f>E45*M45</f>
        <v>0</v>
      </c>
      <c r="O45" s="113">
        <v>20</v>
      </c>
      <c r="P45" s="113" t="s">
        <v>158</v>
      </c>
      <c r="V45" s="116" t="s">
        <v>108</v>
      </c>
      <c r="W45" s="117">
        <v>65.094999999999999</v>
      </c>
      <c r="X45" s="110" t="s">
        <v>212</v>
      </c>
      <c r="Y45" s="110" t="s">
        <v>210</v>
      </c>
      <c r="Z45" s="113" t="s">
        <v>213</v>
      </c>
      <c r="AB45" s="113">
        <v>1</v>
      </c>
      <c r="AJ45" s="86" t="s">
        <v>161</v>
      </c>
      <c r="AK45" s="86" t="s">
        <v>162</v>
      </c>
    </row>
    <row r="46" spans="1:37">
      <c r="D46" s="158" t="s">
        <v>214</v>
      </c>
      <c r="E46" s="159"/>
      <c r="F46" s="160"/>
      <c r="G46" s="161"/>
      <c r="H46" s="161"/>
      <c r="I46" s="161"/>
      <c r="J46" s="161"/>
      <c r="K46" s="162"/>
      <c r="L46" s="162"/>
      <c r="M46" s="159"/>
      <c r="N46" s="159"/>
      <c r="O46" s="160"/>
      <c r="P46" s="160"/>
      <c r="Q46" s="159"/>
      <c r="R46" s="159"/>
      <c r="S46" s="159"/>
      <c r="T46" s="163"/>
      <c r="U46" s="163"/>
      <c r="V46" s="163" t="s">
        <v>0</v>
      </c>
      <c r="W46" s="164"/>
      <c r="X46" s="160"/>
    </row>
    <row r="47" spans="1:37">
      <c r="D47" s="158" t="s">
        <v>215</v>
      </c>
      <c r="E47" s="159"/>
      <c r="F47" s="160"/>
      <c r="G47" s="161"/>
      <c r="H47" s="161"/>
      <c r="I47" s="161"/>
      <c r="J47" s="161"/>
      <c r="K47" s="162"/>
      <c r="L47" s="162"/>
      <c r="M47" s="159"/>
      <c r="N47" s="159"/>
      <c r="O47" s="160"/>
      <c r="P47" s="160"/>
      <c r="Q47" s="159"/>
      <c r="R47" s="159"/>
      <c r="S47" s="159"/>
      <c r="T47" s="163"/>
      <c r="U47" s="163"/>
      <c r="V47" s="163" t="s">
        <v>0</v>
      </c>
      <c r="W47" s="164"/>
      <c r="X47" s="160"/>
    </row>
    <row r="48" spans="1:37">
      <c r="A48" s="108">
        <v>10</v>
      </c>
      <c r="B48" s="109" t="s">
        <v>171</v>
      </c>
      <c r="C48" s="110" t="s">
        <v>216</v>
      </c>
      <c r="D48" s="111" t="s">
        <v>217</v>
      </c>
      <c r="E48" s="112">
        <v>140</v>
      </c>
      <c r="F48" s="113" t="s">
        <v>166</v>
      </c>
      <c r="K48" s="115">
        <v>6.7999999999999996E-3</v>
      </c>
      <c r="L48" s="115">
        <f>E48*K48</f>
        <v>0.95199999999999996</v>
      </c>
      <c r="N48" s="112">
        <f>E48*M48</f>
        <v>0</v>
      </c>
      <c r="O48" s="113">
        <v>20</v>
      </c>
      <c r="P48" s="113" t="s">
        <v>158</v>
      </c>
      <c r="V48" s="116" t="s">
        <v>108</v>
      </c>
      <c r="W48" s="117">
        <v>11.2</v>
      </c>
      <c r="X48" s="110" t="s">
        <v>218</v>
      </c>
      <c r="Y48" s="110" t="s">
        <v>216</v>
      </c>
      <c r="Z48" s="113" t="s">
        <v>213</v>
      </c>
      <c r="AB48" s="113">
        <v>1</v>
      </c>
      <c r="AJ48" s="86" t="s">
        <v>161</v>
      </c>
      <c r="AK48" s="86" t="s">
        <v>162</v>
      </c>
    </row>
    <row r="49" spans="1:37" ht="25.5">
      <c r="A49" s="108">
        <v>11</v>
      </c>
      <c r="B49" s="109" t="s">
        <v>171</v>
      </c>
      <c r="C49" s="110" t="s">
        <v>219</v>
      </c>
      <c r="D49" s="111" t="s">
        <v>220</v>
      </c>
      <c r="E49" s="112">
        <v>22.4</v>
      </c>
      <c r="F49" s="113" t="s">
        <v>221</v>
      </c>
      <c r="L49" s="115">
        <f>E49*K49</f>
        <v>0</v>
      </c>
      <c r="N49" s="112">
        <f>E49*M49</f>
        <v>0</v>
      </c>
      <c r="O49" s="113">
        <v>20</v>
      </c>
      <c r="P49" s="113" t="s">
        <v>158</v>
      </c>
      <c r="V49" s="116" t="s">
        <v>108</v>
      </c>
      <c r="X49" s="110" t="s">
        <v>222</v>
      </c>
      <c r="Y49" s="110" t="s">
        <v>219</v>
      </c>
      <c r="Z49" s="113" t="s">
        <v>213</v>
      </c>
      <c r="AB49" s="113">
        <v>1</v>
      </c>
      <c r="AJ49" s="86" t="s">
        <v>161</v>
      </c>
      <c r="AK49" s="86" t="s">
        <v>162</v>
      </c>
    </row>
    <row r="50" spans="1:37">
      <c r="D50" s="158" t="s">
        <v>223</v>
      </c>
      <c r="E50" s="159"/>
      <c r="F50" s="160"/>
      <c r="G50" s="161"/>
      <c r="H50" s="161"/>
      <c r="I50" s="161"/>
      <c r="J50" s="161"/>
      <c r="K50" s="162"/>
      <c r="L50" s="162"/>
      <c r="M50" s="159"/>
      <c r="N50" s="159"/>
      <c r="O50" s="160"/>
      <c r="P50" s="160"/>
      <c r="Q50" s="159"/>
      <c r="R50" s="159"/>
      <c r="S50" s="159"/>
      <c r="T50" s="163"/>
      <c r="U50" s="163"/>
      <c r="V50" s="163" t="s">
        <v>0</v>
      </c>
      <c r="W50" s="164"/>
      <c r="X50" s="160"/>
    </row>
    <row r="51" spans="1:37">
      <c r="A51" s="108">
        <v>12</v>
      </c>
      <c r="B51" s="109" t="s">
        <v>171</v>
      </c>
      <c r="C51" s="110" t="s">
        <v>224</v>
      </c>
      <c r="D51" s="111" t="s">
        <v>225</v>
      </c>
      <c r="E51" s="112">
        <v>140</v>
      </c>
      <c r="F51" s="113" t="s">
        <v>166</v>
      </c>
      <c r="K51" s="115">
        <v>1.43E-2</v>
      </c>
      <c r="L51" s="115">
        <f>E51*K51</f>
        <v>2.0020000000000002</v>
      </c>
      <c r="N51" s="112">
        <f>E51*M51</f>
        <v>0</v>
      </c>
      <c r="O51" s="113">
        <v>20</v>
      </c>
      <c r="P51" s="113" t="s">
        <v>158</v>
      </c>
      <c r="V51" s="116" t="s">
        <v>108</v>
      </c>
      <c r="W51" s="117">
        <v>46.06</v>
      </c>
      <c r="X51" s="110" t="s">
        <v>226</v>
      </c>
      <c r="Y51" s="110" t="s">
        <v>224</v>
      </c>
      <c r="Z51" s="113" t="s">
        <v>213</v>
      </c>
      <c r="AB51" s="113">
        <v>1</v>
      </c>
      <c r="AJ51" s="86" t="s">
        <v>161</v>
      </c>
      <c r="AK51" s="86" t="s">
        <v>162</v>
      </c>
    </row>
    <row r="52" spans="1:37">
      <c r="D52" s="158" t="s">
        <v>214</v>
      </c>
      <c r="E52" s="159"/>
      <c r="F52" s="160"/>
      <c r="G52" s="161"/>
      <c r="H52" s="161"/>
      <c r="I52" s="161"/>
      <c r="J52" s="161"/>
      <c r="K52" s="162"/>
      <c r="L52" s="162"/>
      <c r="M52" s="159"/>
      <c r="N52" s="159"/>
      <c r="O52" s="160"/>
      <c r="P52" s="160"/>
      <c r="Q52" s="159"/>
      <c r="R52" s="159"/>
      <c r="S52" s="159"/>
      <c r="T52" s="163"/>
      <c r="U52" s="163"/>
      <c r="V52" s="163" t="s">
        <v>0</v>
      </c>
      <c r="W52" s="164"/>
      <c r="X52" s="160"/>
    </row>
    <row r="53" spans="1:37">
      <c r="D53" s="158" t="s">
        <v>227</v>
      </c>
      <c r="E53" s="159"/>
      <c r="F53" s="160"/>
      <c r="G53" s="161"/>
      <c r="H53" s="161"/>
      <c r="I53" s="161"/>
      <c r="J53" s="161"/>
      <c r="K53" s="162"/>
      <c r="L53" s="162"/>
      <c r="M53" s="159"/>
      <c r="N53" s="159"/>
      <c r="O53" s="160"/>
      <c r="P53" s="160"/>
      <c r="Q53" s="159"/>
      <c r="R53" s="159"/>
      <c r="S53" s="159"/>
      <c r="T53" s="163"/>
      <c r="U53" s="163"/>
      <c r="V53" s="163" t="s">
        <v>0</v>
      </c>
      <c r="W53" s="164"/>
      <c r="X53" s="160"/>
    </row>
    <row r="54" spans="1:37" ht="25.5">
      <c r="A54" s="108">
        <v>13</v>
      </c>
      <c r="B54" s="109" t="s">
        <v>171</v>
      </c>
      <c r="C54" s="110" t="s">
        <v>228</v>
      </c>
      <c r="D54" s="111" t="s">
        <v>229</v>
      </c>
      <c r="E54" s="112">
        <v>49</v>
      </c>
      <c r="F54" s="113" t="s">
        <v>166</v>
      </c>
      <c r="K54" s="115">
        <v>2.5999999999999999E-2</v>
      </c>
      <c r="L54" s="115">
        <f>E54*K54</f>
        <v>1.274</v>
      </c>
      <c r="N54" s="112">
        <f>E54*M54</f>
        <v>0</v>
      </c>
      <c r="O54" s="113">
        <v>20</v>
      </c>
      <c r="P54" s="113" t="s">
        <v>158</v>
      </c>
      <c r="V54" s="116" t="s">
        <v>108</v>
      </c>
      <c r="W54" s="117">
        <v>15.925000000000001</v>
      </c>
      <c r="X54" s="110" t="s">
        <v>230</v>
      </c>
      <c r="Y54" s="110" t="s">
        <v>228</v>
      </c>
      <c r="Z54" s="113" t="s">
        <v>213</v>
      </c>
      <c r="AB54" s="113">
        <v>1</v>
      </c>
      <c r="AJ54" s="86" t="s">
        <v>161</v>
      </c>
      <c r="AK54" s="86" t="s">
        <v>162</v>
      </c>
    </row>
    <row r="55" spans="1:37">
      <c r="D55" s="158" t="s">
        <v>231</v>
      </c>
      <c r="E55" s="159"/>
      <c r="F55" s="160"/>
      <c r="G55" s="161"/>
      <c r="H55" s="161"/>
      <c r="I55" s="161"/>
      <c r="J55" s="161"/>
      <c r="K55" s="162"/>
      <c r="L55" s="162"/>
      <c r="M55" s="159"/>
      <c r="N55" s="159"/>
      <c r="O55" s="160"/>
      <c r="P55" s="160"/>
      <c r="Q55" s="159"/>
      <c r="R55" s="159"/>
      <c r="S55" s="159"/>
      <c r="T55" s="163"/>
      <c r="U55" s="163"/>
      <c r="V55" s="163" t="s">
        <v>0</v>
      </c>
      <c r="W55" s="164"/>
      <c r="X55" s="160"/>
    </row>
    <row r="56" spans="1:37" ht="25.5">
      <c r="A56" s="108">
        <v>14</v>
      </c>
      <c r="B56" s="109" t="s">
        <v>171</v>
      </c>
      <c r="C56" s="110" t="s">
        <v>232</v>
      </c>
      <c r="D56" s="111" t="s">
        <v>233</v>
      </c>
      <c r="E56" s="112">
        <v>140</v>
      </c>
      <c r="F56" s="113" t="s">
        <v>166</v>
      </c>
      <c r="K56" s="115">
        <v>3.3E-4</v>
      </c>
      <c r="L56" s="115">
        <f>E56*K56</f>
        <v>4.6199999999999998E-2</v>
      </c>
      <c r="N56" s="112">
        <f>E56*M56</f>
        <v>0</v>
      </c>
      <c r="O56" s="113">
        <v>20</v>
      </c>
      <c r="P56" s="113" t="s">
        <v>158</v>
      </c>
      <c r="V56" s="116" t="s">
        <v>108</v>
      </c>
      <c r="W56" s="117">
        <v>25.2</v>
      </c>
      <c r="X56" s="110" t="s">
        <v>234</v>
      </c>
      <c r="Y56" s="110" t="s">
        <v>232</v>
      </c>
      <c r="Z56" s="113" t="s">
        <v>213</v>
      </c>
      <c r="AB56" s="113">
        <v>1</v>
      </c>
      <c r="AJ56" s="86" t="s">
        <v>161</v>
      </c>
      <c r="AK56" s="86" t="s">
        <v>162</v>
      </c>
    </row>
    <row r="57" spans="1:37" ht="25.5">
      <c r="A57" s="108">
        <v>15</v>
      </c>
      <c r="B57" s="109" t="s">
        <v>171</v>
      </c>
      <c r="C57" s="110" t="s">
        <v>235</v>
      </c>
      <c r="D57" s="111" t="s">
        <v>236</v>
      </c>
      <c r="E57" s="112">
        <v>5.5</v>
      </c>
      <c r="F57" s="113" t="s">
        <v>166</v>
      </c>
      <c r="L57" s="115">
        <f>E57*K57</f>
        <v>0</v>
      </c>
      <c r="N57" s="112">
        <f>E57*M57</f>
        <v>0</v>
      </c>
      <c r="O57" s="113">
        <v>20</v>
      </c>
      <c r="P57" s="113" t="s">
        <v>158</v>
      </c>
      <c r="V57" s="116" t="s">
        <v>108</v>
      </c>
      <c r="W57" s="117">
        <v>0.47899999999999998</v>
      </c>
      <c r="X57" s="110" t="s">
        <v>237</v>
      </c>
      <c r="Y57" s="110" t="s">
        <v>235</v>
      </c>
      <c r="Z57" s="113" t="s">
        <v>238</v>
      </c>
      <c r="AB57" s="113">
        <v>1</v>
      </c>
      <c r="AJ57" s="86" t="s">
        <v>161</v>
      </c>
      <c r="AK57" s="86" t="s">
        <v>162</v>
      </c>
    </row>
    <row r="58" spans="1:37">
      <c r="D58" s="158" t="s">
        <v>239</v>
      </c>
      <c r="E58" s="159"/>
      <c r="F58" s="160"/>
      <c r="G58" s="161"/>
      <c r="H58" s="161"/>
      <c r="I58" s="161"/>
      <c r="J58" s="161"/>
      <c r="K58" s="162"/>
      <c r="L58" s="162"/>
      <c r="M58" s="159"/>
      <c r="N58" s="159"/>
      <c r="O58" s="160"/>
      <c r="P58" s="160"/>
      <c r="Q58" s="159"/>
      <c r="R58" s="159"/>
      <c r="S58" s="159"/>
      <c r="T58" s="163"/>
      <c r="U58" s="163"/>
      <c r="V58" s="163" t="s">
        <v>0</v>
      </c>
      <c r="W58" s="164"/>
      <c r="X58" s="160"/>
    </row>
    <row r="59" spans="1:37">
      <c r="A59" s="108">
        <v>16</v>
      </c>
      <c r="B59" s="109" t="s">
        <v>209</v>
      </c>
      <c r="C59" s="110" t="s">
        <v>240</v>
      </c>
      <c r="D59" s="111" t="s">
        <v>241</v>
      </c>
      <c r="E59" s="112">
        <v>1.68</v>
      </c>
      <c r="F59" s="113" t="s">
        <v>221</v>
      </c>
      <c r="K59" s="115">
        <v>1.07E-3</v>
      </c>
      <c r="L59" s="115">
        <f>E59*K59</f>
        <v>1.7975999999999999E-3</v>
      </c>
      <c r="N59" s="112">
        <f>E59*M59</f>
        <v>0</v>
      </c>
      <c r="O59" s="113">
        <v>20</v>
      </c>
      <c r="P59" s="113" t="s">
        <v>158</v>
      </c>
      <c r="V59" s="116" t="s">
        <v>108</v>
      </c>
      <c r="W59" s="117">
        <v>0.68500000000000005</v>
      </c>
      <c r="X59" s="110" t="s">
        <v>242</v>
      </c>
      <c r="Y59" s="110" t="s">
        <v>240</v>
      </c>
      <c r="Z59" s="113" t="s">
        <v>175</v>
      </c>
      <c r="AB59" s="113">
        <v>1</v>
      </c>
      <c r="AJ59" s="86" t="s">
        <v>161</v>
      </c>
      <c r="AK59" s="86" t="s">
        <v>162</v>
      </c>
    </row>
    <row r="60" spans="1:37">
      <c r="D60" s="158" t="s">
        <v>243</v>
      </c>
      <c r="E60" s="159"/>
      <c r="F60" s="160"/>
      <c r="G60" s="161"/>
      <c r="H60" s="161"/>
      <c r="I60" s="161"/>
      <c r="J60" s="161"/>
      <c r="K60" s="162"/>
      <c r="L60" s="162"/>
      <c r="M60" s="159"/>
      <c r="N60" s="159"/>
      <c r="O60" s="160"/>
      <c r="P60" s="160"/>
      <c r="Q60" s="159"/>
      <c r="R60" s="159"/>
      <c r="S60" s="159"/>
      <c r="T60" s="163"/>
      <c r="U60" s="163"/>
      <c r="V60" s="163" t="s">
        <v>0</v>
      </c>
      <c r="W60" s="164"/>
      <c r="X60" s="160"/>
    </row>
    <row r="61" spans="1:37" ht="25.5">
      <c r="A61" s="108">
        <v>17</v>
      </c>
      <c r="B61" s="109" t="s">
        <v>171</v>
      </c>
      <c r="C61" s="110" t="s">
        <v>244</v>
      </c>
      <c r="D61" s="111" t="s">
        <v>245</v>
      </c>
      <c r="E61" s="112">
        <v>2.395</v>
      </c>
      <c r="F61" s="113" t="s">
        <v>157</v>
      </c>
      <c r="K61" s="115">
        <v>2.3666900000000002</v>
      </c>
      <c r="L61" s="115">
        <f>E61*K61</f>
        <v>5.6682225500000003</v>
      </c>
      <c r="N61" s="112">
        <f>E61*M61</f>
        <v>0</v>
      </c>
      <c r="O61" s="113">
        <v>20</v>
      </c>
      <c r="P61" s="113" t="s">
        <v>158</v>
      </c>
      <c r="V61" s="116" t="s">
        <v>108</v>
      </c>
      <c r="W61" s="117">
        <v>7.1749999999999998</v>
      </c>
      <c r="X61" s="110" t="s">
        <v>246</v>
      </c>
      <c r="Y61" s="110" t="s">
        <v>244</v>
      </c>
      <c r="Z61" s="113" t="s">
        <v>238</v>
      </c>
      <c r="AB61" s="113">
        <v>1</v>
      </c>
      <c r="AJ61" s="86" t="s">
        <v>161</v>
      </c>
      <c r="AK61" s="86" t="s">
        <v>162</v>
      </c>
    </row>
    <row r="62" spans="1:37">
      <c r="D62" s="158" t="s">
        <v>247</v>
      </c>
      <c r="E62" s="159"/>
      <c r="F62" s="160"/>
      <c r="G62" s="161"/>
      <c r="H62" s="161"/>
      <c r="I62" s="161"/>
      <c r="J62" s="161"/>
      <c r="K62" s="162"/>
      <c r="L62" s="162"/>
      <c r="M62" s="159"/>
      <c r="N62" s="159"/>
      <c r="O62" s="160"/>
      <c r="P62" s="160"/>
      <c r="Q62" s="159"/>
      <c r="R62" s="159"/>
      <c r="S62" s="159"/>
      <c r="T62" s="163"/>
      <c r="U62" s="163"/>
      <c r="V62" s="163" t="s">
        <v>0</v>
      </c>
      <c r="W62" s="164"/>
      <c r="X62" s="160"/>
    </row>
    <row r="63" spans="1:37" ht="25.5">
      <c r="A63" s="108">
        <v>18</v>
      </c>
      <c r="B63" s="109" t="s">
        <v>171</v>
      </c>
      <c r="C63" s="110" t="s">
        <v>248</v>
      </c>
      <c r="D63" s="111" t="s">
        <v>249</v>
      </c>
      <c r="E63" s="112">
        <v>23.236000000000001</v>
      </c>
      <c r="F63" s="113" t="s">
        <v>157</v>
      </c>
      <c r="K63" s="115">
        <v>2.3641399999999999</v>
      </c>
      <c r="L63" s="115">
        <f>E63*K63</f>
        <v>54.933157039999998</v>
      </c>
      <c r="N63" s="112">
        <f>E63*M63</f>
        <v>0</v>
      </c>
      <c r="O63" s="113">
        <v>20</v>
      </c>
      <c r="P63" s="113" t="s">
        <v>158</v>
      </c>
      <c r="V63" s="116" t="s">
        <v>108</v>
      </c>
      <c r="W63" s="117">
        <v>56.555999999999997</v>
      </c>
      <c r="X63" s="110" t="s">
        <v>250</v>
      </c>
      <c r="Y63" s="110" t="s">
        <v>248</v>
      </c>
      <c r="Z63" s="113" t="s">
        <v>238</v>
      </c>
      <c r="AB63" s="113">
        <v>1</v>
      </c>
      <c r="AJ63" s="86" t="s">
        <v>161</v>
      </c>
      <c r="AK63" s="86" t="s">
        <v>162</v>
      </c>
    </row>
    <row r="64" spans="1:37">
      <c r="D64" s="158" t="s">
        <v>251</v>
      </c>
      <c r="E64" s="159"/>
      <c r="F64" s="160"/>
      <c r="G64" s="161"/>
      <c r="H64" s="161"/>
      <c r="I64" s="161"/>
      <c r="J64" s="161"/>
      <c r="K64" s="162"/>
      <c r="L64" s="162"/>
      <c r="M64" s="159"/>
      <c r="N64" s="159"/>
      <c r="O64" s="160"/>
      <c r="P64" s="160"/>
      <c r="Q64" s="159"/>
      <c r="R64" s="159"/>
      <c r="S64" s="159"/>
      <c r="T64" s="163"/>
      <c r="U64" s="163"/>
      <c r="V64" s="163" t="s">
        <v>0</v>
      </c>
      <c r="W64" s="164"/>
      <c r="X64" s="160"/>
    </row>
    <row r="65" spans="1:37" ht="25.5">
      <c r="A65" s="108">
        <v>19</v>
      </c>
      <c r="B65" s="109" t="s">
        <v>171</v>
      </c>
      <c r="C65" s="110" t="s">
        <v>252</v>
      </c>
      <c r="D65" s="111" t="s">
        <v>253</v>
      </c>
      <c r="E65" s="112">
        <v>2.395</v>
      </c>
      <c r="F65" s="113" t="s">
        <v>157</v>
      </c>
      <c r="L65" s="115">
        <f>E65*K65</f>
        <v>0</v>
      </c>
      <c r="N65" s="112">
        <f>E65*M65</f>
        <v>0</v>
      </c>
      <c r="O65" s="113">
        <v>20</v>
      </c>
      <c r="P65" s="113" t="s">
        <v>158</v>
      </c>
      <c r="V65" s="116" t="s">
        <v>108</v>
      </c>
      <c r="W65" s="117">
        <v>1.964</v>
      </c>
      <c r="X65" s="110" t="s">
        <v>254</v>
      </c>
      <c r="Y65" s="110" t="s">
        <v>252</v>
      </c>
      <c r="Z65" s="113" t="s">
        <v>255</v>
      </c>
      <c r="AB65" s="113">
        <v>1</v>
      </c>
      <c r="AJ65" s="86" t="s">
        <v>161</v>
      </c>
      <c r="AK65" s="86" t="s">
        <v>162</v>
      </c>
    </row>
    <row r="66" spans="1:37" ht="25.5">
      <c r="A66" s="108">
        <v>20</v>
      </c>
      <c r="B66" s="109" t="s">
        <v>171</v>
      </c>
      <c r="C66" s="110" t="s">
        <v>256</v>
      </c>
      <c r="D66" s="111" t="s">
        <v>257</v>
      </c>
      <c r="E66" s="112">
        <v>23.236000000000001</v>
      </c>
      <c r="F66" s="113" t="s">
        <v>157</v>
      </c>
      <c r="L66" s="115">
        <f>E66*K66</f>
        <v>0</v>
      </c>
      <c r="N66" s="112">
        <f>E66*M66</f>
        <v>0</v>
      </c>
      <c r="O66" s="113">
        <v>20</v>
      </c>
      <c r="P66" s="113" t="s">
        <v>158</v>
      </c>
      <c r="V66" s="116" t="s">
        <v>108</v>
      </c>
      <c r="W66" s="117">
        <v>9.5269999999999992</v>
      </c>
      <c r="X66" s="110" t="s">
        <v>258</v>
      </c>
      <c r="Y66" s="110" t="s">
        <v>256</v>
      </c>
      <c r="Z66" s="113" t="s">
        <v>255</v>
      </c>
      <c r="AB66" s="113">
        <v>1</v>
      </c>
      <c r="AJ66" s="86" t="s">
        <v>161</v>
      </c>
      <c r="AK66" s="86" t="s">
        <v>162</v>
      </c>
    </row>
    <row r="67" spans="1:37">
      <c r="A67" s="108">
        <v>21</v>
      </c>
      <c r="B67" s="109" t="s">
        <v>171</v>
      </c>
      <c r="C67" s="110" t="s">
        <v>259</v>
      </c>
      <c r="D67" s="111" t="s">
        <v>260</v>
      </c>
      <c r="E67" s="112">
        <v>0.41799999999999998</v>
      </c>
      <c r="F67" s="113" t="s">
        <v>261</v>
      </c>
      <c r="K67" s="115">
        <v>0.98900999999999994</v>
      </c>
      <c r="L67" s="115">
        <f>E67*K67</f>
        <v>0.41340617999999996</v>
      </c>
      <c r="N67" s="112">
        <f>E67*M67</f>
        <v>0</v>
      </c>
      <c r="O67" s="113">
        <v>20</v>
      </c>
      <c r="P67" s="113" t="s">
        <v>158</v>
      </c>
      <c r="V67" s="116" t="s">
        <v>108</v>
      </c>
      <c r="W67" s="117">
        <v>6.367</v>
      </c>
      <c r="X67" s="110" t="s">
        <v>262</v>
      </c>
      <c r="Y67" s="110" t="s">
        <v>259</v>
      </c>
      <c r="Z67" s="113" t="s">
        <v>255</v>
      </c>
      <c r="AB67" s="113">
        <v>1</v>
      </c>
      <c r="AJ67" s="86" t="s">
        <v>161</v>
      </c>
      <c r="AK67" s="86" t="s">
        <v>162</v>
      </c>
    </row>
    <row r="68" spans="1:37">
      <c r="D68" s="158" t="s">
        <v>263</v>
      </c>
      <c r="E68" s="159"/>
      <c r="F68" s="160"/>
      <c r="G68" s="161"/>
      <c r="H68" s="161"/>
      <c r="I68" s="161"/>
      <c r="J68" s="161"/>
      <c r="K68" s="162"/>
      <c r="L68" s="162"/>
      <c r="M68" s="159"/>
      <c r="N68" s="159"/>
      <c r="O68" s="160"/>
      <c r="P68" s="160"/>
      <c r="Q68" s="159"/>
      <c r="R68" s="159"/>
      <c r="S68" s="159"/>
      <c r="T68" s="163"/>
      <c r="U68" s="163"/>
      <c r="V68" s="163" t="s">
        <v>0</v>
      </c>
      <c r="W68" s="164"/>
      <c r="X68" s="160"/>
    </row>
    <row r="69" spans="1:37" ht="25.5">
      <c r="A69" s="108">
        <v>22</v>
      </c>
      <c r="B69" s="109" t="s">
        <v>264</v>
      </c>
      <c r="C69" s="110" t="s">
        <v>265</v>
      </c>
      <c r="D69" s="111" t="s">
        <v>266</v>
      </c>
      <c r="E69" s="112">
        <v>305.20999999999998</v>
      </c>
      <c r="F69" s="113" t="s">
        <v>166</v>
      </c>
      <c r="L69" s="115">
        <f>E69*K69</f>
        <v>0</v>
      </c>
      <c r="N69" s="112">
        <f>E69*M69</f>
        <v>0</v>
      </c>
      <c r="O69" s="113">
        <v>20</v>
      </c>
      <c r="P69" s="113" t="s">
        <v>158</v>
      </c>
      <c r="V69" s="116" t="s">
        <v>108</v>
      </c>
      <c r="X69" s="110" t="s">
        <v>265</v>
      </c>
      <c r="Y69" s="110" t="s">
        <v>265</v>
      </c>
      <c r="Z69" s="113" t="s">
        <v>238</v>
      </c>
      <c r="AB69" s="113">
        <v>1</v>
      </c>
      <c r="AJ69" s="86" t="s">
        <v>161</v>
      </c>
      <c r="AK69" s="86" t="s">
        <v>162</v>
      </c>
    </row>
    <row r="70" spans="1:37">
      <c r="D70" s="158" t="s">
        <v>267</v>
      </c>
      <c r="E70" s="159"/>
      <c r="F70" s="160"/>
      <c r="G70" s="161"/>
      <c r="H70" s="161"/>
      <c r="I70" s="161"/>
      <c r="J70" s="161"/>
      <c r="K70" s="162"/>
      <c r="L70" s="162"/>
      <c r="M70" s="159"/>
      <c r="N70" s="159"/>
      <c r="O70" s="160"/>
      <c r="P70" s="160"/>
      <c r="Q70" s="159"/>
      <c r="R70" s="159"/>
      <c r="S70" s="159"/>
      <c r="T70" s="163"/>
      <c r="U70" s="163"/>
      <c r="V70" s="163" t="s">
        <v>0</v>
      </c>
      <c r="W70" s="164"/>
      <c r="X70" s="160"/>
    </row>
    <row r="71" spans="1:37">
      <c r="A71" s="108">
        <v>23</v>
      </c>
      <c r="B71" s="109" t="s">
        <v>171</v>
      </c>
      <c r="C71" s="110" t="s">
        <v>268</v>
      </c>
      <c r="D71" s="111" t="s">
        <v>269</v>
      </c>
      <c r="E71" s="112">
        <v>369.15</v>
      </c>
      <c r="F71" s="113" t="s">
        <v>166</v>
      </c>
      <c r="L71" s="115">
        <f>E71*K71</f>
        <v>0</v>
      </c>
      <c r="N71" s="112">
        <f>E71*M71</f>
        <v>0</v>
      </c>
      <c r="O71" s="113">
        <v>20</v>
      </c>
      <c r="P71" s="113" t="s">
        <v>158</v>
      </c>
      <c r="V71" s="116" t="s">
        <v>108</v>
      </c>
      <c r="X71" s="110" t="s">
        <v>268</v>
      </c>
      <c r="Y71" s="110" t="s">
        <v>268</v>
      </c>
      <c r="Z71" s="113" t="s">
        <v>238</v>
      </c>
      <c r="AB71" s="113">
        <v>1</v>
      </c>
      <c r="AJ71" s="86" t="s">
        <v>161</v>
      </c>
      <c r="AK71" s="86" t="s">
        <v>162</v>
      </c>
    </row>
    <row r="72" spans="1:37">
      <c r="D72" s="158" t="s">
        <v>270</v>
      </c>
      <c r="E72" s="159"/>
      <c r="F72" s="160"/>
      <c r="G72" s="161"/>
      <c r="H72" s="161"/>
      <c r="I72" s="161"/>
      <c r="J72" s="161"/>
      <c r="K72" s="162"/>
      <c r="L72" s="162"/>
      <c r="M72" s="159"/>
      <c r="N72" s="159"/>
      <c r="O72" s="160"/>
      <c r="P72" s="160"/>
      <c r="Q72" s="159"/>
      <c r="R72" s="159"/>
      <c r="S72" s="159"/>
      <c r="T72" s="163"/>
      <c r="U72" s="163"/>
      <c r="V72" s="163" t="s">
        <v>0</v>
      </c>
      <c r="W72" s="164"/>
      <c r="X72" s="160"/>
    </row>
    <row r="73" spans="1:37" ht="25.5">
      <c r="A73" s="108">
        <v>24</v>
      </c>
      <c r="B73" s="109" t="s">
        <v>171</v>
      </c>
      <c r="C73" s="110" t="s">
        <v>271</v>
      </c>
      <c r="D73" s="111" t="s">
        <v>272</v>
      </c>
      <c r="E73" s="112">
        <v>3</v>
      </c>
      <c r="F73" s="113" t="s">
        <v>166</v>
      </c>
      <c r="K73" s="115">
        <v>0.35774</v>
      </c>
      <c r="L73" s="115">
        <f>E73*K73</f>
        <v>1.0732200000000001</v>
      </c>
      <c r="N73" s="112">
        <f>E73*M73</f>
        <v>0</v>
      </c>
      <c r="O73" s="113">
        <v>20</v>
      </c>
      <c r="P73" s="113" t="s">
        <v>158</v>
      </c>
      <c r="V73" s="116" t="s">
        <v>108</v>
      </c>
      <c r="W73" s="117">
        <v>1.494</v>
      </c>
      <c r="X73" s="110" t="s">
        <v>273</v>
      </c>
      <c r="Y73" s="110" t="s">
        <v>271</v>
      </c>
      <c r="Z73" s="113" t="s">
        <v>175</v>
      </c>
      <c r="AB73" s="113">
        <v>1</v>
      </c>
      <c r="AJ73" s="86" t="s">
        <v>161</v>
      </c>
      <c r="AK73" s="86" t="s">
        <v>162</v>
      </c>
    </row>
    <row r="74" spans="1:37">
      <c r="D74" s="158" t="s">
        <v>274</v>
      </c>
      <c r="E74" s="159"/>
      <c r="F74" s="160"/>
      <c r="G74" s="161"/>
      <c r="H74" s="161"/>
      <c r="I74" s="161"/>
      <c r="J74" s="161"/>
      <c r="K74" s="162"/>
      <c r="L74" s="162"/>
      <c r="M74" s="159"/>
      <c r="N74" s="159"/>
      <c r="O74" s="160"/>
      <c r="P74" s="160"/>
      <c r="Q74" s="159"/>
      <c r="R74" s="159"/>
      <c r="S74" s="159"/>
      <c r="T74" s="163"/>
      <c r="U74" s="163"/>
      <c r="V74" s="163" t="s">
        <v>0</v>
      </c>
      <c r="W74" s="164"/>
      <c r="X74" s="160"/>
    </row>
    <row r="75" spans="1:37">
      <c r="D75" s="165" t="s">
        <v>275</v>
      </c>
      <c r="E75" s="166">
        <f>J75</f>
        <v>0</v>
      </c>
      <c r="H75" s="166"/>
      <c r="I75" s="166"/>
      <c r="J75" s="166"/>
      <c r="L75" s="167">
        <f>SUM(L44:L74)</f>
        <v>67.735153370000006</v>
      </c>
      <c r="N75" s="168">
        <f>SUM(N44:N74)</f>
        <v>0</v>
      </c>
      <c r="W75" s="117">
        <f>SUM(W44:W74)</f>
        <v>247.72699999999998</v>
      </c>
    </row>
    <row r="77" spans="1:37">
      <c r="B77" s="110" t="s">
        <v>276</v>
      </c>
    </row>
    <row r="78" spans="1:37" ht="38.25">
      <c r="A78" s="108">
        <v>25</v>
      </c>
      <c r="B78" s="109" t="s">
        <v>171</v>
      </c>
      <c r="C78" s="110" t="s">
        <v>277</v>
      </c>
      <c r="D78" s="111" t="s">
        <v>278</v>
      </c>
      <c r="E78" s="112">
        <v>2</v>
      </c>
      <c r="F78" s="113" t="s">
        <v>181</v>
      </c>
      <c r="K78" s="115">
        <v>2.9999999999999997E-4</v>
      </c>
      <c r="L78" s="115">
        <f>E78*K78</f>
        <v>5.9999999999999995E-4</v>
      </c>
      <c r="N78" s="112">
        <f>E78*M78</f>
        <v>0</v>
      </c>
      <c r="O78" s="113">
        <v>20</v>
      </c>
      <c r="P78" s="113" t="s">
        <v>158</v>
      </c>
      <c r="V78" s="116" t="s">
        <v>108</v>
      </c>
      <c r="W78" s="117">
        <v>0.33800000000000002</v>
      </c>
      <c r="X78" s="110" t="s">
        <v>279</v>
      </c>
      <c r="Y78" s="110" t="s">
        <v>277</v>
      </c>
      <c r="Z78" s="113" t="s">
        <v>238</v>
      </c>
      <c r="AB78" s="113">
        <v>1</v>
      </c>
      <c r="AJ78" s="86" t="s">
        <v>161</v>
      </c>
      <c r="AK78" s="86" t="s">
        <v>162</v>
      </c>
    </row>
    <row r="79" spans="1:37">
      <c r="D79" s="158" t="s">
        <v>280</v>
      </c>
      <c r="E79" s="159"/>
      <c r="F79" s="160"/>
      <c r="G79" s="161"/>
      <c r="H79" s="161"/>
      <c r="I79" s="161"/>
      <c r="J79" s="161"/>
      <c r="K79" s="162"/>
      <c r="L79" s="162"/>
      <c r="M79" s="159"/>
      <c r="N79" s="159"/>
      <c r="O79" s="160"/>
      <c r="P79" s="160"/>
      <c r="Q79" s="159"/>
      <c r="R79" s="159"/>
      <c r="S79" s="159"/>
      <c r="T79" s="163"/>
      <c r="U79" s="163"/>
      <c r="V79" s="163" t="s">
        <v>0</v>
      </c>
      <c r="W79" s="164"/>
      <c r="X79" s="160"/>
    </row>
    <row r="80" spans="1:37">
      <c r="D80" s="158" t="s">
        <v>281</v>
      </c>
      <c r="E80" s="159"/>
      <c r="F80" s="160"/>
      <c r="G80" s="161"/>
      <c r="H80" s="161"/>
      <c r="I80" s="161"/>
      <c r="J80" s="161"/>
      <c r="K80" s="162"/>
      <c r="L80" s="162"/>
      <c r="M80" s="159"/>
      <c r="N80" s="159"/>
      <c r="O80" s="160"/>
      <c r="P80" s="160"/>
      <c r="Q80" s="159"/>
      <c r="R80" s="159"/>
      <c r="S80" s="159"/>
      <c r="T80" s="163"/>
      <c r="U80" s="163"/>
      <c r="V80" s="163" t="s">
        <v>0</v>
      </c>
      <c r="W80" s="164"/>
      <c r="X80" s="160"/>
    </row>
    <row r="81" spans="1:37" ht="25.5">
      <c r="A81" s="108">
        <v>26</v>
      </c>
      <c r="B81" s="109" t="s">
        <v>282</v>
      </c>
      <c r="C81" s="110" t="s">
        <v>283</v>
      </c>
      <c r="D81" s="111" t="s">
        <v>284</v>
      </c>
      <c r="E81" s="112">
        <v>0.58499999999999996</v>
      </c>
      <c r="F81" s="113" t="s">
        <v>157</v>
      </c>
      <c r="L81" s="115">
        <f>E81*K81</f>
        <v>0</v>
      </c>
      <c r="M81" s="112">
        <v>2</v>
      </c>
      <c r="N81" s="112">
        <f>E81*M81</f>
        <v>1.17</v>
      </c>
      <c r="O81" s="113">
        <v>20</v>
      </c>
      <c r="P81" s="113" t="s">
        <v>158</v>
      </c>
      <c r="V81" s="116" t="s">
        <v>108</v>
      </c>
      <c r="W81" s="117">
        <v>3.8170000000000002</v>
      </c>
      <c r="X81" s="110" t="s">
        <v>285</v>
      </c>
      <c r="Y81" s="110" t="s">
        <v>283</v>
      </c>
      <c r="Z81" s="113" t="s">
        <v>286</v>
      </c>
      <c r="AB81" s="113">
        <v>1</v>
      </c>
      <c r="AJ81" s="86" t="s">
        <v>161</v>
      </c>
      <c r="AK81" s="86" t="s">
        <v>162</v>
      </c>
    </row>
    <row r="82" spans="1:37">
      <c r="D82" s="158" t="s">
        <v>287</v>
      </c>
      <c r="E82" s="159"/>
      <c r="F82" s="160"/>
      <c r="G82" s="161"/>
      <c r="H82" s="161"/>
      <c r="I82" s="161"/>
      <c r="J82" s="161"/>
      <c r="K82" s="162"/>
      <c r="L82" s="162"/>
      <c r="M82" s="159"/>
      <c r="N82" s="159"/>
      <c r="O82" s="160"/>
      <c r="P82" s="160"/>
      <c r="Q82" s="159"/>
      <c r="R82" s="159"/>
      <c r="S82" s="159"/>
      <c r="T82" s="163"/>
      <c r="U82" s="163"/>
      <c r="V82" s="163" t="s">
        <v>0</v>
      </c>
      <c r="W82" s="164"/>
      <c r="X82" s="160"/>
    </row>
    <row r="83" spans="1:37" ht="25.5">
      <c r="A83" s="108">
        <v>27</v>
      </c>
      <c r="B83" s="109" t="s">
        <v>282</v>
      </c>
      <c r="C83" s="110" t="s">
        <v>288</v>
      </c>
      <c r="D83" s="111" t="s">
        <v>289</v>
      </c>
      <c r="E83" s="112">
        <v>323.89999999999998</v>
      </c>
      <c r="F83" s="113" t="s">
        <v>166</v>
      </c>
      <c r="K83" s="115">
        <v>6.8000000000000005E-4</v>
      </c>
      <c r="L83" s="115">
        <f>E83*K83</f>
        <v>0.220252</v>
      </c>
      <c r="M83" s="112">
        <v>0.26100000000000001</v>
      </c>
      <c r="N83" s="112">
        <f>E83*M83</f>
        <v>84.537899999999993</v>
      </c>
      <c r="O83" s="113">
        <v>20</v>
      </c>
      <c r="P83" s="113" t="s">
        <v>158</v>
      </c>
      <c r="V83" s="116" t="s">
        <v>108</v>
      </c>
      <c r="W83" s="117">
        <v>77.087999999999994</v>
      </c>
      <c r="X83" s="110" t="s">
        <v>290</v>
      </c>
      <c r="Y83" s="110" t="s">
        <v>288</v>
      </c>
      <c r="Z83" s="113" t="s">
        <v>286</v>
      </c>
      <c r="AB83" s="113">
        <v>1</v>
      </c>
      <c r="AJ83" s="86" t="s">
        <v>161</v>
      </c>
      <c r="AK83" s="86" t="s">
        <v>162</v>
      </c>
    </row>
    <row r="84" spans="1:37">
      <c r="D84" s="158" t="s">
        <v>291</v>
      </c>
      <c r="E84" s="159"/>
      <c r="F84" s="160"/>
      <c r="G84" s="161"/>
      <c r="H84" s="161"/>
      <c r="I84" s="161"/>
      <c r="J84" s="161"/>
      <c r="K84" s="162"/>
      <c r="L84" s="162"/>
      <c r="M84" s="159"/>
      <c r="N84" s="159"/>
      <c r="O84" s="160"/>
      <c r="P84" s="160"/>
      <c r="Q84" s="159"/>
      <c r="R84" s="159"/>
      <c r="S84" s="159"/>
      <c r="T84" s="163"/>
      <c r="U84" s="163"/>
      <c r="V84" s="163" t="s">
        <v>0</v>
      </c>
      <c r="W84" s="164"/>
      <c r="X84" s="160"/>
    </row>
    <row r="85" spans="1:37">
      <c r="D85" s="158" t="s">
        <v>292</v>
      </c>
      <c r="E85" s="159"/>
      <c r="F85" s="160"/>
      <c r="G85" s="161"/>
      <c r="H85" s="161"/>
      <c r="I85" s="161"/>
      <c r="J85" s="161"/>
      <c r="K85" s="162"/>
      <c r="L85" s="162"/>
      <c r="M85" s="159"/>
      <c r="N85" s="159"/>
      <c r="O85" s="160"/>
      <c r="P85" s="160"/>
      <c r="Q85" s="159"/>
      <c r="R85" s="159"/>
      <c r="S85" s="159"/>
      <c r="T85" s="163"/>
      <c r="U85" s="163"/>
      <c r="V85" s="163" t="s">
        <v>0</v>
      </c>
      <c r="W85" s="164"/>
      <c r="X85" s="160"/>
    </row>
    <row r="86" spans="1:37">
      <c r="D86" s="158" t="s">
        <v>293</v>
      </c>
      <c r="E86" s="159"/>
      <c r="F86" s="160"/>
      <c r="G86" s="161"/>
      <c r="H86" s="161"/>
      <c r="I86" s="161"/>
      <c r="J86" s="161"/>
      <c r="K86" s="162"/>
      <c r="L86" s="162"/>
      <c r="M86" s="159"/>
      <c r="N86" s="159"/>
      <c r="O86" s="160"/>
      <c r="P86" s="160"/>
      <c r="Q86" s="159"/>
      <c r="R86" s="159"/>
      <c r="S86" s="159"/>
      <c r="T86" s="163"/>
      <c r="U86" s="163"/>
      <c r="V86" s="163" t="s">
        <v>0</v>
      </c>
      <c r="W86" s="164"/>
      <c r="X86" s="160"/>
    </row>
    <row r="87" spans="1:37">
      <c r="D87" s="158" t="s">
        <v>294</v>
      </c>
      <c r="E87" s="159"/>
      <c r="F87" s="160"/>
      <c r="G87" s="161"/>
      <c r="H87" s="161"/>
      <c r="I87" s="161"/>
      <c r="J87" s="161"/>
      <c r="K87" s="162"/>
      <c r="L87" s="162"/>
      <c r="M87" s="159"/>
      <c r="N87" s="159"/>
      <c r="O87" s="160"/>
      <c r="P87" s="160"/>
      <c r="Q87" s="159"/>
      <c r="R87" s="159"/>
      <c r="S87" s="159"/>
      <c r="T87" s="163"/>
      <c r="U87" s="163"/>
      <c r="V87" s="163" t="s">
        <v>0</v>
      </c>
      <c r="W87" s="164"/>
      <c r="X87" s="160"/>
    </row>
    <row r="88" spans="1:37">
      <c r="D88" s="158" t="s">
        <v>295</v>
      </c>
      <c r="E88" s="159"/>
      <c r="F88" s="160"/>
      <c r="G88" s="161"/>
      <c r="H88" s="161"/>
      <c r="I88" s="161"/>
      <c r="J88" s="161"/>
      <c r="K88" s="162"/>
      <c r="L88" s="162"/>
      <c r="M88" s="159"/>
      <c r="N88" s="159"/>
      <c r="O88" s="160"/>
      <c r="P88" s="160"/>
      <c r="Q88" s="159"/>
      <c r="R88" s="159"/>
      <c r="S88" s="159"/>
      <c r="T88" s="163"/>
      <c r="U88" s="163"/>
      <c r="V88" s="163" t="s">
        <v>0</v>
      </c>
      <c r="W88" s="164"/>
      <c r="X88" s="160"/>
    </row>
    <row r="89" spans="1:37">
      <c r="D89" s="158" t="s">
        <v>201</v>
      </c>
      <c r="E89" s="159"/>
      <c r="F89" s="160"/>
      <c r="G89" s="161"/>
      <c r="H89" s="161"/>
      <c r="I89" s="161"/>
      <c r="J89" s="161"/>
      <c r="K89" s="162"/>
      <c r="L89" s="162"/>
      <c r="M89" s="159"/>
      <c r="N89" s="159"/>
      <c r="O89" s="160"/>
      <c r="P89" s="160"/>
      <c r="Q89" s="159"/>
      <c r="R89" s="159"/>
      <c r="S89" s="159"/>
      <c r="T89" s="163"/>
      <c r="U89" s="163"/>
      <c r="V89" s="163" t="s">
        <v>0</v>
      </c>
      <c r="W89" s="164"/>
      <c r="X89" s="160"/>
    </row>
    <row r="90" spans="1:37">
      <c r="D90" s="158" t="s">
        <v>296</v>
      </c>
      <c r="E90" s="159"/>
      <c r="F90" s="160"/>
      <c r="G90" s="161"/>
      <c r="H90" s="161"/>
      <c r="I90" s="161"/>
      <c r="J90" s="161"/>
      <c r="K90" s="162"/>
      <c r="L90" s="162"/>
      <c r="M90" s="159"/>
      <c r="N90" s="159"/>
      <c r="O90" s="160"/>
      <c r="P90" s="160"/>
      <c r="Q90" s="159"/>
      <c r="R90" s="159"/>
      <c r="S90" s="159"/>
      <c r="T90" s="163"/>
      <c r="U90" s="163"/>
      <c r="V90" s="163" t="s">
        <v>0</v>
      </c>
      <c r="W90" s="164"/>
      <c r="X90" s="160"/>
    </row>
    <row r="91" spans="1:37">
      <c r="D91" s="158" t="s">
        <v>297</v>
      </c>
      <c r="E91" s="159"/>
      <c r="F91" s="160"/>
      <c r="G91" s="161"/>
      <c r="H91" s="161"/>
      <c r="I91" s="161"/>
      <c r="J91" s="161"/>
      <c r="K91" s="162"/>
      <c r="L91" s="162"/>
      <c r="M91" s="159"/>
      <c r="N91" s="159"/>
      <c r="O91" s="160"/>
      <c r="P91" s="160"/>
      <c r="Q91" s="159"/>
      <c r="R91" s="159"/>
      <c r="S91" s="159"/>
      <c r="T91" s="163"/>
      <c r="U91" s="163"/>
      <c r="V91" s="163" t="s">
        <v>0</v>
      </c>
      <c r="W91" s="164"/>
      <c r="X91" s="160"/>
    </row>
    <row r="92" spans="1:37">
      <c r="D92" s="158" t="s">
        <v>298</v>
      </c>
      <c r="E92" s="159"/>
      <c r="F92" s="160"/>
      <c r="G92" s="161"/>
      <c r="H92" s="161"/>
      <c r="I92" s="161"/>
      <c r="J92" s="161"/>
      <c r="K92" s="162"/>
      <c r="L92" s="162"/>
      <c r="M92" s="159"/>
      <c r="N92" s="159"/>
      <c r="O92" s="160"/>
      <c r="P92" s="160"/>
      <c r="Q92" s="159"/>
      <c r="R92" s="159"/>
      <c r="S92" s="159"/>
      <c r="T92" s="163"/>
      <c r="U92" s="163"/>
      <c r="V92" s="163" t="s">
        <v>0</v>
      </c>
      <c r="W92" s="164"/>
      <c r="X92" s="160"/>
    </row>
    <row r="93" spans="1:37">
      <c r="D93" s="158" t="s">
        <v>299</v>
      </c>
      <c r="E93" s="159"/>
      <c r="F93" s="160"/>
      <c r="G93" s="161"/>
      <c r="H93" s="161"/>
      <c r="I93" s="161"/>
      <c r="J93" s="161"/>
      <c r="K93" s="162"/>
      <c r="L93" s="162"/>
      <c r="M93" s="159"/>
      <c r="N93" s="159"/>
      <c r="O93" s="160"/>
      <c r="P93" s="160"/>
      <c r="Q93" s="159"/>
      <c r="R93" s="159"/>
      <c r="S93" s="159"/>
      <c r="T93" s="163"/>
      <c r="U93" s="163"/>
      <c r="V93" s="163" t="s">
        <v>0</v>
      </c>
      <c r="W93" s="164"/>
      <c r="X93" s="160"/>
    </row>
    <row r="94" spans="1:37">
      <c r="D94" s="158" t="s">
        <v>300</v>
      </c>
      <c r="E94" s="159"/>
      <c r="F94" s="160"/>
      <c r="G94" s="161"/>
      <c r="H94" s="161"/>
      <c r="I94" s="161"/>
      <c r="J94" s="161"/>
      <c r="K94" s="162"/>
      <c r="L94" s="162"/>
      <c r="M94" s="159"/>
      <c r="N94" s="159"/>
      <c r="O94" s="160"/>
      <c r="P94" s="160"/>
      <c r="Q94" s="159"/>
      <c r="R94" s="159"/>
      <c r="S94" s="159"/>
      <c r="T94" s="163"/>
      <c r="U94" s="163"/>
      <c r="V94" s="163" t="s">
        <v>0</v>
      </c>
      <c r="W94" s="164"/>
      <c r="X94" s="160"/>
    </row>
    <row r="95" spans="1:37">
      <c r="D95" s="158" t="s">
        <v>301</v>
      </c>
      <c r="E95" s="159"/>
      <c r="F95" s="160"/>
      <c r="G95" s="161"/>
      <c r="H95" s="161"/>
      <c r="I95" s="161"/>
      <c r="J95" s="161"/>
      <c r="K95" s="162"/>
      <c r="L95" s="162"/>
      <c r="M95" s="159"/>
      <c r="N95" s="159"/>
      <c r="O95" s="160"/>
      <c r="P95" s="160"/>
      <c r="Q95" s="159"/>
      <c r="R95" s="159"/>
      <c r="S95" s="159"/>
      <c r="T95" s="163"/>
      <c r="U95" s="163"/>
      <c r="V95" s="163" t="s">
        <v>0</v>
      </c>
      <c r="W95" s="164"/>
      <c r="X95" s="160"/>
    </row>
    <row r="96" spans="1:37">
      <c r="D96" s="158" t="s">
        <v>302</v>
      </c>
      <c r="E96" s="159"/>
      <c r="F96" s="160"/>
      <c r="G96" s="161"/>
      <c r="H96" s="161"/>
      <c r="I96" s="161"/>
      <c r="J96" s="161"/>
      <c r="K96" s="162"/>
      <c r="L96" s="162"/>
      <c r="M96" s="159"/>
      <c r="N96" s="159"/>
      <c r="O96" s="160"/>
      <c r="P96" s="160"/>
      <c r="Q96" s="159"/>
      <c r="R96" s="159"/>
      <c r="S96" s="159"/>
      <c r="T96" s="163"/>
      <c r="U96" s="163"/>
      <c r="V96" s="163" t="s">
        <v>0</v>
      </c>
      <c r="W96" s="164"/>
      <c r="X96" s="160"/>
    </row>
    <row r="97" spans="1:37">
      <c r="D97" s="158" t="s">
        <v>303</v>
      </c>
      <c r="E97" s="159"/>
      <c r="F97" s="160"/>
      <c r="G97" s="161"/>
      <c r="H97" s="161"/>
      <c r="I97" s="161"/>
      <c r="J97" s="161"/>
      <c r="K97" s="162"/>
      <c r="L97" s="162"/>
      <c r="M97" s="159"/>
      <c r="N97" s="159"/>
      <c r="O97" s="160"/>
      <c r="P97" s="160"/>
      <c r="Q97" s="159"/>
      <c r="R97" s="159"/>
      <c r="S97" s="159"/>
      <c r="T97" s="163"/>
      <c r="U97" s="163"/>
      <c r="V97" s="163" t="s">
        <v>0</v>
      </c>
      <c r="W97" s="164"/>
      <c r="X97" s="160"/>
    </row>
    <row r="98" spans="1:37">
      <c r="D98" s="158" t="s">
        <v>304</v>
      </c>
      <c r="E98" s="159"/>
      <c r="F98" s="160"/>
      <c r="G98" s="161"/>
      <c r="H98" s="161"/>
      <c r="I98" s="161"/>
      <c r="J98" s="161"/>
      <c r="K98" s="162"/>
      <c r="L98" s="162"/>
      <c r="M98" s="159"/>
      <c r="N98" s="159"/>
      <c r="O98" s="160"/>
      <c r="P98" s="160"/>
      <c r="Q98" s="159"/>
      <c r="R98" s="159"/>
      <c r="S98" s="159"/>
      <c r="T98" s="163"/>
      <c r="U98" s="163"/>
      <c r="V98" s="163" t="s">
        <v>0</v>
      </c>
      <c r="W98" s="164"/>
      <c r="X98" s="160"/>
    </row>
    <row r="99" spans="1:37">
      <c r="D99" s="158" t="s">
        <v>305</v>
      </c>
      <c r="E99" s="159"/>
      <c r="F99" s="160"/>
      <c r="G99" s="161"/>
      <c r="H99" s="161"/>
      <c r="I99" s="161"/>
      <c r="J99" s="161"/>
      <c r="K99" s="162"/>
      <c r="L99" s="162"/>
      <c r="M99" s="159"/>
      <c r="N99" s="159"/>
      <c r="O99" s="160"/>
      <c r="P99" s="160"/>
      <c r="Q99" s="159"/>
      <c r="R99" s="159"/>
      <c r="S99" s="159"/>
      <c r="T99" s="163"/>
      <c r="U99" s="163"/>
      <c r="V99" s="163" t="s">
        <v>0</v>
      </c>
      <c r="W99" s="164"/>
      <c r="X99" s="160"/>
    </row>
    <row r="100" spans="1:37">
      <c r="D100" s="158" t="s">
        <v>306</v>
      </c>
      <c r="E100" s="159"/>
      <c r="F100" s="160"/>
      <c r="G100" s="161"/>
      <c r="H100" s="161"/>
      <c r="I100" s="161"/>
      <c r="J100" s="161"/>
      <c r="K100" s="162"/>
      <c r="L100" s="162"/>
      <c r="M100" s="159"/>
      <c r="N100" s="159"/>
      <c r="O100" s="160"/>
      <c r="P100" s="160"/>
      <c r="Q100" s="159"/>
      <c r="R100" s="159"/>
      <c r="S100" s="159"/>
      <c r="T100" s="163"/>
      <c r="U100" s="163"/>
      <c r="V100" s="163" t="s">
        <v>0</v>
      </c>
      <c r="W100" s="164"/>
      <c r="X100" s="160"/>
    </row>
    <row r="101" spans="1:37">
      <c r="D101" s="158" t="s">
        <v>307</v>
      </c>
      <c r="E101" s="159"/>
      <c r="F101" s="160"/>
      <c r="G101" s="161"/>
      <c r="H101" s="161"/>
      <c r="I101" s="161"/>
      <c r="J101" s="161"/>
      <c r="K101" s="162"/>
      <c r="L101" s="162"/>
      <c r="M101" s="159"/>
      <c r="N101" s="159"/>
      <c r="O101" s="160"/>
      <c r="P101" s="160"/>
      <c r="Q101" s="159"/>
      <c r="R101" s="159"/>
      <c r="S101" s="159"/>
      <c r="T101" s="163"/>
      <c r="U101" s="163"/>
      <c r="V101" s="163" t="s">
        <v>0</v>
      </c>
      <c r="W101" s="164"/>
      <c r="X101" s="160"/>
    </row>
    <row r="102" spans="1:37">
      <c r="D102" s="158" t="s">
        <v>308</v>
      </c>
      <c r="E102" s="159"/>
      <c r="F102" s="160"/>
      <c r="G102" s="161"/>
      <c r="H102" s="161"/>
      <c r="I102" s="161"/>
      <c r="J102" s="161"/>
      <c r="K102" s="162"/>
      <c r="L102" s="162"/>
      <c r="M102" s="159"/>
      <c r="N102" s="159"/>
      <c r="O102" s="160"/>
      <c r="P102" s="160"/>
      <c r="Q102" s="159"/>
      <c r="R102" s="159"/>
      <c r="S102" s="159"/>
      <c r="T102" s="163"/>
      <c r="U102" s="163"/>
      <c r="V102" s="163" t="s">
        <v>0</v>
      </c>
      <c r="W102" s="164"/>
      <c r="X102" s="160"/>
    </row>
    <row r="103" spans="1:37">
      <c r="D103" s="158" t="s">
        <v>200</v>
      </c>
      <c r="E103" s="159"/>
      <c r="F103" s="160"/>
      <c r="G103" s="161"/>
      <c r="H103" s="161"/>
      <c r="I103" s="161"/>
      <c r="J103" s="161"/>
      <c r="K103" s="162"/>
      <c r="L103" s="162"/>
      <c r="M103" s="159"/>
      <c r="N103" s="159"/>
      <c r="O103" s="160"/>
      <c r="P103" s="160"/>
      <c r="Q103" s="159"/>
      <c r="R103" s="159"/>
      <c r="S103" s="159"/>
      <c r="T103" s="163"/>
      <c r="U103" s="163"/>
      <c r="V103" s="163" t="s">
        <v>0</v>
      </c>
      <c r="W103" s="164"/>
      <c r="X103" s="160"/>
    </row>
    <row r="104" spans="1:37">
      <c r="A104" s="108">
        <v>28</v>
      </c>
      <c r="B104" s="109" t="s">
        <v>282</v>
      </c>
      <c r="C104" s="110" t="s">
        <v>309</v>
      </c>
      <c r="D104" s="111" t="s">
        <v>310</v>
      </c>
      <c r="E104" s="112">
        <v>0.80700000000000005</v>
      </c>
      <c r="F104" s="113" t="s">
        <v>157</v>
      </c>
      <c r="K104" s="115">
        <v>9.75E-3</v>
      </c>
      <c r="L104" s="115">
        <f>E104*K104</f>
        <v>7.8682500000000002E-3</v>
      </c>
      <c r="M104" s="112">
        <v>2.4</v>
      </c>
      <c r="N104" s="112">
        <f>E104*M104</f>
        <v>1.9368000000000001</v>
      </c>
      <c r="O104" s="113">
        <v>20</v>
      </c>
      <c r="P104" s="113" t="s">
        <v>158</v>
      </c>
      <c r="V104" s="116" t="s">
        <v>108</v>
      </c>
      <c r="W104" s="117">
        <v>9.5969999999999995</v>
      </c>
      <c r="X104" s="110" t="s">
        <v>311</v>
      </c>
      <c r="Y104" s="110" t="s">
        <v>309</v>
      </c>
      <c r="Z104" s="113" t="s">
        <v>286</v>
      </c>
      <c r="AB104" s="113">
        <v>1</v>
      </c>
      <c r="AJ104" s="86" t="s">
        <v>161</v>
      </c>
      <c r="AK104" s="86" t="s">
        <v>162</v>
      </c>
    </row>
    <row r="105" spans="1:37">
      <c r="D105" s="158" t="s">
        <v>312</v>
      </c>
      <c r="E105" s="159"/>
      <c r="F105" s="160"/>
      <c r="G105" s="161"/>
      <c r="H105" s="161"/>
      <c r="I105" s="161"/>
      <c r="J105" s="161"/>
      <c r="K105" s="162"/>
      <c r="L105" s="162"/>
      <c r="M105" s="159"/>
      <c r="N105" s="159"/>
      <c r="O105" s="160"/>
      <c r="P105" s="160"/>
      <c r="Q105" s="159"/>
      <c r="R105" s="159"/>
      <c r="S105" s="159"/>
      <c r="T105" s="163"/>
      <c r="U105" s="163"/>
      <c r="V105" s="163" t="s">
        <v>0</v>
      </c>
      <c r="W105" s="164"/>
      <c r="X105" s="160"/>
    </row>
    <row r="106" spans="1:37">
      <c r="D106" s="158" t="s">
        <v>313</v>
      </c>
      <c r="E106" s="159"/>
      <c r="F106" s="160"/>
      <c r="G106" s="161"/>
      <c r="H106" s="161"/>
      <c r="I106" s="161"/>
      <c r="J106" s="161"/>
      <c r="K106" s="162"/>
      <c r="L106" s="162"/>
      <c r="M106" s="159"/>
      <c r="N106" s="159"/>
      <c r="O106" s="160"/>
      <c r="P106" s="160"/>
      <c r="Q106" s="159"/>
      <c r="R106" s="159"/>
      <c r="S106" s="159"/>
      <c r="T106" s="163"/>
      <c r="U106" s="163"/>
      <c r="V106" s="163" t="s">
        <v>0</v>
      </c>
      <c r="W106" s="164"/>
      <c r="X106" s="160"/>
    </row>
    <row r="107" spans="1:37">
      <c r="D107" s="158" t="s">
        <v>314</v>
      </c>
      <c r="E107" s="159"/>
      <c r="F107" s="160"/>
      <c r="G107" s="161"/>
      <c r="H107" s="161"/>
      <c r="I107" s="161"/>
      <c r="J107" s="161"/>
      <c r="K107" s="162"/>
      <c r="L107" s="162"/>
      <c r="M107" s="159"/>
      <c r="N107" s="159"/>
      <c r="O107" s="160"/>
      <c r="P107" s="160"/>
      <c r="Q107" s="159"/>
      <c r="R107" s="159"/>
      <c r="S107" s="159"/>
      <c r="T107" s="163"/>
      <c r="U107" s="163"/>
      <c r="V107" s="163" t="s">
        <v>0</v>
      </c>
      <c r="W107" s="164"/>
      <c r="X107" s="160"/>
    </row>
    <row r="108" spans="1:37">
      <c r="D108" s="158" t="s">
        <v>315</v>
      </c>
      <c r="E108" s="159"/>
      <c r="F108" s="160"/>
      <c r="G108" s="161"/>
      <c r="H108" s="161"/>
      <c r="I108" s="161"/>
      <c r="J108" s="161"/>
      <c r="K108" s="162"/>
      <c r="L108" s="162"/>
      <c r="M108" s="159"/>
      <c r="N108" s="159"/>
      <c r="O108" s="160"/>
      <c r="P108" s="160"/>
      <c r="Q108" s="159"/>
      <c r="R108" s="159"/>
      <c r="S108" s="159"/>
      <c r="T108" s="163"/>
      <c r="U108" s="163"/>
      <c r="V108" s="163" t="s">
        <v>0</v>
      </c>
      <c r="W108" s="164"/>
      <c r="X108" s="160"/>
    </row>
    <row r="109" spans="1:37">
      <c r="A109" s="108">
        <v>29</v>
      </c>
      <c r="B109" s="109" t="s">
        <v>282</v>
      </c>
      <c r="C109" s="110" t="s">
        <v>316</v>
      </c>
      <c r="D109" s="111" t="s">
        <v>317</v>
      </c>
      <c r="E109" s="112">
        <v>38.453000000000003</v>
      </c>
      <c r="F109" s="113" t="s">
        <v>157</v>
      </c>
      <c r="L109" s="115">
        <f>E109*K109</f>
        <v>0</v>
      </c>
      <c r="M109" s="112">
        <v>2.2000000000000002</v>
      </c>
      <c r="N109" s="112">
        <f>E109*M109</f>
        <v>84.596600000000009</v>
      </c>
      <c r="O109" s="113">
        <v>20</v>
      </c>
      <c r="P109" s="113" t="s">
        <v>158</v>
      </c>
      <c r="V109" s="116" t="s">
        <v>108</v>
      </c>
      <c r="W109" s="117">
        <v>291.82</v>
      </c>
      <c r="X109" s="110" t="s">
        <v>318</v>
      </c>
      <c r="Y109" s="110" t="s">
        <v>316</v>
      </c>
      <c r="Z109" s="113" t="s">
        <v>286</v>
      </c>
      <c r="AB109" s="113">
        <v>1</v>
      </c>
      <c r="AJ109" s="86" t="s">
        <v>161</v>
      </c>
      <c r="AK109" s="86" t="s">
        <v>162</v>
      </c>
    </row>
    <row r="110" spans="1:37">
      <c r="D110" s="158" t="s">
        <v>214</v>
      </c>
      <c r="E110" s="159"/>
      <c r="F110" s="160"/>
      <c r="G110" s="161"/>
      <c r="H110" s="161"/>
      <c r="I110" s="161"/>
      <c r="J110" s="161"/>
      <c r="K110" s="162"/>
      <c r="L110" s="162"/>
      <c r="M110" s="159"/>
      <c r="N110" s="159"/>
      <c r="O110" s="160"/>
      <c r="P110" s="160"/>
      <c r="Q110" s="159"/>
      <c r="R110" s="159"/>
      <c r="S110" s="159"/>
      <c r="T110" s="163"/>
      <c r="U110" s="163"/>
      <c r="V110" s="163" t="s">
        <v>0</v>
      </c>
      <c r="W110" s="164"/>
      <c r="X110" s="160"/>
    </row>
    <row r="111" spans="1:37">
      <c r="D111" s="158" t="s">
        <v>319</v>
      </c>
      <c r="E111" s="159"/>
      <c r="F111" s="160"/>
      <c r="G111" s="161"/>
      <c r="H111" s="161"/>
      <c r="I111" s="161"/>
      <c r="J111" s="161"/>
      <c r="K111" s="162"/>
      <c r="L111" s="162"/>
      <c r="M111" s="159"/>
      <c r="N111" s="159"/>
      <c r="O111" s="160"/>
      <c r="P111" s="160"/>
      <c r="Q111" s="159"/>
      <c r="R111" s="159"/>
      <c r="S111" s="159"/>
      <c r="T111" s="163"/>
      <c r="U111" s="163"/>
      <c r="V111" s="163" t="s">
        <v>0</v>
      </c>
      <c r="W111" s="164"/>
      <c r="X111" s="160"/>
    </row>
    <row r="112" spans="1:37">
      <c r="D112" s="158" t="s">
        <v>320</v>
      </c>
      <c r="E112" s="159"/>
      <c r="F112" s="160"/>
      <c r="G112" s="161"/>
      <c r="H112" s="161"/>
      <c r="I112" s="161"/>
      <c r="J112" s="161"/>
      <c r="K112" s="162"/>
      <c r="L112" s="162"/>
      <c r="M112" s="159"/>
      <c r="N112" s="159"/>
      <c r="O112" s="160"/>
      <c r="P112" s="160"/>
      <c r="Q112" s="159"/>
      <c r="R112" s="159"/>
      <c r="S112" s="159"/>
      <c r="T112" s="163"/>
      <c r="U112" s="163"/>
      <c r="V112" s="163" t="s">
        <v>0</v>
      </c>
      <c r="W112" s="164"/>
      <c r="X112" s="160"/>
    </row>
    <row r="113" spans="1:37" ht="25.5">
      <c r="A113" s="108">
        <v>30</v>
      </c>
      <c r="B113" s="109" t="s">
        <v>282</v>
      </c>
      <c r="C113" s="110" t="s">
        <v>321</v>
      </c>
      <c r="D113" s="111" t="s">
        <v>322</v>
      </c>
      <c r="E113" s="112">
        <v>6</v>
      </c>
      <c r="F113" s="113" t="s">
        <v>181</v>
      </c>
      <c r="L113" s="115">
        <f>E113*K113</f>
        <v>0</v>
      </c>
      <c r="N113" s="112">
        <f>E113*M113</f>
        <v>0</v>
      </c>
      <c r="O113" s="113">
        <v>20</v>
      </c>
      <c r="P113" s="113" t="s">
        <v>158</v>
      </c>
      <c r="V113" s="116" t="s">
        <v>108</v>
      </c>
      <c r="W113" s="117">
        <v>0.28799999999999998</v>
      </c>
      <c r="X113" s="110" t="s">
        <v>323</v>
      </c>
      <c r="Y113" s="110" t="s">
        <v>321</v>
      </c>
      <c r="Z113" s="113" t="s">
        <v>286</v>
      </c>
      <c r="AB113" s="113">
        <v>1</v>
      </c>
      <c r="AJ113" s="86" t="s">
        <v>161</v>
      </c>
      <c r="AK113" s="86" t="s">
        <v>162</v>
      </c>
    </row>
    <row r="114" spans="1:37">
      <c r="A114" s="108">
        <v>31</v>
      </c>
      <c r="B114" s="109" t="s">
        <v>282</v>
      </c>
      <c r="C114" s="110" t="s">
        <v>324</v>
      </c>
      <c r="D114" s="111" t="s">
        <v>325</v>
      </c>
      <c r="E114" s="112">
        <v>13</v>
      </c>
      <c r="F114" s="113" t="s">
        <v>181</v>
      </c>
      <c r="L114" s="115">
        <f>E114*K114</f>
        <v>0</v>
      </c>
      <c r="N114" s="112">
        <f>E114*M114</f>
        <v>0</v>
      </c>
      <c r="O114" s="113">
        <v>20</v>
      </c>
      <c r="P114" s="113" t="s">
        <v>158</v>
      </c>
      <c r="V114" s="116" t="s">
        <v>108</v>
      </c>
      <c r="W114" s="117">
        <v>0.52</v>
      </c>
      <c r="X114" s="110" t="s">
        <v>326</v>
      </c>
      <c r="Y114" s="110" t="s">
        <v>324</v>
      </c>
      <c r="Z114" s="113" t="s">
        <v>286</v>
      </c>
      <c r="AB114" s="113">
        <v>1</v>
      </c>
      <c r="AJ114" s="86" t="s">
        <v>161</v>
      </c>
      <c r="AK114" s="86" t="s">
        <v>162</v>
      </c>
    </row>
    <row r="115" spans="1:37">
      <c r="D115" s="158" t="s">
        <v>176</v>
      </c>
      <c r="E115" s="159"/>
      <c r="F115" s="160"/>
      <c r="G115" s="161"/>
      <c r="H115" s="161"/>
      <c r="I115" s="161"/>
      <c r="J115" s="161"/>
      <c r="K115" s="162"/>
      <c r="L115" s="162"/>
      <c r="M115" s="159"/>
      <c r="N115" s="159"/>
      <c r="O115" s="160"/>
      <c r="P115" s="160"/>
      <c r="Q115" s="159"/>
      <c r="R115" s="159"/>
      <c r="S115" s="159"/>
      <c r="T115" s="163"/>
      <c r="U115" s="163"/>
      <c r="V115" s="163" t="s">
        <v>0</v>
      </c>
      <c r="W115" s="164"/>
      <c r="X115" s="160"/>
    </row>
    <row r="116" spans="1:37">
      <c r="D116" s="158" t="s">
        <v>327</v>
      </c>
      <c r="E116" s="159"/>
      <c r="F116" s="160"/>
      <c r="G116" s="161"/>
      <c r="H116" s="161"/>
      <c r="I116" s="161"/>
      <c r="J116" s="161"/>
      <c r="K116" s="162"/>
      <c r="L116" s="162"/>
      <c r="M116" s="159"/>
      <c r="N116" s="159"/>
      <c r="O116" s="160"/>
      <c r="P116" s="160"/>
      <c r="Q116" s="159"/>
      <c r="R116" s="159"/>
      <c r="S116" s="159"/>
      <c r="T116" s="163"/>
      <c r="U116" s="163"/>
      <c r="V116" s="163" t="s">
        <v>0</v>
      </c>
      <c r="W116" s="164"/>
      <c r="X116" s="160"/>
    </row>
    <row r="117" spans="1:37">
      <c r="D117" s="158" t="s">
        <v>328</v>
      </c>
      <c r="E117" s="159"/>
      <c r="F117" s="160"/>
      <c r="G117" s="161"/>
      <c r="H117" s="161"/>
      <c r="I117" s="161"/>
      <c r="J117" s="161"/>
      <c r="K117" s="162"/>
      <c r="L117" s="162"/>
      <c r="M117" s="159"/>
      <c r="N117" s="159"/>
      <c r="O117" s="160"/>
      <c r="P117" s="160"/>
      <c r="Q117" s="159"/>
      <c r="R117" s="159"/>
      <c r="S117" s="159"/>
      <c r="T117" s="163"/>
      <c r="U117" s="163"/>
      <c r="V117" s="163" t="s">
        <v>0</v>
      </c>
      <c r="W117" s="164"/>
      <c r="X117" s="160"/>
    </row>
    <row r="118" spans="1:37">
      <c r="A118" s="108">
        <v>32</v>
      </c>
      <c r="B118" s="109" t="s">
        <v>282</v>
      </c>
      <c r="C118" s="110" t="s">
        <v>329</v>
      </c>
      <c r="D118" s="111" t="s">
        <v>330</v>
      </c>
      <c r="E118" s="112">
        <v>27.12</v>
      </c>
      <c r="F118" s="113" t="s">
        <v>166</v>
      </c>
      <c r="L118" s="115">
        <f>E118*K118</f>
        <v>0</v>
      </c>
      <c r="M118" s="112">
        <v>4.0000000000000001E-3</v>
      </c>
      <c r="N118" s="112">
        <f>E118*M118</f>
        <v>0.10848000000000001</v>
      </c>
      <c r="O118" s="113">
        <v>20</v>
      </c>
      <c r="P118" s="113" t="s">
        <v>158</v>
      </c>
      <c r="V118" s="116" t="s">
        <v>108</v>
      </c>
      <c r="W118" s="117">
        <v>0.86799999999999999</v>
      </c>
      <c r="X118" s="110" t="s">
        <v>331</v>
      </c>
      <c r="Y118" s="110" t="s">
        <v>329</v>
      </c>
      <c r="Z118" s="113" t="s">
        <v>286</v>
      </c>
      <c r="AB118" s="113">
        <v>1</v>
      </c>
      <c r="AJ118" s="86" t="s">
        <v>161</v>
      </c>
      <c r="AK118" s="86" t="s">
        <v>162</v>
      </c>
    </row>
    <row r="119" spans="1:37">
      <c r="D119" s="158" t="s">
        <v>176</v>
      </c>
      <c r="E119" s="159"/>
      <c r="F119" s="160"/>
      <c r="G119" s="161"/>
      <c r="H119" s="161"/>
      <c r="I119" s="161"/>
      <c r="J119" s="161"/>
      <c r="K119" s="162"/>
      <c r="L119" s="162"/>
      <c r="M119" s="159"/>
      <c r="N119" s="159"/>
      <c r="O119" s="160"/>
      <c r="P119" s="160"/>
      <c r="Q119" s="159"/>
      <c r="R119" s="159"/>
      <c r="S119" s="159"/>
      <c r="T119" s="163"/>
      <c r="U119" s="163"/>
      <c r="V119" s="163" t="s">
        <v>0</v>
      </c>
      <c r="W119" s="164"/>
      <c r="X119" s="160"/>
    </row>
    <row r="120" spans="1:37">
      <c r="D120" s="158" t="s">
        <v>332</v>
      </c>
      <c r="E120" s="159"/>
      <c r="F120" s="160"/>
      <c r="G120" s="161"/>
      <c r="H120" s="161"/>
      <c r="I120" s="161"/>
      <c r="J120" s="161"/>
      <c r="K120" s="162"/>
      <c r="L120" s="162"/>
      <c r="M120" s="159"/>
      <c r="N120" s="159"/>
      <c r="O120" s="160"/>
      <c r="P120" s="160"/>
      <c r="Q120" s="159"/>
      <c r="R120" s="159"/>
      <c r="S120" s="159"/>
      <c r="T120" s="163"/>
      <c r="U120" s="163"/>
      <c r="V120" s="163" t="s">
        <v>0</v>
      </c>
      <c r="W120" s="164"/>
      <c r="X120" s="160"/>
    </row>
    <row r="121" spans="1:37">
      <c r="A121" s="108">
        <v>33</v>
      </c>
      <c r="B121" s="109" t="s">
        <v>282</v>
      </c>
      <c r="C121" s="110" t="s">
        <v>333</v>
      </c>
      <c r="D121" s="111" t="s">
        <v>334</v>
      </c>
      <c r="E121" s="112">
        <v>2.79</v>
      </c>
      <c r="F121" s="113" t="s">
        <v>166</v>
      </c>
      <c r="K121" s="115">
        <v>7.1000000000000002E-4</v>
      </c>
      <c r="L121" s="115">
        <f>E121*K121</f>
        <v>1.9809000000000003E-3</v>
      </c>
      <c r="M121" s="112">
        <v>3.4000000000000002E-2</v>
      </c>
      <c r="N121" s="112">
        <f>E121*M121</f>
        <v>9.4860000000000014E-2</v>
      </c>
      <c r="O121" s="113">
        <v>20</v>
      </c>
      <c r="P121" s="113" t="s">
        <v>158</v>
      </c>
      <c r="V121" s="116" t="s">
        <v>108</v>
      </c>
      <c r="W121" s="117">
        <v>0.82</v>
      </c>
      <c r="X121" s="110" t="s">
        <v>335</v>
      </c>
      <c r="Y121" s="110" t="s">
        <v>333</v>
      </c>
      <c r="Z121" s="113" t="s">
        <v>286</v>
      </c>
      <c r="AB121" s="113">
        <v>1</v>
      </c>
      <c r="AJ121" s="86" t="s">
        <v>161</v>
      </c>
      <c r="AK121" s="86" t="s">
        <v>162</v>
      </c>
    </row>
    <row r="122" spans="1:37">
      <c r="D122" s="158" t="s">
        <v>336</v>
      </c>
      <c r="E122" s="159"/>
      <c r="F122" s="160"/>
      <c r="G122" s="161"/>
      <c r="H122" s="161"/>
      <c r="I122" s="161"/>
      <c r="J122" s="161"/>
      <c r="K122" s="162"/>
      <c r="L122" s="162"/>
      <c r="M122" s="159"/>
      <c r="N122" s="159"/>
      <c r="O122" s="160"/>
      <c r="P122" s="160"/>
      <c r="Q122" s="159"/>
      <c r="R122" s="159"/>
      <c r="S122" s="159"/>
      <c r="T122" s="163"/>
      <c r="U122" s="163"/>
      <c r="V122" s="163" t="s">
        <v>0</v>
      </c>
      <c r="W122" s="164"/>
      <c r="X122" s="160"/>
    </row>
    <row r="123" spans="1:37">
      <c r="D123" s="158" t="s">
        <v>293</v>
      </c>
      <c r="E123" s="159"/>
      <c r="F123" s="160"/>
      <c r="G123" s="161"/>
      <c r="H123" s="161"/>
      <c r="I123" s="161"/>
      <c r="J123" s="161"/>
      <c r="K123" s="162"/>
      <c r="L123" s="162"/>
      <c r="M123" s="159"/>
      <c r="N123" s="159"/>
      <c r="O123" s="160"/>
      <c r="P123" s="160"/>
      <c r="Q123" s="159"/>
      <c r="R123" s="159"/>
      <c r="S123" s="159"/>
      <c r="T123" s="163"/>
      <c r="U123" s="163"/>
      <c r="V123" s="163" t="s">
        <v>0</v>
      </c>
      <c r="W123" s="164"/>
      <c r="X123" s="160"/>
    </row>
    <row r="124" spans="1:37">
      <c r="A124" s="108">
        <v>34</v>
      </c>
      <c r="B124" s="109" t="s">
        <v>282</v>
      </c>
      <c r="C124" s="110" t="s">
        <v>337</v>
      </c>
      <c r="D124" s="111" t="s">
        <v>338</v>
      </c>
      <c r="E124" s="112">
        <v>21.42</v>
      </c>
      <c r="F124" s="113" t="s">
        <v>166</v>
      </c>
      <c r="K124" s="115">
        <v>6.3000000000000003E-4</v>
      </c>
      <c r="L124" s="115">
        <f>E124*K124</f>
        <v>1.3494600000000002E-2</v>
      </c>
      <c r="M124" s="112">
        <v>0.05</v>
      </c>
      <c r="N124" s="112">
        <f>E124*M124</f>
        <v>1.0710000000000002</v>
      </c>
      <c r="O124" s="113">
        <v>20</v>
      </c>
      <c r="P124" s="113" t="s">
        <v>158</v>
      </c>
      <c r="V124" s="116" t="s">
        <v>108</v>
      </c>
      <c r="W124" s="117">
        <v>9.8320000000000007</v>
      </c>
      <c r="X124" s="110" t="s">
        <v>339</v>
      </c>
      <c r="Y124" s="110" t="s">
        <v>337</v>
      </c>
      <c r="Z124" s="113" t="s">
        <v>286</v>
      </c>
      <c r="AB124" s="113">
        <v>1</v>
      </c>
      <c r="AJ124" s="86" t="s">
        <v>161</v>
      </c>
      <c r="AK124" s="86" t="s">
        <v>162</v>
      </c>
    </row>
    <row r="125" spans="1:37">
      <c r="D125" s="158" t="s">
        <v>201</v>
      </c>
      <c r="E125" s="159"/>
      <c r="F125" s="160"/>
      <c r="G125" s="161"/>
      <c r="H125" s="161"/>
      <c r="I125" s="161"/>
      <c r="J125" s="161"/>
      <c r="K125" s="162"/>
      <c r="L125" s="162"/>
      <c r="M125" s="159"/>
      <c r="N125" s="159"/>
      <c r="O125" s="160"/>
      <c r="P125" s="160"/>
      <c r="Q125" s="159"/>
      <c r="R125" s="159"/>
      <c r="S125" s="159"/>
      <c r="T125" s="163"/>
      <c r="U125" s="163"/>
      <c r="V125" s="163" t="s">
        <v>0</v>
      </c>
      <c r="W125" s="164"/>
      <c r="X125" s="160"/>
    </row>
    <row r="126" spans="1:37">
      <c r="D126" s="158" t="s">
        <v>340</v>
      </c>
      <c r="E126" s="159"/>
      <c r="F126" s="160"/>
      <c r="G126" s="161"/>
      <c r="H126" s="161"/>
      <c r="I126" s="161"/>
      <c r="J126" s="161"/>
      <c r="K126" s="162"/>
      <c r="L126" s="162"/>
      <c r="M126" s="159"/>
      <c r="N126" s="159"/>
      <c r="O126" s="160"/>
      <c r="P126" s="160"/>
      <c r="Q126" s="159"/>
      <c r="R126" s="159"/>
      <c r="S126" s="159"/>
      <c r="T126" s="163"/>
      <c r="U126" s="163"/>
      <c r="V126" s="163" t="s">
        <v>0</v>
      </c>
      <c r="W126" s="164"/>
      <c r="X126" s="160"/>
    </row>
    <row r="127" spans="1:37">
      <c r="A127" s="108">
        <v>35</v>
      </c>
      <c r="B127" s="109" t="s">
        <v>282</v>
      </c>
      <c r="C127" s="110" t="s">
        <v>341</v>
      </c>
      <c r="D127" s="111" t="s">
        <v>342</v>
      </c>
      <c r="E127" s="112">
        <v>18.518000000000001</v>
      </c>
      <c r="F127" s="113" t="s">
        <v>166</v>
      </c>
      <c r="K127" s="115">
        <v>1.1999999999999999E-3</v>
      </c>
      <c r="L127" s="115">
        <f>E127*K127</f>
        <v>2.2221599999999998E-2</v>
      </c>
      <c r="M127" s="112">
        <v>7.5999999999999998E-2</v>
      </c>
      <c r="N127" s="112">
        <f>E127*M127</f>
        <v>1.407368</v>
      </c>
      <c r="O127" s="113">
        <v>20</v>
      </c>
      <c r="P127" s="113" t="s">
        <v>158</v>
      </c>
      <c r="V127" s="116" t="s">
        <v>108</v>
      </c>
      <c r="W127" s="117">
        <v>15.481</v>
      </c>
      <c r="X127" s="110" t="s">
        <v>343</v>
      </c>
      <c r="Y127" s="110" t="s">
        <v>341</v>
      </c>
      <c r="Z127" s="113" t="s">
        <v>286</v>
      </c>
      <c r="AB127" s="113">
        <v>1</v>
      </c>
      <c r="AJ127" s="86" t="s">
        <v>161</v>
      </c>
      <c r="AK127" s="86" t="s">
        <v>162</v>
      </c>
    </row>
    <row r="128" spans="1:37">
      <c r="D128" s="158" t="s">
        <v>176</v>
      </c>
      <c r="E128" s="159"/>
      <c r="F128" s="160"/>
      <c r="G128" s="161"/>
      <c r="H128" s="161"/>
      <c r="I128" s="161"/>
      <c r="J128" s="161"/>
      <c r="K128" s="162"/>
      <c r="L128" s="162"/>
      <c r="M128" s="159"/>
      <c r="N128" s="159"/>
      <c r="O128" s="160"/>
      <c r="P128" s="160"/>
      <c r="Q128" s="159"/>
      <c r="R128" s="159"/>
      <c r="S128" s="159"/>
      <c r="T128" s="163"/>
      <c r="U128" s="163"/>
      <c r="V128" s="163" t="s">
        <v>0</v>
      </c>
      <c r="W128" s="164"/>
      <c r="X128" s="160"/>
    </row>
    <row r="129" spans="1:37">
      <c r="D129" s="158" t="s">
        <v>344</v>
      </c>
      <c r="E129" s="159"/>
      <c r="F129" s="160"/>
      <c r="G129" s="161"/>
      <c r="H129" s="161"/>
      <c r="I129" s="161"/>
      <c r="J129" s="161"/>
      <c r="K129" s="162"/>
      <c r="L129" s="162"/>
      <c r="M129" s="159"/>
      <c r="N129" s="159"/>
      <c r="O129" s="160"/>
      <c r="P129" s="160"/>
      <c r="Q129" s="159"/>
      <c r="R129" s="159"/>
      <c r="S129" s="159"/>
      <c r="T129" s="163"/>
      <c r="U129" s="163"/>
      <c r="V129" s="163" t="s">
        <v>0</v>
      </c>
      <c r="W129" s="164"/>
      <c r="X129" s="160"/>
    </row>
    <row r="130" spans="1:37">
      <c r="D130" s="158" t="s">
        <v>201</v>
      </c>
      <c r="E130" s="159"/>
      <c r="F130" s="160"/>
      <c r="G130" s="161"/>
      <c r="H130" s="161"/>
      <c r="I130" s="161"/>
      <c r="J130" s="161"/>
      <c r="K130" s="162"/>
      <c r="L130" s="162"/>
      <c r="M130" s="159"/>
      <c r="N130" s="159"/>
      <c r="O130" s="160"/>
      <c r="P130" s="160"/>
      <c r="Q130" s="159"/>
      <c r="R130" s="159"/>
      <c r="S130" s="159"/>
      <c r="T130" s="163"/>
      <c r="U130" s="163"/>
      <c r="V130" s="163" t="s">
        <v>0</v>
      </c>
      <c r="W130" s="164"/>
      <c r="X130" s="160"/>
    </row>
    <row r="131" spans="1:37">
      <c r="D131" s="158" t="s">
        <v>345</v>
      </c>
      <c r="E131" s="159"/>
      <c r="F131" s="160"/>
      <c r="G131" s="161"/>
      <c r="H131" s="161"/>
      <c r="I131" s="161"/>
      <c r="J131" s="161"/>
      <c r="K131" s="162"/>
      <c r="L131" s="162"/>
      <c r="M131" s="159"/>
      <c r="N131" s="159"/>
      <c r="O131" s="160"/>
      <c r="P131" s="160"/>
      <c r="Q131" s="159"/>
      <c r="R131" s="159"/>
      <c r="S131" s="159"/>
      <c r="T131" s="163"/>
      <c r="U131" s="163"/>
      <c r="V131" s="163" t="s">
        <v>0</v>
      </c>
      <c r="W131" s="164"/>
      <c r="X131" s="160"/>
    </row>
    <row r="132" spans="1:37">
      <c r="D132" s="158" t="s">
        <v>346</v>
      </c>
      <c r="E132" s="159"/>
      <c r="F132" s="160"/>
      <c r="G132" s="161"/>
      <c r="H132" s="161"/>
      <c r="I132" s="161"/>
      <c r="J132" s="161"/>
      <c r="K132" s="162"/>
      <c r="L132" s="162"/>
      <c r="M132" s="159"/>
      <c r="N132" s="159"/>
      <c r="O132" s="160"/>
      <c r="P132" s="160"/>
      <c r="Q132" s="159"/>
      <c r="R132" s="159"/>
      <c r="S132" s="159"/>
      <c r="T132" s="163"/>
      <c r="U132" s="163"/>
      <c r="V132" s="163" t="s">
        <v>0</v>
      </c>
      <c r="W132" s="164"/>
      <c r="X132" s="160"/>
    </row>
    <row r="133" spans="1:37">
      <c r="D133" s="158" t="s">
        <v>347</v>
      </c>
      <c r="E133" s="159"/>
      <c r="F133" s="160"/>
      <c r="G133" s="161"/>
      <c r="H133" s="161"/>
      <c r="I133" s="161"/>
      <c r="J133" s="161"/>
      <c r="K133" s="162"/>
      <c r="L133" s="162"/>
      <c r="M133" s="159"/>
      <c r="N133" s="159"/>
      <c r="O133" s="160"/>
      <c r="P133" s="160"/>
      <c r="Q133" s="159"/>
      <c r="R133" s="159"/>
      <c r="S133" s="159"/>
      <c r="T133" s="163"/>
      <c r="U133" s="163"/>
      <c r="V133" s="163" t="s">
        <v>0</v>
      </c>
      <c r="W133" s="164"/>
      <c r="X133" s="160"/>
    </row>
    <row r="134" spans="1:37">
      <c r="A134" s="108">
        <v>36</v>
      </c>
      <c r="B134" s="109" t="s">
        <v>282</v>
      </c>
      <c r="C134" s="110" t="s">
        <v>348</v>
      </c>
      <c r="D134" s="111" t="s">
        <v>349</v>
      </c>
      <c r="E134" s="112">
        <v>8.8650000000000002</v>
      </c>
      <c r="F134" s="113" t="s">
        <v>166</v>
      </c>
      <c r="K134" s="115">
        <v>1.0300000000000001E-3</v>
      </c>
      <c r="L134" s="115">
        <f>E134*K134</f>
        <v>9.1309500000000005E-3</v>
      </c>
      <c r="M134" s="112">
        <v>6.3E-2</v>
      </c>
      <c r="N134" s="112">
        <f>E134*M134</f>
        <v>0.55849499999999996</v>
      </c>
      <c r="O134" s="113">
        <v>20</v>
      </c>
      <c r="P134" s="113" t="s">
        <v>158</v>
      </c>
      <c r="V134" s="116" t="s">
        <v>108</v>
      </c>
      <c r="W134" s="117">
        <v>-1.6419999999999999</v>
      </c>
      <c r="X134" s="110" t="s">
        <v>350</v>
      </c>
      <c r="Y134" s="110" t="s">
        <v>348</v>
      </c>
      <c r="Z134" s="113" t="s">
        <v>286</v>
      </c>
      <c r="AB134" s="113">
        <v>1</v>
      </c>
      <c r="AJ134" s="86" t="s">
        <v>161</v>
      </c>
      <c r="AK134" s="86" t="s">
        <v>162</v>
      </c>
    </row>
    <row r="135" spans="1:37">
      <c r="D135" s="158" t="s">
        <v>201</v>
      </c>
      <c r="E135" s="159"/>
      <c r="F135" s="160"/>
      <c r="G135" s="161"/>
      <c r="H135" s="161"/>
      <c r="I135" s="161"/>
      <c r="J135" s="161"/>
      <c r="K135" s="162"/>
      <c r="L135" s="162"/>
      <c r="M135" s="159"/>
      <c r="N135" s="159"/>
      <c r="O135" s="160"/>
      <c r="P135" s="160"/>
      <c r="Q135" s="159"/>
      <c r="R135" s="159"/>
      <c r="S135" s="159"/>
      <c r="T135" s="163"/>
      <c r="U135" s="163"/>
      <c r="V135" s="163" t="s">
        <v>0</v>
      </c>
      <c r="W135" s="164"/>
      <c r="X135" s="160"/>
    </row>
    <row r="136" spans="1:37">
      <c r="D136" s="158" t="s">
        <v>726</v>
      </c>
      <c r="E136" s="159"/>
      <c r="F136" s="160"/>
      <c r="G136" s="161"/>
      <c r="H136" s="161"/>
      <c r="I136" s="161"/>
      <c r="J136" s="161"/>
      <c r="K136" s="162"/>
      <c r="L136" s="162"/>
      <c r="M136" s="159"/>
      <c r="N136" s="159"/>
      <c r="O136" s="160"/>
      <c r="P136" s="160"/>
      <c r="Q136" s="159"/>
      <c r="R136" s="159"/>
      <c r="S136" s="159"/>
      <c r="T136" s="163"/>
      <c r="U136" s="163"/>
      <c r="V136" s="163" t="s">
        <v>0</v>
      </c>
      <c r="W136" s="164"/>
      <c r="X136" s="160"/>
    </row>
    <row r="137" spans="1:37">
      <c r="D137" s="158" t="s">
        <v>351</v>
      </c>
      <c r="E137" s="159"/>
      <c r="F137" s="160"/>
      <c r="G137" s="161"/>
      <c r="H137" s="161"/>
      <c r="I137" s="161"/>
      <c r="J137" s="161"/>
      <c r="K137" s="162"/>
      <c r="L137" s="162"/>
      <c r="M137" s="159"/>
      <c r="N137" s="159"/>
      <c r="O137" s="160"/>
      <c r="P137" s="160"/>
      <c r="Q137" s="159"/>
      <c r="R137" s="159"/>
      <c r="S137" s="159"/>
      <c r="T137" s="163"/>
      <c r="U137" s="163"/>
      <c r="V137" s="163" t="s">
        <v>0</v>
      </c>
      <c r="W137" s="164"/>
      <c r="X137" s="160"/>
    </row>
    <row r="138" spans="1:37">
      <c r="A138" s="108">
        <v>37</v>
      </c>
      <c r="B138" s="109" t="s">
        <v>282</v>
      </c>
      <c r="C138" s="110" t="s">
        <v>352</v>
      </c>
      <c r="D138" s="111" t="s">
        <v>353</v>
      </c>
      <c r="E138" s="112">
        <v>25.27</v>
      </c>
      <c r="F138" s="113" t="s">
        <v>166</v>
      </c>
      <c r="K138" s="115">
        <v>4.4000000000000002E-4</v>
      </c>
      <c r="L138" s="115">
        <f>E138*K138</f>
        <v>1.11188E-2</v>
      </c>
      <c r="M138" s="112">
        <v>2.5000000000000001E-2</v>
      </c>
      <c r="N138" s="112">
        <f>E138*M138</f>
        <v>0.63175000000000003</v>
      </c>
      <c r="O138" s="113">
        <v>20</v>
      </c>
      <c r="P138" s="113" t="s">
        <v>158</v>
      </c>
      <c r="V138" s="116" t="s">
        <v>108</v>
      </c>
      <c r="W138" s="117">
        <v>7.48</v>
      </c>
      <c r="X138" s="110" t="s">
        <v>354</v>
      </c>
      <c r="Y138" s="110" t="s">
        <v>352</v>
      </c>
      <c r="Z138" s="113" t="s">
        <v>286</v>
      </c>
      <c r="AB138" s="113">
        <v>1</v>
      </c>
      <c r="AJ138" s="86" t="s">
        <v>161</v>
      </c>
      <c r="AK138" s="86" t="s">
        <v>162</v>
      </c>
    </row>
    <row r="139" spans="1:37">
      <c r="D139" s="158" t="s">
        <v>201</v>
      </c>
      <c r="E139" s="159"/>
      <c r="F139" s="160"/>
      <c r="G139" s="161"/>
      <c r="H139" s="161"/>
      <c r="I139" s="161"/>
      <c r="J139" s="161"/>
      <c r="K139" s="162"/>
      <c r="L139" s="162"/>
      <c r="M139" s="159"/>
      <c r="N139" s="159"/>
      <c r="O139" s="160"/>
      <c r="P139" s="160"/>
      <c r="Q139" s="159"/>
      <c r="R139" s="159"/>
      <c r="S139" s="159"/>
      <c r="T139" s="163"/>
      <c r="U139" s="163"/>
      <c r="V139" s="163" t="s">
        <v>0</v>
      </c>
      <c r="W139" s="164"/>
      <c r="X139" s="160"/>
    </row>
    <row r="140" spans="1:37">
      <c r="D140" s="158" t="s">
        <v>355</v>
      </c>
      <c r="E140" s="159"/>
      <c r="F140" s="160"/>
      <c r="G140" s="161"/>
      <c r="H140" s="161"/>
      <c r="I140" s="161"/>
      <c r="J140" s="161"/>
      <c r="K140" s="162"/>
      <c r="L140" s="162"/>
      <c r="M140" s="159"/>
      <c r="N140" s="159"/>
      <c r="O140" s="160"/>
      <c r="P140" s="160"/>
      <c r="Q140" s="159"/>
      <c r="R140" s="159"/>
      <c r="S140" s="159"/>
      <c r="T140" s="163"/>
      <c r="U140" s="163"/>
      <c r="V140" s="163" t="s">
        <v>0</v>
      </c>
      <c r="W140" s="164"/>
      <c r="X140" s="160"/>
    </row>
    <row r="141" spans="1:37" ht="25.5">
      <c r="A141" s="108">
        <v>38</v>
      </c>
      <c r="B141" s="109" t="s">
        <v>282</v>
      </c>
      <c r="C141" s="110" t="s">
        <v>356</v>
      </c>
      <c r="D141" s="111" t="s">
        <v>357</v>
      </c>
      <c r="E141" s="112">
        <v>38</v>
      </c>
      <c r="F141" s="113" t="s">
        <v>181</v>
      </c>
      <c r="L141" s="115">
        <f>E141*K141</f>
        <v>0</v>
      </c>
      <c r="M141" s="112">
        <v>1E-3</v>
      </c>
      <c r="N141" s="112">
        <f>E141*M141</f>
        <v>3.7999999999999999E-2</v>
      </c>
      <c r="O141" s="113">
        <v>20</v>
      </c>
      <c r="P141" s="113" t="s">
        <v>158</v>
      </c>
      <c r="V141" s="116" t="s">
        <v>108</v>
      </c>
      <c r="W141" s="117">
        <v>3.3439999999999999</v>
      </c>
      <c r="X141" s="110" t="s">
        <v>358</v>
      </c>
      <c r="Y141" s="110" t="s">
        <v>356</v>
      </c>
      <c r="Z141" s="113" t="s">
        <v>286</v>
      </c>
      <c r="AB141" s="113">
        <v>1</v>
      </c>
      <c r="AJ141" s="86" t="s">
        <v>161</v>
      </c>
      <c r="AK141" s="86" t="s">
        <v>162</v>
      </c>
    </row>
    <row r="142" spans="1:37">
      <c r="D142" s="158" t="s">
        <v>359</v>
      </c>
      <c r="E142" s="159"/>
      <c r="F142" s="160"/>
      <c r="G142" s="161"/>
      <c r="H142" s="161"/>
      <c r="I142" s="161"/>
      <c r="J142" s="161"/>
      <c r="K142" s="162"/>
      <c r="L142" s="162"/>
      <c r="M142" s="159"/>
      <c r="N142" s="159"/>
      <c r="O142" s="160"/>
      <c r="P142" s="160"/>
      <c r="Q142" s="159"/>
      <c r="R142" s="159"/>
      <c r="S142" s="159"/>
      <c r="T142" s="163"/>
      <c r="U142" s="163"/>
      <c r="V142" s="163" t="s">
        <v>0</v>
      </c>
      <c r="W142" s="164"/>
      <c r="X142" s="160"/>
    </row>
    <row r="143" spans="1:37">
      <c r="D143" s="158" t="s">
        <v>360</v>
      </c>
      <c r="E143" s="159"/>
      <c r="F143" s="160"/>
      <c r="G143" s="161"/>
      <c r="H143" s="161"/>
      <c r="I143" s="161"/>
      <c r="J143" s="161"/>
      <c r="K143" s="162"/>
      <c r="L143" s="162"/>
      <c r="M143" s="159"/>
      <c r="N143" s="159"/>
      <c r="O143" s="160"/>
      <c r="P143" s="160"/>
      <c r="Q143" s="159"/>
      <c r="R143" s="159"/>
      <c r="S143" s="159"/>
      <c r="T143" s="163"/>
      <c r="U143" s="163"/>
      <c r="V143" s="163" t="s">
        <v>0</v>
      </c>
      <c r="W143" s="164"/>
      <c r="X143" s="160"/>
    </row>
    <row r="144" spans="1:37" ht="25.5">
      <c r="A144" s="108">
        <v>39</v>
      </c>
      <c r="B144" s="109" t="s">
        <v>282</v>
      </c>
      <c r="C144" s="110" t="s">
        <v>361</v>
      </c>
      <c r="D144" s="111" t="s">
        <v>362</v>
      </c>
      <c r="E144" s="112">
        <v>3</v>
      </c>
      <c r="F144" s="113" t="s">
        <v>181</v>
      </c>
      <c r="K144" s="115">
        <v>3.4000000000000002E-4</v>
      </c>
      <c r="L144" s="115">
        <f>E144*K144</f>
        <v>1.0200000000000001E-3</v>
      </c>
      <c r="M144" s="112">
        <v>2.5000000000000001E-2</v>
      </c>
      <c r="N144" s="112">
        <f>E144*M144</f>
        <v>7.5000000000000011E-2</v>
      </c>
      <c r="O144" s="113">
        <v>20</v>
      </c>
      <c r="P144" s="113" t="s">
        <v>158</v>
      </c>
      <c r="V144" s="116" t="s">
        <v>108</v>
      </c>
      <c r="W144" s="117">
        <v>0.84899999999999998</v>
      </c>
      <c r="X144" s="110" t="s">
        <v>363</v>
      </c>
      <c r="Y144" s="110" t="s">
        <v>361</v>
      </c>
      <c r="Z144" s="113" t="s">
        <v>286</v>
      </c>
      <c r="AB144" s="113">
        <v>1</v>
      </c>
      <c r="AJ144" s="86" t="s">
        <v>161</v>
      </c>
      <c r="AK144" s="86" t="s">
        <v>162</v>
      </c>
    </row>
    <row r="145" spans="1:37">
      <c r="D145" s="158" t="s">
        <v>364</v>
      </c>
      <c r="E145" s="159"/>
      <c r="F145" s="160"/>
      <c r="G145" s="161"/>
      <c r="H145" s="161"/>
      <c r="I145" s="161"/>
      <c r="J145" s="161"/>
      <c r="K145" s="162"/>
      <c r="L145" s="162"/>
      <c r="M145" s="159"/>
      <c r="N145" s="159"/>
      <c r="O145" s="160"/>
      <c r="P145" s="160"/>
      <c r="Q145" s="159"/>
      <c r="R145" s="159"/>
      <c r="S145" s="159"/>
      <c r="T145" s="163"/>
      <c r="U145" s="163"/>
      <c r="V145" s="163" t="s">
        <v>0</v>
      </c>
      <c r="W145" s="164"/>
      <c r="X145" s="160"/>
    </row>
    <row r="146" spans="1:37">
      <c r="D146" s="158" t="s">
        <v>365</v>
      </c>
      <c r="E146" s="159"/>
      <c r="F146" s="160"/>
      <c r="G146" s="161"/>
      <c r="H146" s="161"/>
      <c r="I146" s="161"/>
      <c r="J146" s="161"/>
      <c r="K146" s="162"/>
      <c r="L146" s="162"/>
      <c r="M146" s="159"/>
      <c r="N146" s="159"/>
      <c r="O146" s="160"/>
      <c r="P146" s="160"/>
      <c r="Q146" s="159"/>
      <c r="R146" s="159"/>
      <c r="S146" s="159"/>
      <c r="T146" s="163"/>
      <c r="U146" s="163"/>
      <c r="V146" s="163" t="s">
        <v>0</v>
      </c>
      <c r="W146" s="164"/>
      <c r="X146" s="160"/>
    </row>
    <row r="147" spans="1:37" ht="25.5">
      <c r="A147" s="108">
        <v>40</v>
      </c>
      <c r="B147" s="109" t="s">
        <v>282</v>
      </c>
      <c r="C147" s="110" t="s">
        <v>366</v>
      </c>
      <c r="D147" s="111" t="s">
        <v>367</v>
      </c>
      <c r="E147" s="112">
        <v>19</v>
      </c>
      <c r="F147" s="113" t="s">
        <v>181</v>
      </c>
      <c r="K147" s="115">
        <v>3.4000000000000002E-4</v>
      </c>
      <c r="L147" s="115">
        <f>E147*K147</f>
        <v>6.4600000000000005E-3</v>
      </c>
      <c r="M147" s="112">
        <v>6.9000000000000006E-2</v>
      </c>
      <c r="N147" s="112">
        <f>E147*M147</f>
        <v>1.3110000000000002</v>
      </c>
      <c r="O147" s="113">
        <v>20</v>
      </c>
      <c r="P147" s="113" t="s">
        <v>158</v>
      </c>
      <c r="V147" s="116" t="s">
        <v>108</v>
      </c>
      <c r="W147" s="117">
        <v>5.3769999999999998</v>
      </c>
      <c r="X147" s="110" t="s">
        <v>368</v>
      </c>
      <c r="Y147" s="110" t="s">
        <v>366</v>
      </c>
      <c r="Z147" s="113" t="s">
        <v>286</v>
      </c>
      <c r="AB147" s="113">
        <v>1</v>
      </c>
      <c r="AJ147" s="86" t="s">
        <v>161</v>
      </c>
      <c r="AK147" s="86" t="s">
        <v>162</v>
      </c>
    </row>
    <row r="148" spans="1:37">
      <c r="D148" s="158" t="s">
        <v>369</v>
      </c>
      <c r="E148" s="159"/>
      <c r="F148" s="160"/>
      <c r="G148" s="161"/>
      <c r="H148" s="161"/>
      <c r="I148" s="161"/>
      <c r="J148" s="161"/>
      <c r="K148" s="162"/>
      <c r="L148" s="162"/>
      <c r="M148" s="159"/>
      <c r="N148" s="159"/>
      <c r="O148" s="160"/>
      <c r="P148" s="160"/>
      <c r="Q148" s="159"/>
      <c r="R148" s="159"/>
      <c r="S148" s="159"/>
      <c r="T148" s="163"/>
      <c r="U148" s="163"/>
      <c r="V148" s="163" t="s">
        <v>0</v>
      </c>
      <c r="W148" s="164"/>
      <c r="X148" s="160"/>
    </row>
    <row r="149" spans="1:37">
      <c r="D149" s="158" t="s">
        <v>370</v>
      </c>
      <c r="E149" s="159"/>
      <c r="F149" s="160"/>
      <c r="G149" s="161"/>
      <c r="H149" s="161"/>
      <c r="I149" s="161"/>
      <c r="J149" s="161"/>
      <c r="K149" s="162"/>
      <c r="L149" s="162"/>
      <c r="M149" s="159"/>
      <c r="N149" s="159"/>
      <c r="O149" s="160"/>
      <c r="P149" s="160"/>
      <c r="Q149" s="159"/>
      <c r="R149" s="159"/>
      <c r="S149" s="159"/>
      <c r="T149" s="163"/>
      <c r="U149" s="163"/>
      <c r="V149" s="163" t="s">
        <v>0</v>
      </c>
      <c r="W149" s="164"/>
      <c r="X149" s="160"/>
    </row>
    <row r="150" spans="1:37">
      <c r="D150" s="158" t="s">
        <v>371</v>
      </c>
      <c r="E150" s="159"/>
      <c r="F150" s="160"/>
      <c r="G150" s="161"/>
      <c r="H150" s="161"/>
      <c r="I150" s="161"/>
      <c r="J150" s="161"/>
      <c r="K150" s="162"/>
      <c r="L150" s="162"/>
      <c r="M150" s="159"/>
      <c r="N150" s="159"/>
      <c r="O150" s="160"/>
      <c r="P150" s="160"/>
      <c r="Q150" s="159"/>
      <c r="R150" s="159"/>
      <c r="S150" s="159"/>
      <c r="T150" s="163"/>
      <c r="U150" s="163"/>
      <c r="V150" s="163" t="s">
        <v>0</v>
      </c>
      <c r="W150" s="164"/>
      <c r="X150" s="160"/>
    </row>
    <row r="151" spans="1:37">
      <c r="D151" s="158" t="s">
        <v>372</v>
      </c>
      <c r="E151" s="159"/>
      <c r="F151" s="160"/>
      <c r="G151" s="161"/>
      <c r="H151" s="161"/>
      <c r="I151" s="161"/>
      <c r="J151" s="161"/>
      <c r="K151" s="162"/>
      <c r="L151" s="162"/>
      <c r="M151" s="159"/>
      <c r="N151" s="159"/>
      <c r="O151" s="160"/>
      <c r="P151" s="160"/>
      <c r="Q151" s="159"/>
      <c r="R151" s="159"/>
      <c r="S151" s="159"/>
      <c r="T151" s="163"/>
      <c r="U151" s="163"/>
      <c r="V151" s="163" t="s">
        <v>0</v>
      </c>
      <c r="W151" s="164"/>
      <c r="X151" s="160"/>
    </row>
    <row r="152" spans="1:37" ht="25.5">
      <c r="A152" s="108">
        <v>41</v>
      </c>
      <c r="B152" s="109" t="s">
        <v>282</v>
      </c>
      <c r="C152" s="110" t="s">
        <v>373</v>
      </c>
      <c r="D152" s="111" t="s">
        <v>374</v>
      </c>
      <c r="E152" s="112">
        <v>18</v>
      </c>
      <c r="F152" s="113" t="s">
        <v>166</v>
      </c>
      <c r="K152" s="115">
        <v>1.6900000000000001E-3</v>
      </c>
      <c r="L152" s="115">
        <f>E152*K152</f>
        <v>3.0420000000000003E-2</v>
      </c>
      <c r="M152" s="112">
        <v>0.27</v>
      </c>
      <c r="N152" s="112">
        <f>E152*M152</f>
        <v>4.8600000000000003</v>
      </c>
      <c r="O152" s="113">
        <v>20</v>
      </c>
      <c r="P152" s="113" t="s">
        <v>158</v>
      </c>
      <c r="V152" s="116" t="s">
        <v>108</v>
      </c>
      <c r="W152" s="117">
        <v>11.465999999999999</v>
      </c>
      <c r="X152" s="110" t="s">
        <v>375</v>
      </c>
      <c r="Y152" s="110" t="s">
        <v>373</v>
      </c>
      <c r="Z152" s="113" t="s">
        <v>286</v>
      </c>
      <c r="AB152" s="113">
        <v>1</v>
      </c>
      <c r="AJ152" s="86" t="s">
        <v>161</v>
      </c>
      <c r="AK152" s="86" t="s">
        <v>162</v>
      </c>
    </row>
    <row r="153" spans="1:37">
      <c r="D153" s="158" t="s">
        <v>376</v>
      </c>
      <c r="E153" s="159"/>
      <c r="F153" s="160"/>
      <c r="G153" s="161"/>
      <c r="H153" s="161"/>
      <c r="I153" s="161"/>
      <c r="J153" s="161"/>
      <c r="K153" s="162"/>
      <c r="L153" s="162"/>
      <c r="M153" s="159"/>
      <c r="N153" s="159"/>
      <c r="O153" s="160"/>
      <c r="P153" s="160"/>
      <c r="Q153" s="159"/>
      <c r="R153" s="159"/>
      <c r="S153" s="159"/>
      <c r="T153" s="163"/>
      <c r="U153" s="163"/>
      <c r="V153" s="163" t="s">
        <v>0</v>
      </c>
      <c r="W153" s="164"/>
      <c r="X153" s="160"/>
    </row>
    <row r="154" spans="1:37">
      <c r="D154" s="158" t="s">
        <v>377</v>
      </c>
      <c r="E154" s="159"/>
      <c r="F154" s="160"/>
      <c r="G154" s="161"/>
      <c r="H154" s="161"/>
      <c r="I154" s="161"/>
      <c r="J154" s="161"/>
      <c r="K154" s="162"/>
      <c r="L154" s="162"/>
      <c r="M154" s="159"/>
      <c r="N154" s="159"/>
      <c r="O154" s="160"/>
      <c r="P154" s="160"/>
      <c r="Q154" s="159"/>
      <c r="R154" s="159"/>
      <c r="S154" s="159"/>
      <c r="T154" s="163"/>
      <c r="U154" s="163"/>
      <c r="V154" s="163" t="s">
        <v>0</v>
      </c>
      <c r="W154" s="164"/>
      <c r="X154" s="160"/>
    </row>
    <row r="155" spans="1:37">
      <c r="D155" s="158" t="s">
        <v>378</v>
      </c>
      <c r="E155" s="159"/>
      <c r="F155" s="160"/>
      <c r="G155" s="161"/>
      <c r="H155" s="161"/>
      <c r="I155" s="161"/>
      <c r="J155" s="161"/>
      <c r="K155" s="162"/>
      <c r="L155" s="162"/>
      <c r="M155" s="159"/>
      <c r="N155" s="159"/>
      <c r="O155" s="160"/>
      <c r="P155" s="160"/>
      <c r="Q155" s="159"/>
      <c r="R155" s="159"/>
      <c r="S155" s="159"/>
      <c r="T155" s="163"/>
      <c r="U155" s="163"/>
      <c r="V155" s="163" t="s">
        <v>0</v>
      </c>
      <c r="W155" s="164"/>
      <c r="X155" s="160"/>
    </row>
    <row r="156" spans="1:37">
      <c r="D156" s="158" t="s">
        <v>379</v>
      </c>
      <c r="E156" s="159"/>
      <c r="F156" s="160"/>
      <c r="G156" s="161"/>
      <c r="H156" s="161"/>
      <c r="I156" s="161"/>
      <c r="J156" s="161"/>
      <c r="K156" s="162"/>
      <c r="L156" s="162"/>
      <c r="M156" s="159"/>
      <c r="N156" s="159"/>
      <c r="O156" s="160"/>
      <c r="P156" s="160"/>
      <c r="Q156" s="159"/>
      <c r="R156" s="159"/>
      <c r="S156" s="159"/>
      <c r="T156" s="163"/>
      <c r="U156" s="163"/>
      <c r="V156" s="163" t="s">
        <v>0</v>
      </c>
      <c r="W156" s="164"/>
      <c r="X156" s="160"/>
    </row>
    <row r="157" spans="1:37">
      <c r="D157" s="158" t="s">
        <v>380</v>
      </c>
      <c r="E157" s="159"/>
      <c r="F157" s="160"/>
      <c r="G157" s="161"/>
      <c r="H157" s="161"/>
      <c r="I157" s="161"/>
      <c r="J157" s="161"/>
      <c r="K157" s="162"/>
      <c r="L157" s="162"/>
      <c r="M157" s="159"/>
      <c r="N157" s="159"/>
      <c r="O157" s="160"/>
      <c r="P157" s="160"/>
      <c r="Q157" s="159"/>
      <c r="R157" s="159"/>
      <c r="S157" s="159"/>
      <c r="T157" s="163"/>
      <c r="U157" s="163"/>
      <c r="V157" s="163" t="s">
        <v>0</v>
      </c>
      <c r="W157" s="164"/>
      <c r="X157" s="160"/>
    </row>
    <row r="158" spans="1:37">
      <c r="D158" s="158" t="s">
        <v>281</v>
      </c>
      <c r="E158" s="159"/>
      <c r="F158" s="160"/>
      <c r="G158" s="161"/>
      <c r="H158" s="161"/>
      <c r="I158" s="161"/>
      <c r="J158" s="161"/>
      <c r="K158" s="162"/>
      <c r="L158" s="162"/>
      <c r="M158" s="159"/>
      <c r="N158" s="159"/>
      <c r="O158" s="160"/>
      <c r="P158" s="160"/>
      <c r="Q158" s="159"/>
      <c r="R158" s="159"/>
      <c r="S158" s="159"/>
      <c r="T158" s="163"/>
      <c r="U158" s="163"/>
      <c r="V158" s="163" t="s">
        <v>0</v>
      </c>
      <c r="W158" s="164"/>
      <c r="X158" s="160"/>
    </row>
    <row r="159" spans="1:37">
      <c r="D159" s="158" t="s">
        <v>381</v>
      </c>
      <c r="E159" s="159"/>
      <c r="F159" s="160"/>
      <c r="G159" s="161"/>
      <c r="H159" s="161"/>
      <c r="I159" s="161"/>
      <c r="J159" s="161"/>
      <c r="K159" s="162"/>
      <c r="L159" s="162"/>
      <c r="M159" s="159"/>
      <c r="N159" s="159"/>
      <c r="O159" s="160"/>
      <c r="P159" s="160"/>
      <c r="Q159" s="159"/>
      <c r="R159" s="159"/>
      <c r="S159" s="159"/>
      <c r="T159" s="163"/>
      <c r="U159" s="163"/>
      <c r="V159" s="163" t="s">
        <v>0</v>
      </c>
      <c r="W159" s="164"/>
      <c r="X159" s="160"/>
    </row>
    <row r="160" spans="1:37">
      <c r="D160" s="158" t="s">
        <v>382</v>
      </c>
      <c r="E160" s="159"/>
      <c r="F160" s="160"/>
      <c r="G160" s="161"/>
      <c r="H160" s="161"/>
      <c r="I160" s="161"/>
      <c r="J160" s="161"/>
      <c r="K160" s="162"/>
      <c r="L160" s="162"/>
      <c r="M160" s="159"/>
      <c r="N160" s="159"/>
      <c r="O160" s="160"/>
      <c r="P160" s="160"/>
      <c r="Q160" s="159"/>
      <c r="R160" s="159"/>
      <c r="S160" s="159"/>
      <c r="T160" s="163"/>
      <c r="U160" s="163"/>
      <c r="V160" s="163" t="s">
        <v>0</v>
      </c>
      <c r="W160" s="164"/>
      <c r="X160" s="160"/>
    </row>
    <row r="161" spans="1:37" ht="25.5">
      <c r="A161" s="108">
        <v>42</v>
      </c>
      <c r="B161" s="109" t="s">
        <v>282</v>
      </c>
      <c r="C161" s="110" t="s">
        <v>383</v>
      </c>
      <c r="D161" s="111" t="s">
        <v>384</v>
      </c>
      <c r="E161" s="112">
        <v>460</v>
      </c>
      <c r="F161" s="113" t="s">
        <v>221</v>
      </c>
      <c r="K161" s="115">
        <v>5.0000000000000001E-4</v>
      </c>
      <c r="L161" s="115">
        <f>E161*K161</f>
        <v>0.23</v>
      </c>
      <c r="M161" s="112">
        <v>6.0000000000000001E-3</v>
      </c>
      <c r="N161" s="112">
        <f>E161*M161</f>
        <v>2.7600000000000002</v>
      </c>
      <c r="O161" s="113">
        <v>20</v>
      </c>
      <c r="P161" s="113" t="s">
        <v>158</v>
      </c>
      <c r="V161" s="116" t="s">
        <v>108</v>
      </c>
      <c r="W161" s="117">
        <v>166.52</v>
      </c>
      <c r="X161" s="110" t="s">
        <v>385</v>
      </c>
      <c r="Y161" s="110" t="s">
        <v>383</v>
      </c>
      <c r="Z161" s="113" t="s">
        <v>286</v>
      </c>
      <c r="AB161" s="113">
        <v>1</v>
      </c>
      <c r="AJ161" s="86" t="s">
        <v>161</v>
      </c>
      <c r="AK161" s="86" t="s">
        <v>162</v>
      </c>
    </row>
    <row r="162" spans="1:37">
      <c r="D162" s="158" t="s">
        <v>214</v>
      </c>
      <c r="E162" s="159"/>
      <c r="F162" s="160"/>
      <c r="G162" s="161"/>
      <c r="H162" s="161"/>
      <c r="I162" s="161"/>
      <c r="J162" s="161"/>
      <c r="K162" s="162"/>
      <c r="L162" s="162"/>
      <c r="M162" s="159"/>
      <c r="N162" s="159"/>
      <c r="O162" s="160"/>
      <c r="P162" s="160"/>
      <c r="Q162" s="159"/>
      <c r="R162" s="159"/>
      <c r="S162" s="159"/>
      <c r="T162" s="163"/>
      <c r="U162" s="163"/>
      <c r="V162" s="163" t="s">
        <v>0</v>
      </c>
      <c r="W162" s="164"/>
      <c r="X162" s="160"/>
    </row>
    <row r="163" spans="1:37">
      <c r="D163" s="158" t="s">
        <v>386</v>
      </c>
      <c r="E163" s="159"/>
      <c r="F163" s="160"/>
      <c r="G163" s="161"/>
      <c r="H163" s="161"/>
      <c r="I163" s="161"/>
      <c r="J163" s="161"/>
      <c r="K163" s="162"/>
      <c r="L163" s="162"/>
      <c r="M163" s="159"/>
      <c r="N163" s="159"/>
      <c r="O163" s="160"/>
      <c r="P163" s="160"/>
      <c r="Q163" s="159"/>
      <c r="R163" s="159"/>
      <c r="S163" s="159"/>
      <c r="T163" s="163"/>
      <c r="U163" s="163"/>
      <c r="V163" s="163" t="s">
        <v>0</v>
      </c>
      <c r="W163" s="164"/>
      <c r="X163" s="160"/>
    </row>
    <row r="164" spans="1:37" ht="25.5">
      <c r="A164" s="108">
        <v>43</v>
      </c>
      <c r="B164" s="109" t="s">
        <v>282</v>
      </c>
      <c r="C164" s="110" t="s">
        <v>387</v>
      </c>
      <c r="D164" s="111" t="s">
        <v>388</v>
      </c>
      <c r="E164" s="112">
        <v>299</v>
      </c>
      <c r="F164" s="113" t="s">
        <v>166</v>
      </c>
      <c r="L164" s="115">
        <f t="shared" ref="L164:L172" si="0">E164*K164</f>
        <v>0</v>
      </c>
      <c r="M164" s="112">
        <v>6.8000000000000005E-2</v>
      </c>
      <c r="N164" s="112">
        <f t="shared" ref="N164:N172" si="1">E164*M164</f>
        <v>20.332000000000001</v>
      </c>
      <c r="O164" s="113">
        <v>20</v>
      </c>
      <c r="P164" s="113" t="s">
        <v>158</v>
      </c>
      <c r="V164" s="116" t="s">
        <v>108</v>
      </c>
      <c r="W164" s="117">
        <v>116.61</v>
      </c>
      <c r="X164" s="110" t="s">
        <v>389</v>
      </c>
      <c r="Y164" s="110" t="s">
        <v>387</v>
      </c>
      <c r="Z164" s="113" t="s">
        <v>286</v>
      </c>
      <c r="AB164" s="113">
        <v>1</v>
      </c>
      <c r="AJ164" s="86" t="s">
        <v>161</v>
      </c>
      <c r="AK164" s="86" t="s">
        <v>162</v>
      </c>
    </row>
    <row r="165" spans="1:37">
      <c r="A165" s="108">
        <v>44</v>
      </c>
      <c r="B165" s="109" t="s">
        <v>282</v>
      </c>
      <c r="C165" s="110" t="s">
        <v>390</v>
      </c>
      <c r="D165" s="111" t="s">
        <v>391</v>
      </c>
      <c r="E165" s="112">
        <v>204.76900000000001</v>
      </c>
      <c r="F165" s="113" t="s">
        <v>261</v>
      </c>
      <c r="L165" s="115">
        <f t="shared" si="0"/>
        <v>0</v>
      </c>
      <c r="N165" s="112">
        <f t="shared" si="1"/>
        <v>0</v>
      </c>
      <c r="O165" s="113">
        <v>20</v>
      </c>
      <c r="P165" s="113" t="s">
        <v>158</v>
      </c>
      <c r="V165" s="116" t="s">
        <v>108</v>
      </c>
      <c r="W165" s="117">
        <v>263.74200000000002</v>
      </c>
      <c r="X165" s="110" t="s">
        <v>392</v>
      </c>
      <c r="Y165" s="110" t="s">
        <v>390</v>
      </c>
      <c r="Z165" s="113" t="s">
        <v>286</v>
      </c>
      <c r="AB165" s="113">
        <v>1</v>
      </c>
      <c r="AJ165" s="86" t="s">
        <v>161</v>
      </c>
      <c r="AK165" s="86" t="s">
        <v>162</v>
      </c>
    </row>
    <row r="166" spans="1:37" ht="25.5">
      <c r="A166" s="108">
        <v>45</v>
      </c>
      <c r="B166" s="109" t="s">
        <v>282</v>
      </c>
      <c r="C166" s="110" t="s">
        <v>393</v>
      </c>
      <c r="D166" s="111" t="s">
        <v>394</v>
      </c>
      <c r="E166" s="112">
        <v>204.76900000000001</v>
      </c>
      <c r="F166" s="113" t="s">
        <v>261</v>
      </c>
      <c r="L166" s="115">
        <f t="shared" si="0"/>
        <v>0</v>
      </c>
      <c r="N166" s="112">
        <f t="shared" si="1"/>
        <v>0</v>
      </c>
      <c r="O166" s="113">
        <v>20</v>
      </c>
      <c r="P166" s="113" t="s">
        <v>158</v>
      </c>
      <c r="V166" s="116" t="s">
        <v>108</v>
      </c>
      <c r="W166" s="117">
        <v>159.92500000000001</v>
      </c>
      <c r="X166" s="110" t="s">
        <v>395</v>
      </c>
      <c r="Y166" s="110" t="s">
        <v>393</v>
      </c>
      <c r="Z166" s="113" t="s">
        <v>286</v>
      </c>
      <c r="AB166" s="113">
        <v>1</v>
      </c>
      <c r="AJ166" s="86" t="s">
        <v>161</v>
      </c>
      <c r="AK166" s="86" t="s">
        <v>162</v>
      </c>
    </row>
    <row r="167" spans="1:37">
      <c r="A167" s="108">
        <v>46</v>
      </c>
      <c r="B167" s="109" t="s">
        <v>282</v>
      </c>
      <c r="C167" s="110" t="s">
        <v>396</v>
      </c>
      <c r="D167" s="111" t="s">
        <v>397</v>
      </c>
      <c r="E167" s="112">
        <v>204.76900000000001</v>
      </c>
      <c r="F167" s="113" t="s">
        <v>261</v>
      </c>
      <c r="L167" s="115">
        <f t="shared" si="0"/>
        <v>0</v>
      </c>
      <c r="N167" s="112">
        <f t="shared" si="1"/>
        <v>0</v>
      </c>
      <c r="O167" s="113">
        <v>20</v>
      </c>
      <c r="P167" s="113" t="s">
        <v>158</v>
      </c>
      <c r="V167" s="116" t="s">
        <v>108</v>
      </c>
      <c r="W167" s="117">
        <v>110.78</v>
      </c>
      <c r="X167" s="110" t="s">
        <v>398</v>
      </c>
      <c r="Y167" s="110" t="s">
        <v>396</v>
      </c>
      <c r="Z167" s="113" t="s">
        <v>286</v>
      </c>
      <c r="AB167" s="113">
        <v>1</v>
      </c>
      <c r="AJ167" s="86" t="s">
        <v>161</v>
      </c>
      <c r="AK167" s="86" t="s">
        <v>162</v>
      </c>
    </row>
    <row r="168" spans="1:37" ht="25.5">
      <c r="A168" s="108">
        <v>47</v>
      </c>
      <c r="B168" s="109" t="s">
        <v>282</v>
      </c>
      <c r="C168" s="110" t="s">
        <v>399</v>
      </c>
      <c r="D168" s="111" t="s">
        <v>400</v>
      </c>
      <c r="E168" s="112">
        <v>3890.6109999999999</v>
      </c>
      <c r="F168" s="113" t="s">
        <v>261</v>
      </c>
      <c r="L168" s="115">
        <f t="shared" si="0"/>
        <v>0</v>
      </c>
      <c r="N168" s="112">
        <f t="shared" si="1"/>
        <v>0</v>
      </c>
      <c r="O168" s="113">
        <v>20</v>
      </c>
      <c r="P168" s="113" t="s">
        <v>158</v>
      </c>
      <c r="V168" s="116" t="s">
        <v>108</v>
      </c>
      <c r="X168" s="110" t="s">
        <v>401</v>
      </c>
      <c r="Y168" s="110" t="s">
        <v>399</v>
      </c>
      <c r="Z168" s="113" t="s">
        <v>286</v>
      </c>
      <c r="AB168" s="113">
        <v>1</v>
      </c>
      <c r="AJ168" s="86" t="s">
        <v>161</v>
      </c>
      <c r="AK168" s="86" t="s">
        <v>162</v>
      </c>
    </row>
    <row r="169" spans="1:37" ht="25.5">
      <c r="A169" s="108">
        <v>48</v>
      </c>
      <c r="B169" s="109" t="s">
        <v>282</v>
      </c>
      <c r="C169" s="110" t="s">
        <v>402</v>
      </c>
      <c r="D169" s="111" t="s">
        <v>403</v>
      </c>
      <c r="E169" s="112">
        <v>204.76900000000001</v>
      </c>
      <c r="F169" s="113" t="s">
        <v>261</v>
      </c>
      <c r="L169" s="115">
        <f t="shared" si="0"/>
        <v>0</v>
      </c>
      <c r="N169" s="112">
        <f t="shared" si="1"/>
        <v>0</v>
      </c>
      <c r="O169" s="113">
        <v>20</v>
      </c>
      <c r="P169" s="113" t="s">
        <v>158</v>
      </c>
      <c r="V169" s="116" t="s">
        <v>108</v>
      </c>
      <c r="W169" s="117">
        <v>230.77500000000001</v>
      </c>
      <c r="X169" s="110" t="s">
        <v>404</v>
      </c>
      <c r="Y169" s="110" t="s">
        <v>402</v>
      </c>
      <c r="Z169" s="113" t="s">
        <v>286</v>
      </c>
      <c r="AB169" s="113">
        <v>1</v>
      </c>
      <c r="AJ169" s="86" t="s">
        <v>161</v>
      </c>
      <c r="AK169" s="86" t="s">
        <v>162</v>
      </c>
    </row>
    <row r="170" spans="1:37" ht="25.5">
      <c r="A170" s="108">
        <v>49</v>
      </c>
      <c r="B170" s="109" t="s">
        <v>282</v>
      </c>
      <c r="C170" s="110" t="s">
        <v>405</v>
      </c>
      <c r="D170" s="111" t="s">
        <v>406</v>
      </c>
      <c r="E170" s="112">
        <v>2047.69</v>
      </c>
      <c r="F170" s="113" t="s">
        <v>261</v>
      </c>
      <c r="L170" s="115">
        <f t="shared" si="0"/>
        <v>0</v>
      </c>
      <c r="N170" s="112">
        <f t="shared" si="1"/>
        <v>0</v>
      </c>
      <c r="O170" s="113">
        <v>20</v>
      </c>
      <c r="P170" s="113" t="s">
        <v>158</v>
      </c>
      <c r="V170" s="116" t="s">
        <v>108</v>
      </c>
      <c r="W170" s="117">
        <v>258.00900000000001</v>
      </c>
      <c r="X170" s="110" t="s">
        <v>407</v>
      </c>
      <c r="Y170" s="110" t="s">
        <v>405</v>
      </c>
      <c r="Z170" s="113" t="s">
        <v>286</v>
      </c>
      <c r="AB170" s="113">
        <v>1</v>
      </c>
      <c r="AJ170" s="86" t="s">
        <v>161</v>
      </c>
      <c r="AK170" s="86" t="s">
        <v>162</v>
      </c>
    </row>
    <row r="171" spans="1:37" ht="25.5">
      <c r="A171" s="108">
        <v>50</v>
      </c>
      <c r="B171" s="109" t="s">
        <v>282</v>
      </c>
      <c r="C171" s="110" t="s">
        <v>408</v>
      </c>
      <c r="D171" s="111" t="s">
        <v>409</v>
      </c>
      <c r="E171" s="112">
        <v>204.76900000000001</v>
      </c>
      <c r="F171" s="113" t="s">
        <v>261</v>
      </c>
      <c r="L171" s="115">
        <f t="shared" si="0"/>
        <v>0</v>
      </c>
      <c r="N171" s="112">
        <f t="shared" si="1"/>
        <v>0</v>
      </c>
      <c r="O171" s="113">
        <v>20</v>
      </c>
      <c r="P171" s="113" t="s">
        <v>158</v>
      </c>
      <c r="V171" s="116" t="s">
        <v>108</v>
      </c>
      <c r="X171" s="110" t="s">
        <v>410</v>
      </c>
      <c r="Y171" s="110" t="s">
        <v>408</v>
      </c>
      <c r="Z171" s="113" t="s">
        <v>286</v>
      </c>
      <c r="AB171" s="113">
        <v>1</v>
      </c>
      <c r="AJ171" s="86" t="s">
        <v>161</v>
      </c>
      <c r="AK171" s="86" t="s">
        <v>162</v>
      </c>
    </row>
    <row r="172" spans="1:37">
      <c r="A172" s="108">
        <v>51</v>
      </c>
      <c r="B172" s="109" t="s">
        <v>209</v>
      </c>
      <c r="C172" s="110" t="s">
        <v>411</v>
      </c>
      <c r="D172" s="111" t="s">
        <v>412</v>
      </c>
      <c r="E172" s="112">
        <v>74.417000000000002</v>
      </c>
      <c r="F172" s="113" t="s">
        <v>261</v>
      </c>
      <c r="L172" s="115">
        <f t="shared" si="0"/>
        <v>0</v>
      </c>
      <c r="N172" s="112">
        <f t="shared" si="1"/>
        <v>0</v>
      </c>
      <c r="O172" s="113">
        <v>20</v>
      </c>
      <c r="P172" s="113" t="s">
        <v>158</v>
      </c>
      <c r="V172" s="116" t="s">
        <v>108</v>
      </c>
      <c r="W172" s="117">
        <v>184.703</v>
      </c>
      <c r="X172" s="110" t="s">
        <v>413</v>
      </c>
      <c r="Y172" s="110" t="s">
        <v>411</v>
      </c>
      <c r="Z172" s="113" t="s">
        <v>213</v>
      </c>
      <c r="AB172" s="113">
        <v>1</v>
      </c>
      <c r="AJ172" s="86" t="s">
        <v>161</v>
      </c>
      <c r="AK172" s="86" t="s">
        <v>162</v>
      </c>
    </row>
    <row r="173" spans="1:37">
      <c r="D173" s="165" t="s">
        <v>414</v>
      </c>
      <c r="E173" s="166">
        <f>J173</f>
        <v>0</v>
      </c>
      <c r="H173" s="166"/>
      <c r="I173" s="166"/>
      <c r="J173" s="166"/>
      <c r="L173" s="167">
        <f>SUM(L77:L172)</f>
        <v>0.55456710000000009</v>
      </c>
      <c r="N173" s="168">
        <f>SUM(N77:N172)</f>
        <v>205.48925300000002</v>
      </c>
      <c r="W173" s="117">
        <f>SUM(W77:W172)</f>
        <v>1928.4069999999999</v>
      </c>
    </row>
    <row r="175" spans="1:37">
      <c r="D175" s="165" t="s">
        <v>415</v>
      </c>
      <c r="E175" s="168">
        <f>J175</f>
        <v>0</v>
      </c>
      <c r="H175" s="166"/>
      <c r="I175" s="166"/>
      <c r="J175" s="166"/>
      <c r="L175" s="167">
        <f>+L18+L42+L75+L173</f>
        <v>74.428423480000006</v>
      </c>
      <c r="N175" s="168">
        <f>+N18+N42+N75+N173</f>
        <v>205.48925300000002</v>
      </c>
      <c r="W175" s="117">
        <f>+W18+W42+W75+W173</f>
        <v>2214.3980000000001</v>
      </c>
    </row>
    <row r="177" spans="1:37">
      <c r="B177" s="157" t="s">
        <v>416</v>
      </c>
    </row>
    <row r="178" spans="1:37">
      <c r="B178" s="110" t="s">
        <v>417</v>
      </c>
    </row>
    <row r="179" spans="1:37">
      <c r="A179" s="108">
        <v>52</v>
      </c>
      <c r="B179" s="109" t="s">
        <v>418</v>
      </c>
      <c r="C179" s="110" t="s">
        <v>419</v>
      </c>
      <c r="D179" s="111" t="s">
        <v>420</v>
      </c>
      <c r="E179" s="112">
        <v>31.97</v>
      </c>
      <c r="F179" s="113" t="s">
        <v>166</v>
      </c>
      <c r="L179" s="115">
        <f>E179*K179</f>
        <v>0</v>
      </c>
      <c r="N179" s="112">
        <f>E179*M179</f>
        <v>0</v>
      </c>
      <c r="O179" s="113">
        <v>20</v>
      </c>
      <c r="P179" s="113" t="s">
        <v>158</v>
      </c>
      <c r="V179" s="116" t="s">
        <v>421</v>
      </c>
      <c r="W179" s="117">
        <v>5.4349999999999996</v>
      </c>
      <c r="X179" s="110" t="s">
        <v>422</v>
      </c>
      <c r="Y179" s="110" t="s">
        <v>419</v>
      </c>
      <c r="Z179" s="113" t="s">
        <v>423</v>
      </c>
      <c r="AB179" s="113">
        <v>1</v>
      </c>
      <c r="AJ179" s="86" t="s">
        <v>424</v>
      </c>
      <c r="AK179" s="86" t="s">
        <v>162</v>
      </c>
    </row>
    <row r="180" spans="1:37">
      <c r="A180" s="108">
        <v>53</v>
      </c>
      <c r="B180" s="109" t="s">
        <v>418</v>
      </c>
      <c r="C180" s="110" t="s">
        <v>425</v>
      </c>
      <c r="D180" s="111" t="s">
        <v>426</v>
      </c>
      <c r="E180" s="112">
        <v>31.97</v>
      </c>
      <c r="F180" s="113" t="s">
        <v>166</v>
      </c>
      <c r="L180" s="115">
        <f>E180*K180</f>
        <v>0</v>
      </c>
      <c r="N180" s="112">
        <f>E180*M180</f>
        <v>0</v>
      </c>
      <c r="O180" s="113">
        <v>20</v>
      </c>
      <c r="P180" s="113" t="s">
        <v>158</v>
      </c>
      <c r="V180" s="116" t="s">
        <v>421</v>
      </c>
      <c r="W180" s="117">
        <v>0.51200000000000001</v>
      </c>
      <c r="X180" s="110" t="s">
        <v>427</v>
      </c>
      <c r="Y180" s="110" t="s">
        <v>425</v>
      </c>
      <c r="Z180" s="113" t="s">
        <v>423</v>
      </c>
      <c r="AB180" s="113">
        <v>1</v>
      </c>
      <c r="AJ180" s="86" t="s">
        <v>424</v>
      </c>
      <c r="AK180" s="86" t="s">
        <v>162</v>
      </c>
    </row>
    <row r="181" spans="1:37">
      <c r="A181" s="108">
        <v>54</v>
      </c>
      <c r="B181" s="109" t="s">
        <v>428</v>
      </c>
      <c r="C181" s="110" t="s">
        <v>429</v>
      </c>
      <c r="D181" s="111" t="s">
        <v>430</v>
      </c>
      <c r="E181" s="112">
        <v>36.765999999999998</v>
      </c>
      <c r="F181" s="113" t="s">
        <v>166</v>
      </c>
      <c r="L181" s="115">
        <f>E181*K181</f>
        <v>0</v>
      </c>
      <c r="N181" s="112">
        <f>E181*M181</f>
        <v>0</v>
      </c>
      <c r="O181" s="113">
        <v>20</v>
      </c>
      <c r="P181" s="113" t="s">
        <v>158</v>
      </c>
      <c r="V181" s="116" t="s">
        <v>101</v>
      </c>
      <c r="X181" s="110" t="s">
        <v>429</v>
      </c>
      <c r="Y181" s="110" t="s">
        <v>429</v>
      </c>
      <c r="Z181" s="113" t="s">
        <v>431</v>
      </c>
      <c r="AA181" s="110" t="s">
        <v>158</v>
      </c>
      <c r="AB181" s="113">
        <v>2</v>
      </c>
      <c r="AJ181" s="86" t="s">
        <v>432</v>
      </c>
      <c r="AK181" s="86" t="s">
        <v>162</v>
      </c>
    </row>
    <row r="182" spans="1:37" ht="25.5">
      <c r="A182" s="108">
        <v>55</v>
      </c>
      <c r="B182" s="109" t="s">
        <v>418</v>
      </c>
      <c r="C182" s="110" t="s">
        <v>433</v>
      </c>
      <c r="D182" s="111" t="s">
        <v>434</v>
      </c>
      <c r="E182" s="112">
        <v>7.8019999999999996</v>
      </c>
      <c r="F182" s="113" t="s">
        <v>58</v>
      </c>
      <c r="L182" s="115">
        <f>E182*K182</f>
        <v>0</v>
      </c>
      <c r="N182" s="112">
        <f>E182*M182</f>
        <v>0</v>
      </c>
      <c r="O182" s="113">
        <v>20</v>
      </c>
      <c r="P182" s="113" t="s">
        <v>158</v>
      </c>
      <c r="V182" s="116" t="s">
        <v>421</v>
      </c>
      <c r="X182" s="110" t="s">
        <v>435</v>
      </c>
      <c r="Y182" s="110" t="s">
        <v>433</v>
      </c>
      <c r="Z182" s="113" t="s">
        <v>423</v>
      </c>
      <c r="AB182" s="113">
        <v>1</v>
      </c>
      <c r="AJ182" s="86" t="s">
        <v>424</v>
      </c>
      <c r="AK182" s="86" t="s">
        <v>162</v>
      </c>
    </row>
    <row r="183" spans="1:37">
      <c r="D183" s="165" t="s">
        <v>436</v>
      </c>
      <c r="E183" s="166">
        <f>J183</f>
        <v>0</v>
      </c>
      <c r="H183" s="166"/>
      <c r="I183" s="166"/>
      <c r="J183" s="166"/>
      <c r="L183" s="167">
        <f>SUM(L177:L182)</f>
        <v>0</v>
      </c>
      <c r="N183" s="168">
        <f>SUM(N177:N182)</f>
        <v>0</v>
      </c>
      <c r="W183" s="117">
        <f>SUM(W177:W182)</f>
        <v>5.9469999999999992</v>
      </c>
    </row>
    <row r="185" spans="1:37">
      <c r="B185" s="110" t="s">
        <v>437</v>
      </c>
    </row>
    <row r="186" spans="1:37" ht="25.5">
      <c r="A186" s="108">
        <v>56</v>
      </c>
      <c r="B186" s="109" t="s">
        <v>438</v>
      </c>
      <c r="C186" s="110" t="s">
        <v>439</v>
      </c>
      <c r="D186" s="111" t="s">
        <v>440</v>
      </c>
      <c r="E186" s="112">
        <v>16</v>
      </c>
      <c r="F186" s="113" t="s">
        <v>166</v>
      </c>
      <c r="K186" s="115">
        <v>5.9999999999999995E-4</v>
      </c>
      <c r="L186" s="115">
        <f>E186*K186</f>
        <v>9.5999999999999992E-3</v>
      </c>
      <c r="N186" s="112">
        <f>E186*M186</f>
        <v>0</v>
      </c>
      <c r="O186" s="113">
        <v>20</v>
      </c>
      <c r="P186" s="113" t="s">
        <v>158</v>
      </c>
      <c r="V186" s="116" t="s">
        <v>421</v>
      </c>
      <c r="W186" s="117">
        <v>3.6960000000000002</v>
      </c>
      <c r="X186" s="110" t="s">
        <v>441</v>
      </c>
      <c r="Y186" s="110" t="s">
        <v>439</v>
      </c>
      <c r="Z186" s="113" t="s">
        <v>442</v>
      </c>
      <c r="AB186" s="113">
        <v>1</v>
      </c>
      <c r="AJ186" s="86" t="s">
        <v>424</v>
      </c>
      <c r="AK186" s="86" t="s">
        <v>162</v>
      </c>
    </row>
    <row r="187" spans="1:37">
      <c r="A187" s="108">
        <v>57</v>
      </c>
      <c r="B187" s="109" t="s">
        <v>438</v>
      </c>
      <c r="C187" s="110" t="s">
        <v>443</v>
      </c>
      <c r="D187" s="111" t="s">
        <v>444</v>
      </c>
      <c r="E187" s="112">
        <v>311.92</v>
      </c>
      <c r="F187" s="113" t="s">
        <v>166</v>
      </c>
      <c r="K187" s="115">
        <v>3.0000000000000001E-5</v>
      </c>
      <c r="L187" s="115">
        <f>E187*K187</f>
        <v>9.3576000000000006E-3</v>
      </c>
      <c r="N187" s="112">
        <f>E187*M187</f>
        <v>0</v>
      </c>
      <c r="O187" s="113">
        <v>20</v>
      </c>
      <c r="P187" s="113" t="s">
        <v>158</v>
      </c>
      <c r="V187" s="116" t="s">
        <v>421</v>
      </c>
      <c r="W187" s="117">
        <v>18.715</v>
      </c>
      <c r="X187" s="110" t="s">
        <v>445</v>
      </c>
      <c r="Y187" s="110" t="s">
        <v>443</v>
      </c>
      <c r="Z187" s="113" t="s">
        <v>442</v>
      </c>
      <c r="AB187" s="113">
        <v>1</v>
      </c>
      <c r="AJ187" s="86" t="s">
        <v>424</v>
      </c>
      <c r="AK187" s="86" t="s">
        <v>162</v>
      </c>
    </row>
    <row r="188" spans="1:37">
      <c r="D188" s="158" t="s">
        <v>446</v>
      </c>
      <c r="E188" s="159"/>
      <c r="F188" s="160"/>
      <c r="G188" s="161"/>
      <c r="H188" s="161"/>
      <c r="I188" s="161"/>
      <c r="J188" s="161"/>
      <c r="K188" s="162"/>
      <c r="L188" s="162"/>
      <c r="M188" s="159"/>
      <c r="N188" s="159"/>
      <c r="O188" s="160"/>
      <c r="P188" s="160"/>
      <c r="Q188" s="159"/>
      <c r="R188" s="159"/>
      <c r="S188" s="159"/>
      <c r="T188" s="163"/>
      <c r="U188" s="163"/>
      <c r="V188" s="163" t="s">
        <v>0</v>
      </c>
      <c r="W188" s="164"/>
      <c r="X188" s="160"/>
    </row>
    <row r="189" spans="1:37">
      <c r="A189" s="108">
        <v>58</v>
      </c>
      <c r="B189" s="109" t="s">
        <v>428</v>
      </c>
      <c r="C189" s="110" t="s">
        <v>447</v>
      </c>
      <c r="D189" s="111" t="s">
        <v>448</v>
      </c>
      <c r="E189" s="112">
        <v>293.94799999999998</v>
      </c>
      <c r="F189" s="113" t="s">
        <v>166</v>
      </c>
      <c r="K189" s="115">
        <v>7.0000000000000001E-3</v>
      </c>
      <c r="L189" s="115">
        <f>E189*K189</f>
        <v>2.057636</v>
      </c>
      <c r="N189" s="112">
        <f>E189*M189</f>
        <v>0</v>
      </c>
      <c r="O189" s="113">
        <v>20</v>
      </c>
      <c r="P189" s="113" t="s">
        <v>158</v>
      </c>
      <c r="V189" s="116" t="s">
        <v>101</v>
      </c>
      <c r="X189" s="110" t="s">
        <v>447</v>
      </c>
      <c r="Y189" s="110" t="s">
        <v>447</v>
      </c>
      <c r="Z189" s="113" t="s">
        <v>449</v>
      </c>
      <c r="AA189" s="110" t="s">
        <v>158</v>
      </c>
      <c r="AB189" s="113">
        <v>2</v>
      </c>
      <c r="AJ189" s="86" t="s">
        <v>432</v>
      </c>
      <c r="AK189" s="86" t="s">
        <v>162</v>
      </c>
    </row>
    <row r="190" spans="1:37">
      <c r="A190" s="108">
        <v>59</v>
      </c>
      <c r="B190" s="109" t="s">
        <v>428</v>
      </c>
      <c r="C190" s="110" t="s">
        <v>450</v>
      </c>
      <c r="D190" s="111" t="s">
        <v>451</v>
      </c>
      <c r="E190" s="112">
        <v>33.569000000000003</v>
      </c>
      <c r="F190" s="113" t="s">
        <v>166</v>
      </c>
      <c r="K190" s="115">
        <v>7.0000000000000001E-3</v>
      </c>
      <c r="L190" s="115">
        <f>E190*K190</f>
        <v>0.23498300000000003</v>
      </c>
      <c r="N190" s="112">
        <f>E190*M190</f>
        <v>0</v>
      </c>
      <c r="O190" s="113">
        <v>20</v>
      </c>
      <c r="P190" s="113" t="s">
        <v>158</v>
      </c>
      <c r="V190" s="116" t="s">
        <v>101</v>
      </c>
      <c r="X190" s="110" t="s">
        <v>450</v>
      </c>
      <c r="Y190" s="110" t="s">
        <v>450</v>
      </c>
      <c r="Z190" s="113" t="s">
        <v>449</v>
      </c>
      <c r="AA190" s="110" t="s">
        <v>158</v>
      </c>
      <c r="AB190" s="113">
        <v>2</v>
      </c>
      <c r="AJ190" s="86" t="s">
        <v>432</v>
      </c>
      <c r="AK190" s="86" t="s">
        <v>162</v>
      </c>
    </row>
    <row r="191" spans="1:37" ht="25.5">
      <c r="A191" s="108">
        <v>60</v>
      </c>
      <c r="B191" s="109" t="s">
        <v>438</v>
      </c>
      <c r="C191" s="110" t="s">
        <v>452</v>
      </c>
      <c r="D191" s="111" t="s">
        <v>453</v>
      </c>
      <c r="E191" s="112">
        <v>0.52</v>
      </c>
      <c r="F191" s="113" t="s">
        <v>166</v>
      </c>
      <c r="K191" s="115">
        <v>9.8300000000000002E-3</v>
      </c>
      <c r="L191" s="115">
        <f>E191*K191</f>
        <v>5.1116E-3</v>
      </c>
      <c r="N191" s="112">
        <f>E191*M191</f>
        <v>0</v>
      </c>
      <c r="O191" s="113">
        <v>20</v>
      </c>
      <c r="P191" s="113" t="s">
        <v>158</v>
      </c>
      <c r="V191" s="116" t="s">
        <v>421</v>
      </c>
      <c r="W191" s="117">
        <v>0.11</v>
      </c>
      <c r="X191" s="110" t="s">
        <v>454</v>
      </c>
      <c r="Y191" s="110" t="s">
        <v>452</v>
      </c>
      <c r="Z191" s="113" t="s">
        <v>442</v>
      </c>
      <c r="AB191" s="113">
        <v>1</v>
      </c>
      <c r="AJ191" s="86" t="s">
        <v>424</v>
      </c>
      <c r="AK191" s="86" t="s">
        <v>162</v>
      </c>
    </row>
    <row r="192" spans="1:37">
      <c r="D192" s="158" t="s">
        <v>455</v>
      </c>
      <c r="E192" s="159"/>
      <c r="F192" s="160"/>
      <c r="G192" s="161"/>
      <c r="H192" s="161"/>
      <c r="I192" s="161"/>
      <c r="J192" s="161"/>
      <c r="K192" s="162"/>
      <c r="L192" s="162"/>
      <c r="M192" s="159"/>
      <c r="N192" s="159"/>
      <c r="O192" s="160"/>
      <c r="P192" s="160"/>
      <c r="Q192" s="159"/>
      <c r="R192" s="159"/>
      <c r="S192" s="159"/>
      <c r="T192" s="163"/>
      <c r="U192" s="163"/>
      <c r="V192" s="163" t="s">
        <v>0</v>
      </c>
      <c r="W192" s="164"/>
      <c r="X192" s="160"/>
    </row>
    <row r="193" spans="1:37" ht="25.5">
      <c r="A193" s="108">
        <v>61</v>
      </c>
      <c r="B193" s="109" t="s">
        <v>428</v>
      </c>
      <c r="C193" s="110" t="s">
        <v>456</v>
      </c>
      <c r="D193" s="111" t="s">
        <v>457</v>
      </c>
      <c r="E193" s="112">
        <v>0.52</v>
      </c>
      <c r="F193" s="113" t="s">
        <v>166</v>
      </c>
      <c r="L193" s="115">
        <f>E193*K193</f>
        <v>0</v>
      </c>
      <c r="N193" s="112">
        <f>E193*M193</f>
        <v>0</v>
      </c>
      <c r="O193" s="113">
        <v>20</v>
      </c>
      <c r="P193" s="113" t="s">
        <v>158</v>
      </c>
      <c r="V193" s="116" t="s">
        <v>101</v>
      </c>
      <c r="X193" s="110" t="s">
        <v>456</v>
      </c>
      <c r="Y193" s="110" t="s">
        <v>456</v>
      </c>
      <c r="Z193" s="113" t="s">
        <v>238</v>
      </c>
      <c r="AA193" s="110" t="s">
        <v>158</v>
      </c>
      <c r="AB193" s="113">
        <v>2</v>
      </c>
      <c r="AJ193" s="86" t="s">
        <v>432</v>
      </c>
      <c r="AK193" s="86" t="s">
        <v>162</v>
      </c>
    </row>
    <row r="194" spans="1:37">
      <c r="D194" s="158" t="s">
        <v>455</v>
      </c>
      <c r="E194" s="159"/>
      <c r="F194" s="160"/>
      <c r="G194" s="161"/>
      <c r="H194" s="161"/>
      <c r="I194" s="161"/>
      <c r="J194" s="161"/>
      <c r="K194" s="162"/>
      <c r="L194" s="162"/>
      <c r="M194" s="159"/>
      <c r="N194" s="159"/>
      <c r="O194" s="160"/>
      <c r="P194" s="160"/>
      <c r="Q194" s="159"/>
      <c r="R194" s="159"/>
      <c r="S194" s="159"/>
      <c r="T194" s="163"/>
      <c r="U194" s="163"/>
      <c r="V194" s="163" t="s">
        <v>0</v>
      </c>
      <c r="W194" s="164"/>
      <c r="X194" s="160"/>
    </row>
    <row r="195" spans="1:37" ht="25.5">
      <c r="A195" s="108">
        <v>62</v>
      </c>
      <c r="B195" s="109" t="s">
        <v>438</v>
      </c>
      <c r="C195" s="110" t="s">
        <v>458</v>
      </c>
      <c r="D195" s="111" t="s">
        <v>459</v>
      </c>
      <c r="E195" s="112">
        <v>279.95</v>
      </c>
      <c r="F195" s="113" t="s">
        <v>166</v>
      </c>
      <c r="K195" s="115">
        <v>1.1299999999999999E-3</v>
      </c>
      <c r="L195" s="115">
        <f>E195*K195</f>
        <v>0.31634349999999994</v>
      </c>
      <c r="N195" s="112">
        <f>E195*M195</f>
        <v>0</v>
      </c>
      <c r="O195" s="113">
        <v>20</v>
      </c>
      <c r="P195" s="113" t="s">
        <v>158</v>
      </c>
      <c r="V195" s="116" t="s">
        <v>421</v>
      </c>
      <c r="W195" s="117">
        <v>19.036999999999999</v>
      </c>
      <c r="X195" s="110" t="s">
        <v>460</v>
      </c>
      <c r="Y195" s="110" t="s">
        <v>458</v>
      </c>
      <c r="Z195" s="113" t="s">
        <v>442</v>
      </c>
      <c r="AB195" s="113">
        <v>1</v>
      </c>
      <c r="AJ195" s="86" t="s">
        <v>424</v>
      </c>
      <c r="AK195" s="86" t="s">
        <v>162</v>
      </c>
    </row>
    <row r="196" spans="1:37">
      <c r="D196" s="158" t="s">
        <v>461</v>
      </c>
      <c r="E196" s="159"/>
      <c r="F196" s="160"/>
      <c r="G196" s="161"/>
      <c r="H196" s="161"/>
      <c r="I196" s="161"/>
      <c r="J196" s="161"/>
      <c r="K196" s="162"/>
      <c r="L196" s="162"/>
      <c r="M196" s="159"/>
      <c r="N196" s="159"/>
      <c r="O196" s="160"/>
      <c r="P196" s="160"/>
      <c r="Q196" s="159"/>
      <c r="R196" s="159"/>
      <c r="S196" s="159"/>
      <c r="T196" s="163"/>
      <c r="U196" s="163"/>
      <c r="V196" s="163" t="s">
        <v>0</v>
      </c>
      <c r="W196" s="164"/>
      <c r="X196" s="160"/>
    </row>
    <row r="197" spans="1:37">
      <c r="A197" s="108">
        <v>63</v>
      </c>
      <c r="B197" s="109" t="s">
        <v>428</v>
      </c>
      <c r="C197" s="110" t="s">
        <v>462</v>
      </c>
      <c r="D197" s="111" t="s">
        <v>463</v>
      </c>
      <c r="E197" s="112">
        <v>279.95</v>
      </c>
      <c r="F197" s="113" t="s">
        <v>166</v>
      </c>
      <c r="K197" s="115">
        <v>6.4000000000000005E-4</v>
      </c>
      <c r="L197" s="115">
        <f>E197*K197</f>
        <v>0.17916799999999999</v>
      </c>
      <c r="N197" s="112">
        <f>E197*M197</f>
        <v>0</v>
      </c>
      <c r="O197" s="113">
        <v>20</v>
      </c>
      <c r="P197" s="113" t="s">
        <v>158</v>
      </c>
      <c r="V197" s="116" t="s">
        <v>101</v>
      </c>
      <c r="X197" s="110" t="s">
        <v>462</v>
      </c>
      <c r="Y197" s="110" t="s">
        <v>462</v>
      </c>
      <c r="Z197" s="113" t="s">
        <v>464</v>
      </c>
      <c r="AA197" s="110" t="s">
        <v>158</v>
      </c>
      <c r="AB197" s="113">
        <v>2</v>
      </c>
      <c r="AJ197" s="86" t="s">
        <v>432</v>
      </c>
      <c r="AK197" s="86" t="s">
        <v>162</v>
      </c>
    </row>
    <row r="198" spans="1:37" ht="25.5">
      <c r="A198" s="108">
        <v>64</v>
      </c>
      <c r="B198" s="109" t="s">
        <v>438</v>
      </c>
      <c r="C198" s="110" t="s">
        <v>465</v>
      </c>
      <c r="D198" s="111" t="s">
        <v>466</v>
      </c>
      <c r="E198" s="112">
        <v>31.97</v>
      </c>
      <c r="F198" s="113" t="s">
        <v>166</v>
      </c>
      <c r="K198" s="115">
        <v>1.2E-4</v>
      </c>
      <c r="L198" s="115">
        <f>E198*K198</f>
        <v>3.8363999999999998E-3</v>
      </c>
      <c r="N198" s="112">
        <f>E198*M198</f>
        <v>0</v>
      </c>
      <c r="O198" s="113">
        <v>20</v>
      </c>
      <c r="P198" s="113" t="s">
        <v>158</v>
      </c>
      <c r="V198" s="116" t="s">
        <v>421</v>
      </c>
      <c r="W198" s="117">
        <v>0.76700000000000002</v>
      </c>
      <c r="X198" s="110" t="s">
        <v>465</v>
      </c>
      <c r="Y198" s="110" t="s">
        <v>465</v>
      </c>
      <c r="Z198" s="113" t="s">
        <v>238</v>
      </c>
      <c r="AB198" s="113">
        <v>6</v>
      </c>
      <c r="AJ198" s="86" t="s">
        <v>424</v>
      </c>
      <c r="AK198" s="86" t="s">
        <v>162</v>
      </c>
    </row>
    <row r="199" spans="1:37">
      <c r="A199" s="108">
        <v>65</v>
      </c>
      <c r="B199" s="109" t="s">
        <v>428</v>
      </c>
      <c r="C199" s="110" t="s">
        <v>467</v>
      </c>
      <c r="D199" s="111" t="s">
        <v>468</v>
      </c>
      <c r="E199" s="112">
        <v>31.97</v>
      </c>
      <c r="F199" s="113" t="s">
        <v>166</v>
      </c>
      <c r="K199" s="115">
        <v>2.0000000000000001E-4</v>
      </c>
      <c r="L199" s="115">
        <f>E199*K199</f>
        <v>6.3940000000000004E-3</v>
      </c>
      <c r="N199" s="112">
        <f>E199*M199</f>
        <v>0</v>
      </c>
      <c r="O199" s="113">
        <v>20</v>
      </c>
      <c r="P199" s="113" t="s">
        <v>158</v>
      </c>
      <c r="V199" s="116" t="s">
        <v>101</v>
      </c>
      <c r="X199" s="110" t="s">
        <v>467</v>
      </c>
      <c r="Y199" s="110" t="s">
        <v>467</v>
      </c>
      <c r="Z199" s="113" t="s">
        <v>469</v>
      </c>
      <c r="AA199" s="110" t="s">
        <v>470</v>
      </c>
      <c r="AB199" s="113">
        <v>2</v>
      </c>
      <c r="AJ199" s="86" t="s">
        <v>432</v>
      </c>
      <c r="AK199" s="86" t="s">
        <v>162</v>
      </c>
    </row>
    <row r="200" spans="1:37" ht="25.5">
      <c r="A200" s="108">
        <v>66</v>
      </c>
      <c r="B200" s="109" t="s">
        <v>438</v>
      </c>
      <c r="C200" s="110" t="s">
        <v>471</v>
      </c>
      <c r="D200" s="111" t="s">
        <v>472</v>
      </c>
      <c r="E200" s="112">
        <v>3</v>
      </c>
      <c r="F200" s="113" t="s">
        <v>181</v>
      </c>
      <c r="K200" s="115">
        <v>4.1000000000000003E-3</v>
      </c>
      <c r="L200" s="115">
        <f>E200*K200</f>
        <v>1.2300000000000002E-2</v>
      </c>
      <c r="N200" s="112">
        <f>E200*M200</f>
        <v>0</v>
      </c>
      <c r="O200" s="113">
        <v>20</v>
      </c>
      <c r="P200" s="113" t="s">
        <v>158</v>
      </c>
      <c r="V200" s="116" t="s">
        <v>421</v>
      </c>
      <c r="W200" s="117">
        <v>6.8550000000000004</v>
      </c>
      <c r="X200" s="110" t="s">
        <v>473</v>
      </c>
      <c r="Y200" s="110" t="s">
        <v>471</v>
      </c>
      <c r="Z200" s="113" t="s">
        <v>238</v>
      </c>
      <c r="AB200" s="113">
        <v>1</v>
      </c>
      <c r="AJ200" s="86" t="s">
        <v>424</v>
      </c>
      <c r="AK200" s="86" t="s">
        <v>162</v>
      </c>
    </row>
    <row r="201" spans="1:37" ht="25.5">
      <c r="A201" s="108">
        <v>67</v>
      </c>
      <c r="B201" s="109" t="s">
        <v>438</v>
      </c>
      <c r="C201" s="110" t="s">
        <v>474</v>
      </c>
      <c r="D201" s="111" t="s">
        <v>475</v>
      </c>
      <c r="E201" s="112">
        <v>79.013000000000005</v>
      </c>
      <c r="F201" s="113" t="s">
        <v>58</v>
      </c>
      <c r="L201" s="115">
        <f>E201*K201</f>
        <v>0</v>
      </c>
      <c r="N201" s="112">
        <f>E201*M201</f>
        <v>0</v>
      </c>
      <c r="O201" s="113">
        <v>20</v>
      </c>
      <c r="P201" s="113" t="s">
        <v>158</v>
      </c>
      <c r="V201" s="116" t="s">
        <v>421</v>
      </c>
      <c r="X201" s="110" t="s">
        <v>476</v>
      </c>
      <c r="Y201" s="110" t="s">
        <v>474</v>
      </c>
      <c r="Z201" s="113" t="s">
        <v>442</v>
      </c>
      <c r="AB201" s="113">
        <v>1</v>
      </c>
      <c r="AJ201" s="86" t="s">
        <v>424</v>
      </c>
      <c r="AK201" s="86" t="s">
        <v>162</v>
      </c>
    </row>
    <row r="202" spans="1:37">
      <c r="D202" s="165" t="s">
        <v>477</v>
      </c>
      <c r="E202" s="166">
        <f>J202</f>
        <v>0</v>
      </c>
      <c r="H202" s="166"/>
      <c r="I202" s="166"/>
      <c r="J202" s="166"/>
      <c r="L202" s="167">
        <f>SUM(L185:L201)</f>
        <v>2.8347300999999998</v>
      </c>
      <c r="N202" s="168">
        <f>SUM(N185:N201)</f>
        <v>0</v>
      </c>
      <c r="W202" s="117">
        <f>SUM(W185:W201)</f>
        <v>49.180000000000007</v>
      </c>
    </row>
    <row r="204" spans="1:37">
      <c r="B204" s="110" t="s">
        <v>478</v>
      </c>
    </row>
    <row r="205" spans="1:37">
      <c r="A205" s="108">
        <v>68</v>
      </c>
      <c r="B205" s="109" t="s">
        <v>479</v>
      </c>
      <c r="C205" s="110" t="s">
        <v>480</v>
      </c>
      <c r="D205" s="111" t="s">
        <v>481</v>
      </c>
      <c r="E205" s="112">
        <v>1</v>
      </c>
      <c r="F205" s="113" t="s">
        <v>482</v>
      </c>
      <c r="L205" s="115">
        <f>E205*K205</f>
        <v>0</v>
      </c>
      <c r="N205" s="112">
        <f>E205*M205</f>
        <v>0</v>
      </c>
      <c r="O205" s="113">
        <v>20</v>
      </c>
      <c r="P205" s="113" t="s">
        <v>158</v>
      </c>
      <c r="V205" s="116" t="s">
        <v>421</v>
      </c>
      <c r="X205" s="110" t="s">
        <v>480</v>
      </c>
      <c r="Y205" s="110" t="s">
        <v>480</v>
      </c>
      <c r="Z205" s="113" t="s">
        <v>238</v>
      </c>
      <c r="AB205" s="113">
        <v>6</v>
      </c>
      <c r="AJ205" s="86" t="s">
        <v>424</v>
      </c>
      <c r="AK205" s="86" t="s">
        <v>162</v>
      </c>
    </row>
    <row r="206" spans="1:37">
      <c r="A206" s="108">
        <v>69</v>
      </c>
      <c r="B206" s="109" t="s">
        <v>479</v>
      </c>
      <c r="C206" s="110" t="s">
        <v>483</v>
      </c>
      <c r="D206" s="111" t="s">
        <v>484</v>
      </c>
      <c r="E206" s="112">
        <v>1</v>
      </c>
      <c r="F206" s="113" t="s">
        <v>482</v>
      </c>
      <c r="L206" s="115">
        <f>E206*K206</f>
        <v>0</v>
      </c>
      <c r="N206" s="112">
        <f>E206*M206</f>
        <v>0</v>
      </c>
      <c r="O206" s="113">
        <v>20</v>
      </c>
      <c r="P206" s="113" t="s">
        <v>158</v>
      </c>
      <c r="V206" s="116" t="s">
        <v>421</v>
      </c>
      <c r="X206" s="110" t="s">
        <v>483</v>
      </c>
      <c r="Y206" s="110" t="s">
        <v>483</v>
      </c>
      <c r="Z206" s="113" t="s">
        <v>238</v>
      </c>
      <c r="AB206" s="113">
        <v>6</v>
      </c>
      <c r="AJ206" s="86" t="s">
        <v>424</v>
      </c>
      <c r="AK206" s="86" t="s">
        <v>162</v>
      </c>
    </row>
    <row r="207" spans="1:37">
      <c r="D207" s="165" t="s">
        <v>485</v>
      </c>
      <c r="E207" s="166">
        <f>J207</f>
        <v>0</v>
      </c>
      <c r="H207" s="166"/>
      <c r="I207" s="166"/>
      <c r="J207" s="166"/>
      <c r="L207" s="167">
        <f>SUM(L204:L206)</f>
        <v>0</v>
      </c>
      <c r="N207" s="168">
        <f>SUM(N204:N206)</f>
        <v>0</v>
      </c>
      <c r="W207" s="117">
        <f>SUM(W204:W206)</f>
        <v>0</v>
      </c>
    </row>
    <row r="209" spans="1:37">
      <c r="B209" s="110" t="s">
        <v>486</v>
      </c>
    </row>
    <row r="210" spans="1:37">
      <c r="A210" s="108">
        <v>70</v>
      </c>
      <c r="B210" s="109" t="s">
        <v>487</v>
      </c>
      <c r="C210" s="110" t="s">
        <v>488</v>
      </c>
      <c r="D210" s="111" t="s">
        <v>489</v>
      </c>
      <c r="E210" s="112">
        <v>1</v>
      </c>
      <c r="F210" s="113" t="s">
        <v>482</v>
      </c>
      <c r="L210" s="115">
        <f>E210*K210</f>
        <v>0</v>
      </c>
      <c r="N210" s="112">
        <f>E210*M210</f>
        <v>0</v>
      </c>
      <c r="O210" s="113">
        <v>20</v>
      </c>
      <c r="P210" s="113" t="s">
        <v>158</v>
      </c>
      <c r="V210" s="116" t="s">
        <v>421</v>
      </c>
      <c r="X210" s="110" t="s">
        <v>488</v>
      </c>
      <c r="Y210" s="110" t="s">
        <v>488</v>
      </c>
      <c r="Z210" s="113" t="s">
        <v>238</v>
      </c>
      <c r="AB210" s="113">
        <v>6</v>
      </c>
      <c r="AJ210" s="86" t="s">
        <v>424</v>
      </c>
      <c r="AK210" s="86" t="s">
        <v>162</v>
      </c>
    </row>
    <row r="211" spans="1:37">
      <c r="D211" s="165" t="s">
        <v>490</v>
      </c>
      <c r="E211" s="166">
        <f>J211</f>
        <v>0</v>
      </c>
      <c r="H211" s="166"/>
      <c r="I211" s="166"/>
      <c r="J211" s="166"/>
      <c r="L211" s="167">
        <f>SUM(L209:L210)</f>
        <v>0</v>
      </c>
      <c r="N211" s="168">
        <f>SUM(N209:N210)</f>
        <v>0</v>
      </c>
      <c r="W211" s="117">
        <f>SUM(W209:W210)</f>
        <v>0</v>
      </c>
    </row>
    <row r="213" spans="1:37">
      <c r="B213" s="110" t="s">
        <v>491</v>
      </c>
    </row>
    <row r="214" spans="1:37" ht="25.5">
      <c r="A214" s="108">
        <v>71</v>
      </c>
      <c r="B214" s="109" t="s">
        <v>492</v>
      </c>
      <c r="C214" s="110" t="s">
        <v>493</v>
      </c>
      <c r="D214" s="111" t="s">
        <v>494</v>
      </c>
      <c r="E214" s="112">
        <v>1</v>
      </c>
      <c r="F214" s="113" t="s">
        <v>181</v>
      </c>
      <c r="K214" s="115">
        <v>0.54046000000000005</v>
      </c>
      <c r="L214" s="115">
        <f>E214*K214</f>
        <v>0.54046000000000005</v>
      </c>
      <c r="N214" s="112">
        <f>E214*M214</f>
        <v>0</v>
      </c>
      <c r="O214" s="113">
        <v>20</v>
      </c>
      <c r="P214" s="113" t="s">
        <v>158</v>
      </c>
      <c r="V214" s="116" t="s">
        <v>421</v>
      </c>
      <c r="W214" s="117">
        <v>10.055</v>
      </c>
      <c r="X214" s="110" t="s">
        <v>493</v>
      </c>
      <c r="Y214" s="110" t="s">
        <v>493</v>
      </c>
      <c r="Z214" s="113" t="s">
        <v>495</v>
      </c>
      <c r="AB214" s="113">
        <v>1</v>
      </c>
      <c r="AJ214" s="86" t="s">
        <v>424</v>
      </c>
      <c r="AK214" s="86" t="s">
        <v>162</v>
      </c>
    </row>
    <row r="215" spans="1:37">
      <c r="D215" s="158" t="s">
        <v>496</v>
      </c>
      <c r="E215" s="159"/>
      <c r="F215" s="160"/>
      <c r="G215" s="161"/>
      <c r="H215" s="161"/>
      <c r="I215" s="161"/>
      <c r="J215" s="161"/>
      <c r="K215" s="162"/>
      <c r="L215" s="162"/>
      <c r="M215" s="159"/>
      <c r="N215" s="159"/>
      <c r="O215" s="160"/>
      <c r="P215" s="160"/>
      <c r="Q215" s="159"/>
      <c r="R215" s="159"/>
      <c r="S215" s="159"/>
      <c r="T215" s="163"/>
      <c r="U215" s="163"/>
      <c r="V215" s="163" t="s">
        <v>0</v>
      </c>
      <c r="W215" s="164"/>
      <c r="X215" s="160"/>
    </row>
    <row r="216" spans="1:37">
      <c r="D216" s="158" t="s">
        <v>497</v>
      </c>
      <c r="E216" s="159"/>
      <c r="F216" s="160"/>
      <c r="G216" s="161"/>
      <c r="H216" s="161"/>
      <c r="I216" s="161"/>
      <c r="J216" s="161"/>
      <c r="K216" s="162"/>
      <c r="L216" s="162"/>
      <c r="M216" s="159"/>
      <c r="N216" s="159"/>
      <c r="O216" s="160"/>
      <c r="P216" s="160"/>
      <c r="Q216" s="159"/>
      <c r="R216" s="159"/>
      <c r="S216" s="159"/>
      <c r="T216" s="163"/>
      <c r="U216" s="163"/>
      <c r="V216" s="163" t="s">
        <v>0</v>
      </c>
      <c r="W216" s="164"/>
      <c r="X216" s="160"/>
    </row>
    <row r="217" spans="1:37" ht="25.5">
      <c r="A217" s="108">
        <v>72</v>
      </c>
      <c r="B217" s="109" t="s">
        <v>498</v>
      </c>
      <c r="C217" s="110" t="s">
        <v>499</v>
      </c>
      <c r="D217" s="111" t="s">
        <v>500</v>
      </c>
      <c r="E217" s="112">
        <v>21.42</v>
      </c>
      <c r="F217" s="113" t="s">
        <v>166</v>
      </c>
      <c r="K217" s="115">
        <v>5.0000000000000002E-5</v>
      </c>
      <c r="L217" s="115">
        <f>E217*K217</f>
        <v>1.0710000000000001E-3</v>
      </c>
      <c r="N217" s="112">
        <f>E217*M217</f>
        <v>0</v>
      </c>
      <c r="O217" s="113">
        <v>20</v>
      </c>
      <c r="P217" s="113" t="s">
        <v>158</v>
      </c>
      <c r="V217" s="116" t="s">
        <v>421</v>
      </c>
      <c r="W217" s="117">
        <v>13.109</v>
      </c>
      <c r="X217" s="110" t="s">
        <v>499</v>
      </c>
      <c r="Y217" s="110" t="s">
        <v>499</v>
      </c>
      <c r="Z217" s="113" t="s">
        <v>501</v>
      </c>
      <c r="AB217" s="113">
        <v>1</v>
      </c>
      <c r="AJ217" s="86" t="s">
        <v>424</v>
      </c>
      <c r="AK217" s="86" t="s">
        <v>162</v>
      </c>
    </row>
    <row r="218" spans="1:37">
      <c r="D218" s="158" t="s">
        <v>340</v>
      </c>
      <c r="E218" s="159"/>
      <c r="F218" s="160"/>
      <c r="G218" s="161"/>
      <c r="H218" s="161"/>
      <c r="I218" s="161"/>
      <c r="J218" s="161"/>
      <c r="K218" s="162"/>
      <c r="L218" s="162"/>
      <c r="M218" s="159"/>
      <c r="N218" s="159"/>
      <c r="O218" s="160"/>
      <c r="P218" s="160"/>
      <c r="Q218" s="159"/>
      <c r="R218" s="159"/>
      <c r="S218" s="159"/>
      <c r="T218" s="163"/>
      <c r="U218" s="163"/>
      <c r="V218" s="163" t="s">
        <v>0</v>
      </c>
      <c r="W218" s="164"/>
      <c r="X218" s="160"/>
    </row>
    <row r="219" spans="1:37">
      <c r="A219" s="108">
        <v>73</v>
      </c>
      <c r="B219" s="109" t="s">
        <v>498</v>
      </c>
      <c r="C219" s="110" t="s">
        <v>502</v>
      </c>
      <c r="D219" s="111" t="s">
        <v>503</v>
      </c>
      <c r="E219" s="112">
        <v>5</v>
      </c>
      <c r="F219" s="113" t="s">
        <v>166</v>
      </c>
      <c r="K219" s="115">
        <v>5.0000000000000002E-5</v>
      </c>
      <c r="L219" s="115">
        <f t="shared" ref="L219:L225" si="2">E219*K219</f>
        <v>2.5000000000000001E-4</v>
      </c>
      <c r="N219" s="112">
        <f t="shared" ref="N219:N225" si="3">E219*M219</f>
        <v>0</v>
      </c>
      <c r="O219" s="113">
        <v>20</v>
      </c>
      <c r="P219" s="113" t="s">
        <v>158</v>
      </c>
      <c r="V219" s="116" t="s">
        <v>421</v>
      </c>
      <c r="W219" s="117">
        <v>3.06</v>
      </c>
      <c r="X219" s="110" t="s">
        <v>504</v>
      </c>
      <c r="Y219" s="110" t="s">
        <v>502</v>
      </c>
      <c r="Z219" s="113" t="s">
        <v>501</v>
      </c>
      <c r="AB219" s="113">
        <v>1</v>
      </c>
      <c r="AJ219" s="86" t="s">
        <v>424</v>
      </c>
      <c r="AK219" s="86" t="s">
        <v>162</v>
      </c>
    </row>
    <row r="220" spans="1:37">
      <c r="A220" s="108">
        <v>74</v>
      </c>
      <c r="B220" s="109" t="s">
        <v>498</v>
      </c>
      <c r="C220" s="110" t="s">
        <v>505</v>
      </c>
      <c r="D220" s="111" t="s">
        <v>506</v>
      </c>
      <c r="E220" s="112">
        <v>24.2</v>
      </c>
      <c r="F220" s="113" t="s">
        <v>166</v>
      </c>
      <c r="K220" s="115">
        <v>5.0000000000000002E-5</v>
      </c>
      <c r="L220" s="115">
        <f t="shared" si="2"/>
        <v>1.2099999999999999E-3</v>
      </c>
      <c r="N220" s="112">
        <f t="shared" si="3"/>
        <v>0</v>
      </c>
      <c r="O220" s="113">
        <v>20</v>
      </c>
      <c r="P220" s="113" t="s">
        <v>158</v>
      </c>
      <c r="V220" s="116" t="s">
        <v>421</v>
      </c>
      <c r="W220" s="117">
        <v>14.81</v>
      </c>
      <c r="X220" s="110" t="s">
        <v>507</v>
      </c>
      <c r="Y220" s="110" t="s">
        <v>505</v>
      </c>
      <c r="Z220" s="113" t="s">
        <v>501</v>
      </c>
      <c r="AB220" s="113">
        <v>1</v>
      </c>
      <c r="AJ220" s="86" t="s">
        <v>424</v>
      </c>
      <c r="AK220" s="86" t="s">
        <v>162</v>
      </c>
    </row>
    <row r="221" spans="1:37">
      <c r="A221" s="108">
        <v>75</v>
      </c>
      <c r="B221" s="109" t="s">
        <v>498</v>
      </c>
      <c r="C221" s="110" t="s">
        <v>508</v>
      </c>
      <c r="D221" s="111" t="s">
        <v>509</v>
      </c>
      <c r="E221" s="112">
        <v>1</v>
      </c>
      <c r="F221" s="113" t="s">
        <v>181</v>
      </c>
      <c r="L221" s="115">
        <f t="shared" si="2"/>
        <v>0</v>
      </c>
      <c r="N221" s="112">
        <f t="shared" si="3"/>
        <v>0</v>
      </c>
      <c r="O221" s="113">
        <v>20</v>
      </c>
      <c r="P221" s="113" t="s">
        <v>158</v>
      </c>
      <c r="V221" s="116" t="s">
        <v>421</v>
      </c>
      <c r="W221" s="117">
        <v>4.8819999999999997</v>
      </c>
      <c r="X221" s="110" t="s">
        <v>510</v>
      </c>
      <c r="Y221" s="110" t="s">
        <v>508</v>
      </c>
      <c r="Z221" s="113" t="s">
        <v>501</v>
      </c>
      <c r="AB221" s="113">
        <v>1</v>
      </c>
      <c r="AJ221" s="86" t="s">
        <v>424</v>
      </c>
      <c r="AK221" s="86" t="s">
        <v>162</v>
      </c>
    </row>
    <row r="222" spans="1:37">
      <c r="A222" s="108">
        <v>76</v>
      </c>
      <c r="B222" s="109" t="s">
        <v>498</v>
      </c>
      <c r="C222" s="110" t="s">
        <v>511</v>
      </c>
      <c r="D222" s="111" t="s">
        <v>512</v>
      </c>
      <c r="E222" s="112">
        <v>3</v>
      </c>
      <c r="F222" s="113" t="s">
        <v>181</v>
      </c>
      <c r="L222" s="115">
        <f t="shared" si="2"/>
        <v>0</v>
      </c>
      <c r="N222" s="112">
        <f t="shared" si="3"/>
        <v>0</v>
      </c>
      <c r="O222" s="113">
        <v>20</v>
      </c>
      <c r="P222" s="113" t="s">
        <v>158</v>
      </c>
      <c r="V222" s="116" t="s">
        <v>421</v>
      </c>
      <c r="W222" s="117">
        <v>16.626000000000001</v>
      </c>
      <c r="X222" s="110" t="s">
        <v>513</v>
      </c>
      <c r="Y222" s="110" t="s">
        <v>511</v>
      </c>
      <c r="Z222" s="113" t="s">
        <v>501</v>
      </c>
      <c r="AB222" s="113">
        <v>1</v>
      </c>
      <c r="AJ222" s="86" t="s">
        <v>424</v>
      </c>
      <c r="AK222" s="86" t="s">
        <v>162</v>
      </c>
    </row>
    <row r="223" spans="1:37">
      <c r="A223" s="108">
        <v>77</v>
      </c>
      <c r="B223" s="109" t="s">
        <v>498</v>
      </c>
      <c r="C223" s="110" t="s">
        <v>514</v>
      </c>
      <c r="D223" s="111" t="s">
        <v>515</v>
      </c>
      <c r="E223" s="112">
        <v>1</v>
      </c>
      <c r="F223" s="113" t="s">
        <v>181</v>
      </c>
      <c r="L223" s="115">
        <f t="shared" si="2"/>
        <v>0</v>
      </c>
      <c r="N223" s="112">
        <f t="shared" si="3"/>
        <v>0</v>
      </c>
      <c r="O223" s="113">
        <v>20</v>
      </c>
      <c r="P223" s="113" t="s">
        <v>158</v>
      </c>
      <c r="V223" s="116" t="s">
        <v>421</v>
      </c>
      <c r="W223" s="117">
        <v>6.0220000000000002</v>
      </c>
      <c r="X223" s="110" t="s">
        <v>516</v>
      </c>
      <c r="Y223" s="110" t="s">
        <v>514</v>
      </c>
      <c r="Z223" s="113" t="s">
        <v>501</v>
      </c>
      <c r="AB223" s="113">
        <v>1</v>
      </c>
      <c r="AJ223" s="86" t="s">
        <v>424</v>
      </c>
      <c r="AK223" s="86" t="s">
        <v>162</v>
      </c>
    </row>
    <row r="224" spans="1:37">
      <c r="A224" s="108">
        <v>78</v>
      </c>
      <c r="B224" s="109" t="s">
        <v>498</v>
      </c>
      <c r="C224" s="110" t="s">
        <v>517</v>
      </c>
      <c r="D224" s="111" t="s">
        <v>518</v>
      </c>
      <c r="E224" s="112">
        <v>1</v>
      </c>
      <c r="F224" s="113" t="s">
        <v>181</v>
      </c>
      <c r="L224" s="115">
        <f t="shared" si="2"/>
        <v>0</v>
      </c>
      <c r="N224" s="112">
        <f t="shared" si="3"/>
        <v>0</v>
      </c>
      <c r="O224" s="113">
        <v>20</v>
      </c>
      <c r="P224" s="113" t="s">
        <v>158</v>
      </c>
      <c r="V224" s="116" t="s">
        <v>421</v>
      </c>
      <c r="W224" s="117">
        <v>6.5620000000000003</v>
      </c>
      <c r="X224" s="110" t="s">
        <v>519</v>
      </c>
      <c r="Y224" s="110" t="s">
        <v>517</v>
      </c>
      <c r="Z224" s="113" t="s">
        <v>501</v>
      </c>
      <c r="AB224" s="113">
        <v>1</v>
      </c>
      <c r="AJ224" s="86" t="s">
        <v>424</v>
      </c>
      <c r="AK224" s="86" t="s">
        <v>162</v>
      </c>
    </row>
    <row r="225" spans="1:37">
      <c r="A225" s="108">
        <v>79</v>
      </c>
      <c r="B225" s="109" t="s">
        <v>428</v>
      </c>
      <c r="C225" s="110" t="s">
        <v>520</v>
      </c>
      <c r="D225" s="111" t="s">
        <v>521</v>
      </c>
      <c r="E225" s="112">
        <v>10.3</v>
      </c>
      <c r="F225" s="113" t="s">
        <v>221</v>
      </c>
      <c r="K225" s="115">
        <v>0.156</v>
      </c>
      <c r="L225" s="115">
        <f t="shared" si="2"/>
        <v>1.6068</v>
      </c>
      <c r="N225" s="112">
        <f t="shared" si="3"/>
        <v>0</v>
      </c>
      <c r="O225" s="113">
        <v>20</v>
      </c>
      <c r="P225" s="113" t="s">
        <v>158</v>
      </c>
      <c r="V225" s="116" t="s">
        <v>101</v>
      </c>
      <c r="X225" s="110" t="s">
        <v>520</v>
      </c>
      <c r="Y225" s="110" t="s">
        <v>520</v>
      </c>
      <c r="Z225" s="113" t="s">
        <v>522</v>
      </c>
      <c r="AA225" s="110" t="s">
        <v>158</v>
      </c>
      <c r="AB225" s="113">
        <v>2</v>
      </c>
      <c r="AJ225" s="86" t="s">
        <v>432</v>
      </c>
      <c r="AK225" s="86" t="s">
        <v>162</v>
      </c>
    </row>
    <row r="226" spans="1:37">
      <c r="D226" s="158" t="s">
        <v>523</v>
      </c>
      <c r="E226" s="159"/>
      <c r="F226" s="160"/>
      <c r="G226" s="161"/>
      <c r="H226" s="161"/>
      <c r="I226" s="161"/>
      <c r="J226" s="161"/>
      <c r="K226" s="162"/>
      <c r="L226" s="162"/>
      <c r="M226" s="159"/>
      <c r="N226" s="159"/>
      <c r="O226" s="160"/>
      <c r="P226" s="160"/>
      <c r="Q226" s="159"/>
      <c r="R226" s="159"/>
      <c r="S226" s="159"/>
      <c r="T226" s="163"/>
      <c r="U226" s="163"/>
      <c r="V226" s="163" t="s">
        <v>0</v>
      </c>
      <c r="W226" s="164"/>
      <c r="X226" s="160"/>
    </row>
    <row r="227" spans="1:37" ht="25.5">
      <c r="A227" s="108">
        <v>80</v>
      </c>
      <c r="B227" s="109" t="s">
        <v>498</v>
      </c>
      <c r="C227" s="110" t="s">
        <v>524</v>
      </c>
      <c r="D227" s="111" t="s">
        <v>525</v>
      </c>
      <c r="E227" s="112">
        <v>159.36000000000001</v>
      </c>
      <c r="F227" s="113" t="s">
        <v>58</v>
      </c>
      <c r="L227" s="115">
        <f>E227*K227</f>
        <v>0</v>
      </c>
      <c r="N227" s="112">
        <f>E227*M227</f>
        <v>0</v>
      </c>
      <c r="O227" s="113">
        <v>20</v>
      </c>
      <c r="P227" s="113" t="s">
        <v>158</v>
      </c>
      <c r="V227" s="116" t="s">
        <v>421</v>
      </c>
      <c r="X227" s="110" t="s">
        <v>526</v>
      </c>
      <c r="Y227" s="110" t="s">
        <v>524</v>
      </c>
      <c r="Z227" s="113" t="s">
        <v>501</v>
      </c>
      <c r="AB227" s="113">
        <v>1</v>
      </c>
      <c r="AJ227" s="86" t="s">
        <v>424</v>
      </c>
      <c r="AK227" s="86" t="s">
        <v>162</v>
      </c>
    </row>
    <row r="228" spans="1:37">
      <c r="D228" s="165" t="s">
        <v>527</v>
      </c>
      <c r="E228" s="166">
        <f>J228</f>
        <v>0</v>
      </c>
      <c r="H228" s="166"/>
      <c r="I228" s="166"/>
      <c r="J228" s="166"/>
      <c r="L228" s="167">
        <f>SUM(L213:L227)</f>
        <v>2.149791</v>
      </c>
      <c r="N228" s="168">
        <f>SUM(N213:N227)</f>
        <v>0</v>
      </c>
      <c r="W228" s="117">
        <f>SUM(W213:W227)</f>
        <v>75.126000000000005</v>
      </c>
    </row>
    <row r="230" spans="1:37">
      <c r="B230" s="110" t="s">
        <v>528</v>
      </c>
    </row>
    <row r="231" spans="1:37" ht="25.5">
      <c r="A231" s="108">
        <v>81</v>
      </c>
      <c r="B231" s="109" t="s">
        <v>492</v>
      </c>
      <c r="C231" s="110" t="s">
        <v>529</v>
      </c>
      <c r="D231" s="111" t="s">
        <v>530</v>
      </c>
      <c r="E231" s="112">
        <v>12</v>
      </c>
      <c r="F231" s="113" t="s">
        <v>181</v>
      </c>
      <c r="K231" s="115">
        <v>6.4310000000000006E-2</v>
      </c>
      <c r="L231" s="115">
        <f>E231*K231</f>
        <v>0.77172000000000007</v>
      </c>
      <c r="N231" s="112">
        <f>E231*M231</f>
        <v>0</v>
      </c>
      <c r="O231" s="113">
        <v>20</v>
      </c>
      <c r="P231" s="113" t="s">
        <v>158</v>
      </c>
      <c r="V231" s="116" t="s">
        <v>421</v>
      </c>
      <c r="W231" s="117">
        <v>57.683999999999997</v>
      </c>
      <c r="X231" s="110" t="s">
        <v>529</v>
      </c>
      <c r="Y231" s="110" t="s">
        <v>529</v>
      </c>
      <c r="Z231" s="113" t="s">
        <v>495</v>
      </c>
      <c r="AB231" s="113">
        <v>1</v>
      </c>
      <c r="AJ231" s="86" t="s">
        <v>424</v>
      </c>
      <c r="AK231" s="86" t="s">
        <v>162</v>
      </c>
    </row>
    <row r="232" spans="1:37">
      <c r="D232" s="158" t="s">
        <v>531</v>
      </c>
      <c r="E232" s="159"/>
      <c r="F232" s="160"/>
      <c r="G232" s="161"/>
      <c r="H232" s="161"/>
      <c r="I232" s="161"/>
      <c r="J232" s="161"/>
      <c r="K232" s="162"/>
      <c r="L232" s="162"/>
      <c r="M232" s="159"/>
      <c r="N232" s="159"/>
      <c r="O232" s="160"/>
      <c r="P232" s="160"/>
      <c r="Q232" s="159"/>
      <c r="R232" s="159"/>
      <c r="S232" s="159"/>
      <c r="T232" s="163"/>
      <c r="U232" s="163"/>
      <c r="V232" s="163" t="s">
        <v>0</v>
      </c>
      <c r="W232" s="164"/>
      <c r="X232" s="160"/>
    </row>
    <row r="233" spans="1:37">
      <c r="D233" s="158" t="s">
        <v>532</v>
      </c>
      <c r="E233" s="159"/>
      <c r="F233" s="160"/>
      <c r="G233" s="161"/>
      <c r="H233" s="161"/>
      <c r="I233" s="161"/>
      <c r="J233" s="161"/>
      <c r="K233" s="162"/>
      <c r="L233" s="162"/>
      <c r="M233" s="159"/>
      <c r="N233" s="159"/>
      <c r="O233" s="160"/>
      <c r="P233" s="160"/>
      <c r="Q233" s="159"/>
      <c r="R233" s="159"/>
      <c r="S233" s="159"/>
      <c r="T233" s="163"/>
      <c r="U233" s="163"/>
      <c r="V233" s="163" t="s">
        <v>0</v>
      </c>
      <c r="W233" s="164"/>
      <c r="X233" s="160"/>
    </row>
    <row r="234" spans="1:37" ht="25.5">
      <c r="A234" s="108">
        <v>82</v>
      </c>
      <c r="B234" s="109" t="s">
        <v>492</v>
      </c>
      <c r="C234" s="110" t="s">
        <v>533</v>
      </c>
      <c r="D234" s="111" t="s">
        <v>534</v>
      </c>
      <c r="E234" s="112">
        <v>1</v>
      </c>
      <c r="F234" s="113" t="s">
        <v>181</v>
      </c>
      <c r="K234" s="115">
        <v>6.4310000000000006E-2</v>
      </c>
      <c r="L234" s="115">
        <f>E234*K234</f>
        <v>6.4310000000000006E-2</v>
      </c>
      <c r="N234" s="112">
        <f>E234*M234</f>
        <v>0</v>
      </c>
      <c r="O234" s="113">
        <v>20</v>
      </c>
      <c r="P234" s="113" t="s">
        <v>158</v>
      </c>
      <c r="V234" s="116" t="s">
        <v>421</v>
      </c>
      <c r="W234" s="117">
        <v>4.8070000000000004</v>
      </c>
      <c r="X234" s="110" t="s">
        <v>533</v>
      </c>
      <c r="Y234" s="110" t="s">
        <v>533</v>
      </c>
      <c r="Z234" s="113" t="s">
        <v>495</v>
      </c>
      <c r="AB234" s="113">
        <v>1</v>
      </c>
      <c r="AJ234" s="86" t="s">
        <v>424</v>
      </c>
      <c r="AK234" s="86" t="s">
        <v>162</v>
      </c>
    </row>
    <row r="235" spans="1:37">
      <c r="D235" s="158" t="s">
        <v>535</v>
      </c>
      <c r="E235" s="159"/>
      <c r="F235" s="160"/>
      <c r="G235" s="161"/>
      <c r="H235" s="161"/>
      <c r="I235" s="161"/>
      <c r="J235" s="161"/>
      <c r="K235" s="162"/>
      <c r="L235" s="162"/>
      <c r="M235" s="159"/>
      <c r="N235" s="159"/>
      <c r="O235" s="160"/>
      <c r="P235" s="160"/>
      <c r="Q235" s="159"/>
      <c r="R235" s="159"/>
      <c r="S235" s="159"/>
      <c r="T235" s="163"/>
      <c r="U235" s="163"/>
      <c r="V235" s="163" t="s">
        <v>0</v>
      </c>
      <c r="W235" s="164"/>
      <c r="X235" s="160"/>
    </row>
    <row r="236" spans="1:37">
      <c r="D236" s="158" t="s">
        <v>497</v>
      </c>
      <c r="E236" s="159"/>
      <c r="F236" s="160"/>
      <c r="G236" s="161"/>
      <c r="H236" s="161"/>
      <c r="I236" s="161"/>
      <c r="J236" s="161"/>
      <c r="K236" s="162"/>
      <c r="L236" s="162"/>
      <c r="M236" s="159"/>
      <c r="N236" s="159"/>
      <c r="O236" s="160"/>
      <c r="P236" s="160"/>
      <c r="Q236" s="159"/>
      <c r="R236" s="159"/>
      <c r="S236" s="159"/>
      <c r="T236" s="163"/>
      <c r="U236" s="163"/>
      <c r="V236" s="163" t="s">
        <v>0</v>
      </c>
      <c r="W236" s="164"/>
      <c r="X236" s="160"/>
    </row>
    <row r="237" spans="1:37" ht="25.5">
      <c r="A237" s="108">
        <v>83</v>
      </c>
      <c r="B237" s="109" t="s">
        <v>492</v>
      </c>
      <c r="C237" s="110" t="s">
        <v>536</v>
      </c>
      <c r="D237" s="111" t="s">
        <v>537</v>
      </c>
      <c r="E237" s="112">
        <v>2</v>
      </c>
      <c r="F237" s="113" t="s">
        <v>181</v>
      </c>
      <c r="K237" s="115">
        <v>6.4310000000000006E-2</v>
      </c>
      <c r="L237" s="115">
        <f>E237*K237</f>
        <v>0.12862000000000001</v>
      </c>
      <c r="N237" s="112">
        <f>E237*M237</f>
        <v>0</v>
      </c>
      <c r="O237" s="113">
        <v>20</v>
      </c>
      <c r="P237" s="113" t="s">
        <v>158</v>
      </c>
      <c r="V237" s="116" t="s">
        <v>421</v>
      </c>
      <c r="W237" s="117">
        <v>9.6140000000000008</v>
      </c>
      <c r="X237" s="110" t="s">
        <v>536</v>
      </c>
      <c r="Y237" s="110" t="s">
        <v>536</v>
      </c>
      <c r="Z237" s="113" t="s">
        <v>495</v>
      </c>
      <c r="AB237" s="113">
        <v>1</v>
      </c>
      <c r="AJ237" s="86" t="s">
        <v>424</v>
      </c>
      <c r="AK237" s="86" t="s">
        <v>162</v>
      </c>
    </row>
    <row r="238" spans="1:37">
      <c r="D238" s="158" t="s">
        <v>538</v>
      </c>
      <c r="E238" s="159"/>
      <c r="F238" s="160"/>
      <c r="G238" s="161"/>
      <c r="H238" s="161"/>
      <c r="I238" s="161"/>
      <c r="J238" s="161"/>
      <c r="K238" s="162"/>
      <c r="L238" s="162"/>
      <c r="M238" s="159"/>
      <c r="N238" s="159"/>
      <c r="O238" s="160"/>
      <c r="P238" s="160"/>
      <c r="Q238" s="159"/>
      <c r="R238" s="159"/>
      <c r="S238" s="159"/>
      <c r="T238" s="163"/>
      <c r="U238" s="163"/>
      <c r="V238" s="163" t="s">
        <v>0</v>
      </c>
      <c r="W238" s="164"/>
      <c r="X238" s="160"/>
    </row>
    <row r="239" spans="1:37">
      <c r="D239" s="158" t="s">
        <v>281</v>
      </c>
      <c r="E239" s="159"/>
      <c r="F239" s="160"/>
      <c r="G239" s="161"/>
      <c r="H239" s="161"/>
      <c r="I239" s="161"/>
      <c r="J239" s="161"/>
      <c r="K239" s="162"/>
      <c r="L239" s="162"/>
      <c r="M239" s="159"/>
      <c r="N239" s="159"/>
      <c r="O239" s="160"/>
      <c r="P239" s="160"/>
      <c r="Q239" s="159"/>
      <c r="R239" s="159"/>
      <c r="S239" s="159"/>
      <c r="T239" s="163"/>
      <c r="U239" s="163"/>
      <c r="V239" s="163" t="s">
        <v>0</v>
      </c>
      <c r="W239" s="164"/>
      <c r="X239" s="160"/>
    </row>
    <row r="240" spans="1:37" ht="25.5">
      <c r="A240" s="108">
        <v>84</v>
      </c>
      <c r="B240" s="109" t="s">
        <v>492</v>
      </c>
      <c r="C240" s="110" t="s">
        <v>539</v>
      </c>
      <c r="D240" s="111" t="s">
        <v>540</v>
      </c>
      <c r="E240" s="112">
        <v>8</v>
      </c>
      <c r="F240" s="113" t="s">
        <v>181</v>
      </c>
      <c r="K240" s="115">
        <v>6.4310000000000006E-2</v>
      </c>
      <c r="L240" s="115">
        <f>E240*K240</f>
        <v>0.51448000000000005</v>
      </c>
      <c r="N240" s="112">
        <f>E240*M240</f>
        <v>0</v>
      </c>
      <c r="O240" s="113">
        <v>20</v>
      </c>
      <c r="P240" s="113" t="s">
        <v>158</v>
      </c>
      <c r="V240" s="116" t="s">
        <v>421</v>
      </c>
      <c r="W240" s="117">
        <v>38.456000000000003</v>
      </c>
      <c r="X240" s="110" t="s">
        <v>539</v>
      </c>
      <c r="Y240" s="110" t="s">
        <v>539</v>
      </c>
      <c r="Z240" s="113" t="s">
        <v>495</v>
      </c>
      <c r="AB240" s="113">
        <v>1</v>
      </c>
      <c r="AJ240" s="86" t="s">
        <v>424</v>
      </c>
      <c r="AK240" s="86" t="s">
        <v>162</v>
      </c>
    </row>
    <row r="241" spans="1:37">
      <c r="D241" s="158" t="s">
        <v>541</v>
      </c>
      <c r="E241" s="159"/>
      <c r="F241" s="160"/>
      <c r="G241" s="161"/>
      <c r="H241" s="161"/>
      <c r="I241" s="161"/>
      <c r="J241" s="161"/>
      <c r="K241" s="162"/>
      <c r="L241" s="162"/>
      <c r="M241" s="159"/>
      <c r="N241" s="159"/>
      <c r="O241" s="160"/>
      <c r="P241" s="160"/>
      <c r="Q241" s="159"/>
      <c r="R241" s="159"/>
      <c r="S241" s="159"/>
      <c r="T241" s="163"/>
      <c r="U241" s="163"/>
      <c r="V241" s="163" t="s">
        <v>0</v>
      </c>
      <c r="W241" s="164"/>
      <c r="X241" s="160"/>
    </row>
    <row r="242" spans="1:37">
      <c r="D242" s="158" t="s">
        <v>542</v>
      </c>
      <c r="E242" s="159"/>
      <c r="F242" s="160"/>
      <c r="G242" s="161"/>
      <c r="H242" s="161"/>
      <c r="I242" s="161"/>
      <c r="J242" s="161"/>
      <c r="K242" s="162"/>
      <c r="L242" s="162"/>
      <c r="M242" s="159"/>
      <c r="N242" s="159"/>
      <c r="O242" s="160"/>
      <c r="P242" s="160"/>
      <c r="Q242" s="159"/>
      <c r="R242" s="159"/>
      <c r="S242" s="159"/>
      <c r="T242" s="163"/>
      <c r="U242" s="163"/>
      <c r="V242" s="163" t="s">
        <v>0</v>
      </c>
      <c r="W242" s="164"/>
      <c r="X242" s="160"/>
    </row>
    <row r="243" spans="1:37" ht="25.5">
      <c r="A243" s="108">
        <v>85</v>
      </c>
      <c r="B243" s="109" t="s">
        <v>492</v>
      </c>
      <c r="C243" s="110" t="s">
        <v>543</v>
      </c>
      <c r="D243" s="111" t="s">
        <v>544</v>
      </c>
      <c r="E243" s="112">
        <v>4</v>
      </c>
      <c r="F243" s="113" t="s">
        <v>181</v>
      </c>
      <c r="K243" s="115">
        <v>6.4310000000000006E-2</v>
      </c>
      <c r="L243" s="115">
        <f>E243*K243</f>
        <v>0.25724000000000002</v>
      </c>
      <c r="N243" s="112">
        <f>E243*M243</f>
        <v>0</v>
      </c>
      <c r="O243" s="113">
        <v>20</v>
      </c>
      <c r="P243" s="113" t="s">
        <v>158</v>
      </c>
      <c r="V243" s="116" t="s">
        <v>421</v>
      </c>
      <c r="W243" s="117">
        <v>19.228000000000002</v>
      </c>
      <c r="X243" s="110" t="s">
        <v>543</v>
      </c>
      <c r="Y243" s="110" t="s">
        <v>543</v>
      </c>
      <c r="Z243" s="113" t="s">
        <v>495</v>
      </c>
      <c r="AB243" s="113">
        <v>1</v>
      </c>
      <c r="AJ243" s="86" t="s">
        <v>424</v>
      </c>
      <c r="AK243" s="86" t="s">
        <v>162</v>
      </c>
    </row>
    <row r="244" spans="1:37">
      <c r="D244" s="158" t="s">
        <v>545</v>
      </c>
      <c r="E244" s="159"/>
      <c r="F244" s="160"/>
      <c r="G244" s="161"/>
      <c r="H244" s="161"/>
      <c r="I244" s="161"/>
      <c r="J244" s="161"/>
      <c r="K244" s="162"/>
      <c r="L244" s="162"/>
      <c r="M244" s="159"/>
      <c r="N244" s="159"/>
      <c r="O244" s="160"/>
      <c r="P244" s="160"/>
      <c r="Q244" s="159"/>
      <c r="R244" s="159"/>
      <c r="S244" s="159"/>
      <c r="T244" s="163"/>
      <c r="U244" s="163"/>
      <c r="V244" s="163" t="s">
        <v>0</v>
      </c>
      <c r="W244" s="164"/>
      <c r="X244" s="160"/>
    </row>
    <row r="245" spans="1:37">
      <c r="D245" s="158" t="s">
        <v>546</v>
      </c>
      <c r="E245" s="159"/>
      <c r="F245" s="160"/>
      <c r="G245" s="161"/>
      <c r="H245" s="161"/>
      <c r="I245" s="161"/>
      <c r="J245" s="161"/>
      <c r="K245" s="162"/>
      <c r="L245" s="162"/>
      <c r="M245" s="159"/>
      <c r="N245" s="159"/>
      <c r="O245" s="160"/>
      <c r="P245" s="160"/>
      <c r="Q245" s="159"/>
      <c r="R245" s="159"/>
      <c r="S245" s="159"/>
      <c r="T245" s="163"/>
      <c r="U245" s="163"/>
      <c r="V245" s="163" t="s">
        <v>0</v>
      </c>
      <c r="W245" s="164"/>
      <c r="X245" s="160"/>
    </row>
    <row r="246" spans="1:37" ht="25.5">
      <c r="A246" s="108">
        <v>86</v>
      </c>
      <c r="B246" s="109" t="s">
        <v>492</v>
      </c>
      <c r="C246" s="110" t="s">
        <v>547</v>
      </c>
      <c r="D246" s="111" t="s">
        <v>534</v>
      </c>
      <c r="E246" s="112">
        <v>2</v>
      </c>
      <c r="F246" s="113" t="s">
        <v>181</v>
      </c>
      <c r="K246" s="115">
        <v>6.4310000000000006E-2</v>
      </c>
      <c r="L246" s="115">
        <f>E246*K246</f>
        <v>0.12862000000000001</v>
      </c>
      <c r="N246" s="112">
        <f>E246*M246</f>
        <v>0</v>
      </c>
      <c r="O246" s="113">
        <v>20</v>
      </c>
      <c r="P246" s="113" t="s">
        <v>158</v>
      </c>
      <c r="V246" s="116" t="s">
        <v>421</v>
      </c>
      <c r="W246" s="117">
        <v>9.6140000000000008</v>
      </c>
      <c r="X246" s="110" t="s">
        <v>547</v>
      </c>
      <c r="Y246" s="110" t="s">
        <v>547</v>
      </c>
      <c r="Z246" s="113" t="s">
        <v>495</v>
      </c>
      <c r="AB246" s="113">
        <v>1</v>
      </c>
      <c r="AJ246" s="86" t="s">
        <v>424</v>
      </c>
      <c r="AK246" s="86" t="s">
        <v>162</v>
      </c>
    </row>
    <row r="247" spans="1:37">
      <c r="D247" s="158" t="s">
        <v>548</v>
      </c>
      <c r="E247" s="159"/>
      <c r="F247" s="160"/>
      <c r="G247" s="161"/>
      <c r="H247" s="161"/>
      <c r="I247" s="161"/>
      <c r="J247" s="161"/>
      <c r="K247" s="162"/>
      <c r="L247" s="162"/>
      <c r="M247" s="159"/>
      <c r="N247" s="159"/>
      <c r="O247" s="160"/>
      <c r="P247" s="160"/>
      <c r="Q247" s="159"/>
      <c r="R247" s="159"/>
      <c r="S247" s="159"/>
      <c r="T247" s="163"/>
      <c r="U247" s="163"/>
      <c r="V247" s="163" t="s">
        <v>0</v>
      </c>
      <c r="W247" s="164"/>
      <c r="X247" s="160"/>
    </row>
    <row r="248" spans="1:37">
      <c r="D248" s="158" t="s">
        <v>281</v>
      </c>
      <c r="E248" s="159"/>
      <c r="F248" s="160"/>
      <c r="G248" s="161"/>
      <c r="H248" s="161"/>
      <c r="I248" s="161"/>
      <c r="J248" s="161"/>
      <c r="K248" s="162"/>
      <c r="L248" s="162"/>
      <c r="M248" s="159"/>
      <c r="N248" s="159"/>
      <c r="O248" s="160"/>
      <c r="P248" s="160"/>
      <c r="Q248" s="159"/>
      <c r="R248" s="159"/>
      <c r="S248" s="159"/>
      <c r="T248" s="163"/>
      <c r="U248" s="163"/>
      <c r="V248" s="163" t="s">
        <v>0</v>
      </c>
      <c r="W248" s="164"/>
      <c r="X248" s="160"/>
    </row>
    <row r="249" spans="1:37" ht="25.5">
      <c r="A249" s="108">
        <v>87</v>
      </c>
      <c r="B249" s="109" t="s">
        <v>492</v>
      </c>
      <c r="C249" s="110" t="s">
        <v>549</v>
      </c>
      <c r="D249" s="111" t="s">
        <v>550</v>
      </c>
      <c r="E249" s="112">
        <v>1</v>
      </c>
      <c r="F249" s="113" t="s">
        <v>551</v>
      </c>
      <c r="L249" s="115">
        <f>E249*K249</f>
        <v>0</v>
      </c>
      <c r="N249" s="112">
        <f>E249*M249</f>
        <v>0</v>
      </c>
      <c r="O249" s="113">
        <v>20</v>
      </c>
      <c r="P249" s="113" t="s">
        <v>158</v>
      </c>
      <c r="V249" s="116" t="s">
        <v>421</v>
      </c>
      <c r="W249" s="117">
        <v>1.5609999999999999</v>
      </c>
      <c r="X249" s="110" t="s">
        <v>549</v>
      </c>
      <c r="Y249" s="110" t="s">
        <v>549</v>
      </c>
      <c r="Z249" s="113" t="s">
        <v>495</v>
      </c>
      <c r="AB249" s="113">
        <v>1</v>
      </c>
      <c r="AJ249" s="86" t="s">
        <v>424</v>
      </c>
      <c r="AK249" s="86" t="s">
        <v>162</v>
      </c>
    </row>
    <row r="250" spans="1:37">
      <c r="D250" s="158" t="s">
        <v>552</v>
      </c>
      <c r="E250" s="159"/>
      <c r="F250" s="160"/>
      <c r="G250" s="161"/>
      <c r="H250" s="161"/>
      <c r="I250" s="161"/>
      <c r="J250" s="161"/>
      <c r="K250" s="162"/>
      <c r="L250" s="162"/>
      <c r="M250" s="159"/>
      <c r="N250" s="159"/>
      <c r="O250" s="160"/>
      <c r="P250" s="160"/>
      <c r="Q250" s="159"/>
      <c r="R250" s="159"/>
      <c r="S250" s="159"/>
      <c r="T250" s="163"/>
      <c r="U250" s="163"/>
      <c r="V250" s="163" t="s">
        <v>0</v>
      </c>
      <c r="W250" s="164"/>
      <c r="X250" s="160"/>
    </row>
    <row r="251" spans="1:37">
      <c r="D251" s="158" t="s">
        <v>497</v>
      </c>
      <c r="E251" s="159"/>
      <c r="F251" s="160"/>
      <c r="G251" s="161"/>
      <c r="H251" s="161"/>
      <c r="I251" s="161"/>
      <c r="J251" s="161"/>
      <c r="K251" s="162"/>
      <c r="L251" s="162"/>
      <c r="M251" s="159"/>
      <c r="N251" s="159"/>
      <c r="O251" s="160"/>
      <c r="P251" s="160"/>
      <c r="Q251" s="159"/>
      <c r="R251" s="159"/>
      <c r="S251" s="159"/>
      <c r="T251" s="163"/>
      <c r="U251" s="163"/>
      <c r="V251" s="163" t="s">
        <v>0</v>
      </c>
      <c r="W251" s="164"/>
      <c r="X251" s="160"/>
    </row>
    <row r="252" spans="1:37" ht="25.5">
      <c r="A252" s="108">
        <v>88</v>
      </c>
      <c r="B252" s="109" t="s">
        <v>553</v>
      </c>
      <c r="C252" s="110" t="s">
        <v>554</v>
      </c>
      <c r="D252" s="111" t="s">
        <v>555</v>
      </c>
      <c r="E252" s="112">
        <v>18</v>
      </c>
      <c r="F252" s="113" t="s">
        <v>551</v>
      </c>
      <c r="K252" s="115">
        <v>1.4999999999999999E-4</v>
      </c>
      <c r="L252" s="115">
        <f>E252*K252</f>
        <v>2.6999999999999997E-3</v>
      </c>
      <c r="N252" s="112">
        <f>E252*M252</f>
        <v>0</v>
      </c>
      <c r="O252" s="113">
        <v>20</v>
      </c>
      <c r="P252" s="113" t="s">
        <v>158</v>
      </c>
      <c r="V252" s="116" t="s">
        <v>421</v>
      </c>
      <c r="W252" s="117">
        <v>12.582000000000001</v>
      </c>
      <c r="X252" s="110" t="s">
        <v>554</v>
      </c>
      <c r="Y252" s="110" t="s">
        <v>554</v>
      </c>
      <c r="Z252" s="113" t="s">
        <v>556</v>
      </c>
      <c r="AB252" s="113">
        <v>1</v>
      </c>
      <c r="AJ252" s="86" t="s">
        <v>424</v>
      </c>
      <c r="AK252" s="86" t="s">
        <v>162</v>
      </c>
    </row>
    <row r="253" spans="1:37" ht="25.5">
      <c r="A253" s="108">
        <v>89</v>
      </c>
      <c r="B253" s="109" t="s">
        <v>553</v>
      </c>
      <c r="C253" s="110" t="s">
        <v>557</v>
      </c>
      <c r="D253" s="111" t="s">
        <v>558</v>
      </c>
      <c r="E253" s="112">
        <v>268.3</v>
      </c>
      <c r="F253" s="113" t="s">
        <v>166</v>
      </c>
      <c r="K253" s="115">
        <v>1.4999999999999999E-4</v>
      </c>
      <c r="L253" s="115">
        <f>E253*K253</f>
        <v>4.0244999999999996E-2</v>
      </c>
      <c r="N253" s="112">
        <f>E253*M253</f>
        <v>0</v>
      </c>
      <c r="O253" s="113">
        <v>20</v>
      </c>
      <c r="P253" s="113" t="s">
        <v>158</v>
      </c>
      <c r="V253" s="116" t="s">
        <v>421</v>
      </c>
      <c r="W253" s="117">
        <v>187.542</v>
      </c>
      <c r="X253" s="110" t="s">
        <v>557</v>
      </c>
      <c r="Y253" s="110" t="s">
        <v>557</v>
      </c>
      <c r="Z253" s="113" t="s">
        <v>556</v>
      </c>
      <c r="AB253" s="113">
        <v>6</v>
      </c>
      <c r="AJ253" s="86" t="s">
        <v>424</v>
      </c>
      <c r="AK253" s="86" t="s">
        <v>162</v>
      </c>
    </row>
    <row r="254" spans="1:37" ht="25.5">
      <c r="A254" s="108">
        <v>90</v>
      </c>
      <c r="B254" s="109" t="s">
        <v>553</v>
      </c>
      <c r="C254" s="110" t="s">
        <v>559</v>
      </c>
      <c r="D254" s="111" t="s">
        <v>560</v>
      </c>
      <c r="E254" s="112">
        <v>230</v>
      </c>
      <c r="F254" s="113" t="s">
        <v>166</v>
      </c>
      <c r="K254" s="115">
        <v>1.4999999999999999E-4</v>
      </c>
      <c r="L254" s="115">
        <f>E254*K254</f>
        <v>3.4499999999999996E-2</v>
      </c>
      <c r="N254" s="112">
        <f>E254*M254</f>
        <v>0</v>
      </c>
      <c r="O254" s="113">
        <v>20</v>
      </c>
      <c r="P254" s="113" t="s">
        <v>158</v>
      </c>
      <c r="V254" s="116" t="s">
        <v>421</v>
      </c>
      <c r="W254" s="117">
        <v>160.77000000000001</v>
      </c>
      <c r="X254" s="110" t="s">
        <v>561</v>
      </c>
      <c r="Y254" s="110" t="s">
        <v>559</v>
      </c>
      <c r="Z254" s="113" t="s">
        <v>556</v>
      </c>
      <c r="AB254" s="113">
        <v>6</v>
      </c>
      <c r="AJ254" s="86" t="s">
        <v>424</v>
      </c>
      <c r="AK254" s="86" t="s">
        <v>162</v>
      </c>
    </row>
    <row r="255" spans="1:37" ht="25.5">
      <c r="A255" s="108">
        <v>91</v>
      </c>
      <c r="B255" s="109" t="s">
        <v>553</v>
      </c>
      <c r="C255" s="110" t="s">
        <v>562</v>
      </c>
      <c r="D255" s="111" t="s">
        <v>563</v>
      </c>
      <c r="E255" s="112">
        <v>197</v>
      </c>
      <c r="F255" s="113" t="s">
        <v>166</v>
      </c>
      <c r="K255" s="115">
        <v>1.4999999999999999E-4</v>
      </c>
      <c r="L255" s="115">
        <f>E255*K255</f>
        <v>2.9549999999999996E-2</v>
      </c>
      <c r="N255" s="112">
        <f>E255*M255</f>
        <v>0</v>
      </c>
      <c r="O255" s="113">
        <v>20</v>
      </c>
      <c r="P255" s="113" t="s">
        <v>158</v>
      </c>
      <c r="V255" s="116" t="s">
        <v>421</v>
      </c>
      <c r="W255" s="117">
        <v>137.703</v>
      </c>
      <c r="X255" s="110" t="s">
        <v>564</v>
      </c>
      <c r="Y255" s="110" t="s">
        <v>562</v>
      </c>
      <c r="Z255" s="113" t="s">
        <v>556</v>
      </c>
      <c r="AB255" s="113">
        <v>6</v>
      </c>
      <c r="AJ255" s="86" t="s">
        <v>424</v>
      </c>
      <c r="AK255" s="86" t="s">
        <v>162</v>
      </c>
    </row>
    <row r="256" spans="1:37">
      <c r="A256" s="108">
        <v>92</v>
      </c>
      <c r="B256" s="109" t="s">
        <v>553</v>
      </c>
      <c r="C256" s="110" t="s">
        <v>565</v>
      </c>
      <c r="D256" s="111" t="s">
        <v>566</v>
      </c>
      <c r="E256" s="112">
        <v>1</v>
      </c>
      <c r="F256" s="113" t="s">
        <v>551</v>
      </c>
      <c r="K256" s="115">
        <v>1.4999999999999999E-4</v>
      </c>
      <c r="L256" s="115">
        <f>E256*K256</f>
        <v>1.4999999999999999E-4</v>
      </c>
      <c r="N256" s="112">
        <f>E256*M256</f>
        <v>0</v>
      </c>
      <c r="O256" s="113">
        <v>20</v>
      </c>
      <c r="P256" s="113" t="s">
        <v>158</v>
      </c>
      <c r="V256" s="116" t="s">
        <v>421</v>
      </c>
      <c r="W256" s="117">
        <v>0.69899999999999995</v>
      </c>
      <c r="X256" s="110" t="s">
        <v>565</v>
      </c>
      <c r="Y256" s="110" t="s">
        <v>565</v>
      </c>
      <c r="Z256" s="113" t="s">
        <v>556</v>
      </c>
      <c r="AB256" s="113">
        <v>6</v>
      </c>
      <c r="AJ256" s="86" t="s">
        <v>424</v>
      </c>
      <c r="AK256" s="86" t="s">
        <v>162</v>
      </c>
    </row>
    <row r="257" spans="1:37">
      <c r="D257" s="158" t="s">
        <v>567</v>
      </c>
      <c r="E257" s="159"/>
      <c r="F257" s="160"/>
      <c r="G257" s="161"/>
      <c r="H257" s="161"/>
      <c r="I257" s="161"/>
      <c r="J257" s="161"/>
      <c r="K257" s="162"/>
      <c r="L257" s="162"/>
      <c r="M257" s="159"/>
      <c r="N257" s="159"/>
      <c r="O257" s="160"/>
      <c r="P257" s="160"/>
      <c r="Q257" s="159"/>
      <c r="R257" s="159"/>
      <c r="S257" s="159"/>
      <c r="T257" s="163"/>
      <c r="U257" s="163"/>
      <c r="V257" s="163" t="s">
        <v>0</v>
      </c>
      <c r="W257" s="164"/>
      <c r="X257" s="160"/>
    </row>
    <row r="258" spans="1:37">
      <c r="D258" s="158" t="s">
        <v>497</v>
      </c>
      <c r="E258" s="159"/>
      <c r="F258" s="160"/>
      <c r="G258" s="161"/>
      <c r="H258" s="161"/>
      <c r="I258" s="161"/>
      <c r="J258" s="161"/>
      <c r="K258" s="162"/>
      <c r="L258" s="162"/>
      <c r="M258" s="159"/>
      <c r="N258" s="159"/>
      <c r="O258" s="160"/>
      <c r="P258" s="160"/>
      <c r="Q258" s="159"/>
      <c r="R258" s="159"/>
      <c r="S258" s="159"/>
      <c r="T258" s="163"/>
      <c r="U258" s="163"/>
      <c r="V258" s="163" t="s">
        <v>0</v>
      </c>
      <c r="W258" s="164"/>
      <c r="X258" s="160"/>
    </row>
    <row r="259" spans="1:37" ht="25.5">
      <c r="A259" s="108">
        <v>93</v>
      </c>
      <c r="B259" s="109" t="s">
        <v>553</v>
      </c>
      <c r="C259" s="110" t="s">
        <v>568</v>
      </c>
      <c r="D259" s="111" t="s">
        <v>569</v>
      </c>
      <c r="E259" s="112">
        <v>1</v>
      </c>
      <c r="F259" s="113" t="s">
        <v>551</v>
      </c>
      <c r="K259" s="115">
        <v>1.4999999999999999E-4</v>
      </c>
      <c r="L259" s="115">
        <f>E259*K259</f>
        <v>1.4999999999999999E-4</v>
      </c>
      <c r="N259" s="112">
        <f>E259*M259</f>
        <v>0</v>
      </c>
      <c r="O259" s="113">
        <v>20</v>
      </c>
      <c r="P259" s="113" t="s">
        <v>158</v>
      </c>
      <c r="V259" s="116" t="s">
        <v>421</v>
      </c>
      <c r="W259" s="117">
        <v>0.69899999999999995</v>
      </c>
      <c r="X259" s="110" t="s">
        <v>568</v>
      </c>
      <c r="Y259" s="110" t="s">
        <v>568</v>
      </c>
      <c r="Z259" s="113" t="s">
        <v>556</v>
      </c>
      <c r="AB259" s="113">
        <v>1</v>
      </c>
      <c r="AJ259" s="86" t="s">
        <v>424</v>
      </c>
      <c r="AK259" s="86" t="s">
        <v>162</v>
      </c>
    </row>
    <row r="260" spans="1:37">
      <c r="D260" s="158" t="s">
        <v>570</v>
      </c>
      <c r="E260" s="159"/>
      <c r="F260" s="160"/>
      <c r="G260" s="161"/>
      <c r="H260" s="161"/>
      <c r="I260" s="161"/>
      <c r="J260" s="161"/>
      <c r="K260" s="162"/>
      <c r="L260" s="162"/>
      <c r="M260" s="159"/>
      <c r="N260" s="159"/>
      <c r="O260" s="160"/>
      <c r="P260" s="160"/>
      <c r="Q260" s="159"/>
      <c r="R260" s="159"/>
      <c r="S260" s="159"/>
      <c r="T260" s="163"/>
      <c r="U260" s="163"/>
      <c r="V260" s="163" t="s">
        <v>0</v>
      </c>
      <c r="W260" s="164"/>
      <c r="X260" s="160"/>
    </row>
    <row r="261" spans="1:37">
      <c r="D261" s="158" t="s">
        <v>497</v>
      </c>
      <c r="E261" s="159"/>
      <c r="F261" s="160"/>
      <c r="G261" s="161"/>
      <c r="H261" s="161"/>
      <c r="I261" s="161"/>
      <c r="J261" s="161"/>
      <c r="K261" s="162"/>
      <c r="L261" s="162"/>
      <c r="M261" s="159"/>
      <c r="N261" s="159"/>
      <c r="O261" s="160"/>
      <c r="P261" s="160"/>
      <c r="Q261" s="159"/>
      <c r="R261" s="159"/>
      <c r="S261" s="159"/>
      <c r="T261" s="163"/>
      <c r="U261" s="163"/>
      <c r="V261" s="163" t="s">
        <v>0</v>
      </c>
      <c r="W261" s="164"/>
      <c r="X261" s="160"/>
    </row>
    <row r="262" spans="1:37" ht="25.5">
      <c r="A262" s="108">
        <v>94</v>
      </c>
      <c r="B262" s="109" t="s">
        <v>553</v>
      </c>
      <c r="C262" s="110" t="s">
        <v>571</v>
      </c>
      <c r="D262" s="111" t="s">
        <v>572</v>
      </c>
      <c r="E262" s="112">
        <v>6</v>
      </c>
      <c r="F262" s="113" t="s">
        <v>551</v>
      </c>
      <c r="K262" s="115">
        <v>1.4999999999999999E-4</v>
      </c>
      <c r="L262" s="115">
        <f>E262*K262</f>
        <v>8.9999999999999998E-4</v>
      </c>
      <c r="N262" s="112">
        <f>E262*M262</f>
        <v>0</v>
      </c>
      <c r="O262" s="113">
        <v>20</v>
      </c>
      <c r="P262" s="113" t="s">
        <v>158</v>
      </c>
      <c r="V262" s="116" t="s">
        <v>421</v>
      </c>
      <c r="W262" s="117">
        <v>4.194</v>
      </c>
      <c r="X262" s="110" t="s">
        <v>571</v>
      </c>
      <c r="Y262" s="110" t="s">
        <v>571</v>
      </c>
      <c r="Z262" s="113" t="s">
        <v>556</v>
      </c>
      <c r="AB262" s="113">
        <v>6</v>
      </c>
      <c r="AJ262" s="86" t="s">
        <v>424</v>
      </c>
      <c r="AK262" s="86" t="s">
        <v>162</v>
      </c>
    </row>
    <row r="263" spans="1:37">
      <c r="D263" s="158" t="s">
        <v>573</v>
      </c>
      <c r="E263" s="159"/>
      <c r="F263" s="160"/>
      <c r="G263" s="161"/>
      <c r="H263" s="161"/>
      <c r="I263" s="161"/>
      <c r="J263" s="161"/>
      <c r="K263" s="162"/>
      <c r="L263" s="162"/>
      <c r="M263" s="159"/>
      <c r="N263" s="159"/>
      <c r="O263" s="160"/>
      <c r="P263" s="160"/>
      <c r="Q263" s="159"/>
      <c r="R263" s="159"/>
      <c r="S263" s="159"/>
      <c r="T263" s="163"/>
      <c r="U263" s="163"/>
      <c r="V263" s="163" t="s">
        <v>0</v>
      </c>
      <c r="W263" s="164"/>
      <c r="X263" s="160"/>
    </row>
    <row r="264" spans="1:37">
      <c r="D264" s="158" t="s">
        <v>574</v>
      </c>
      <c r="E264" s="159"/>
      <c r="F264" s="160"/>
      <c r="G264" s="161"/>
      <c r="H264" s="161"/>
      <c r="I264" s="161"/>
      <c r="J264" s="161"/>
      <c r="K264" s="162"/>
      <c r="L264" s="162"/>
      <c r="M264" s="159"/>
      <c r="N264" s="159"/>
      <c r="O264" s="160"/>
      <c r="P264" s="160"/>
      <c r="Q264" s="159"/>
      <c r="R264" s="159"/>
      <c r="S264" s="159"/>
      <c r="T264" s="163"/>
      <c r="U264" s="163"/>
      <c r="V264" s="163" t="s">
        <v>0</v>
      </c>
      <c r="W264" s="164"/>
      <c r="X264" s="160"/>
    </row>
    <row r="265" spans="1:37" ht="25.5">
      <c r="A265" s="108">
        <v>95</v>
      </c>
      <c r="B265" s="109" t="s">
        <v>553</v>
      </c>
      <c r="C265" s="110" t="s">
        <v>575</v>
      </c>
      <c r="D265" s="111" t="s">
        <v>576</v>
      </c>
      <c r="E265" s="112">
        <v>2</v>
      </c>
      <c r="F265" s="113" t="s">
        <v>551</v>
      </c>
      <c r="K265" s="115">
        <v>1.4999999999999999E-4</v>
      </c>
      <c r="L265" s="115">
        <f>E265*K265</f>
        <v>2.9999999999999997E-4</v>
      </c>
      <c r="N265" s="112">
        <f>E265*M265</f>
        <v>0</v>
      </c>
      <c r="O265" s="113">
        <v>20</v>
      </c>
      <c r="P265" s="113" t="s">
        <v>158</v>
      </c>
      <c r="V265" s="116" t="s">
        <v>421</v>
      </c>
      <c r="W265" s="117">
        <v>1.3979999999999999</v>
      </c>
      <c r="X265" s="110" t="s">
        <v>575</v>
      </c>
      <c r="Y265" s="110" t="s">
        <v>575</v>
      </c>
      <c r="Z265" s="113" t="s">
        <v>556</v>
      </c>
      <c r="AB265" s="113">
        <v>6</v>
      </c>
      <c r="AJ265" s="86" t="s">
        <v>424</v>
      </c>
      <c r="AK265" s="86" t="s">
        <v>162</v>
      </c>
    </row>
    <row r="266" spans="1:37">
      <c r="D266" s="158" t="s">
        <v>577</v>
      </c>
      <c r="E266" s="159"/>
      <c r="F266" s="160"/>
      <c r="G266" s="161"/>
      <c r="H266" s="161"/>
      <c r="I266" s="161"/>
      <c r="J266" s="161"/>
      <c r="K266" s="162"/>
      <c r="L266" s="162"/>
      <c r="M266" s="159"/>
      <c r="N266" s="159"/>
      <c r="O266" s="160"/>
      <c r="P266" s="160"/>
      <c r="Q266" s="159"/>
      <c r="R266" s="159"/>
      <c r="S266" s="159"/>
      <c r="T266" s="163"/>
      <c r="U266" s="163"/>
      <c r="V266" s="163" t="s">
        <v>0</v>
      </c>
      <c r="W266" s="164"/>
      <c r="X266" s="160"/>
    </row>
    <row r="267" spans="1:37">
      <c r="D267" s="158" t="s">
        <v>281</v>
      </c>
      <c r="E267" s="159"/>
      <c r="F267" s="160"/>
      <c r="G267" s="161"/>
      <c r="H267" s="161"/>
      <c r="I267" s="161"/>
      <c r="J267" s="161"/>
      <c r="K267" s="162"/>
      <c r="L267" s="162"/>
      <c r="M267" s="159"/>
      <c r="N267" s="159"/>
      <c r="O267" s="160"/>
      <c r="P267" s="160"/>
      <c r="Q267" s="159"/>
      <c r="R267" s="159"/>
      <c r="S267" s="159"/>
      <c r="T267" s="163"/>
      <c r="U267" s="163"/>
      <c r="V267" s="163" t="s">
        <v>0</v>
      </c>
      <c r="W267" s="164"/>
      <c r="X267" s="160"/>
    </row>
    <row r="268" spans="1:37" ht="25.5">
      <c r="A268" s="108">
        <v>96</v>
      </c>
      <c r="B268" s="109" t="s">
        <v>553</v>
      </c>
      <c r="C268" s="110" t="s">
        <v>578</v>
      </c>
      <c r="D268" s="111" t="s">
        <v>579</v>
      </c>
      <c r="E268" s="112">
        <v>4</v>
      </c>
      <c r="F268" s="113" t="s">
        <v>551</v>
      </c>
      <c r="K268" s="115">
        <v>1.4999999999999999E-4</v>
      </c>
      <c r="L268" s="115">
        <f>E268*K268</f>
        <v>5.9999999999999995E-4</v>
      </c>
      <c r="N268" s="112">
        <f>E268*M268</f>
        <v>0</v>
      </c>
      <c r="O268" s="113">
        <v>20</v>
      </c>
      <c r="P268" s="113" t="s">
        <v>158</v>
      </c>
      <c r="V268" s="116" t="s">
        <v>421</v>
      </c>
      <c r="W268" s="117">
        <v>2.7959999999999998</v>
      </c>
      <c r="X268" s="110" t="s">
        <v>578</v>
      </c>
      <c r="Y268" s="110" t="s">
        <v>578</v>
      </c>
      <c r="Z268" s="113" t="s">
        <v>556</v>
      </c>
      <c r="AB268" s="113">
        <v>1</v>
      </c>
      <c r="AJ268" s="86" t="s">
        <v>424</v>
      </c>
      <c r="AK268" s="86" t="s">
        <v>162</v>
      </c>
    </row>
    <row r="269" spans="1:37">
      <c r="D269" s="158" t="s">
        <v>580</v>
      </c>
      <c r="E269" s="159"/>
      <c r="F269" s="160"/>
      <c r="G269" s="161"/>
      <c r="H269" s="161"/>
      <c r="I269" s="161"/>
      <c r="J269" s="161"/>
      <c r="K269" s="162"/>
      <c r="L269" s="162"/>
      <c r="M269" s="159"/>
      <c r="N269" s="159"/>
      <c r="O269" s="160"/>
      <c r="P269" s="160"/>
      <c r="Q269" s="159"/>
      <c r="R269" s="159"/>
      <c r="S269" s="159"/>
      <c r="T269" s="163"/>
      <c r="U269" s="163"/>
      <c r="V269" s="163" t="s">
        <v>0</v>
      </c>
      <c r="W269" s="164"/>
      <c r="X269" s="160"/>
    </row>
    <row r="270" spans="1:37">
      <c r="D270" s="158" t="s">
        <v>546</v>
      </c>
      <c r="E270" s="159"/>
      <c r="F270" s="160"/>
      <c r="G270" s="161"/>
      <c r="H270" s="161"/>
      <c r="I270" s="161"/>
      <c r="J270" s="161"/>
      <c r="K270" s="162"/>
      <c r="L270" s="162"/>
      <c r="M270" s="159"/>
      <c r="N270" s="159"/>
      <c r="O270" s="160"/>
      <c r="P270" s="160"/>
      <c r="Q270" s="159"/>
      <c r="R270" s="159"/>
      <c r="S270" s="159"/>
      <c r="T270" s="163"/>
      <c r="U270" s="163"/>
      <c r="V270" s="163" t="s">
        <v>0</v>
      </c>
      <c r="W270" s="164"/>
      <c r="X270" s="160"/>
    </row>
    <row r="271" spans="1:37" ht="25.5">
      <c r="A271" s="108">
        <v>97</v>
      </c>
      <c r="B271" s="109" t="s">
        <v>553</v>
      </c>
      <c r="C271" s="110" t="s">
        <v>581</v>
      </c>
      <c r="D271" s="111" t="s">
        <v>582</v>
      </c>
      <c r="E271" s="112">
        <v>2</v>
      </c>
      <c r="F271" s="113" t="s">
        <v>551</v>
      </c>
      <c r="K271" s="115">
        <v>1.4999999999999999E-4</v>
      </c>
      <c r="L271" s="115">
        <f>E271*K271</f>
        <v>2.9999999999999997E-4</v>
      </c>
      <c r="N271" s="112">
        <f>E271*M271</f>
        <v>0</v>
      </c>
      <c r="O271" s="113">
        <v>20</v>
      </c>
      <c r="P271" s="113" t="s">
        <v>158</v>
      </c>
      <c r="V271" s="116" t="s">
        <v>421</v>
      </c>
      <c r="W271" s="117">
        <v>1.3979999999999999</v>
      </c>
      <c r="X271" s="110" t="s">
        <v>581</v>
      </c>
      <c r="Y271" s="110" t="s">
        <v>581</v>
      </c>
      <c r="Z271" s="113" t="s">
        <v>556</v>
      </c>
      <c r="AB271" s="113">
        <v>6</v>
      </c>
      <c r="AJ271" s="86" t="s">
        <v>424</v>
      </c>
      <c r="AK271" s="86" t="s">
        <v>162</v>
      </c>
    </row>
    <row r="272" spans="1:37">
      <c r="D272" s="158" t="s">
        <v>583</v>
      </c>
      <c r="E272" s="159"/>
      <c r="F272" s="160"/>
      <c r="G272" s="161"/>
      <c r="H272" s="161"/>
      <c r="I272" s="161"/>
      <c r="J272" s="161"/>
      <c r="K272" s="162"/>
      <c r="L272" s="162"/>
      <c r="M272" s="159"/>
      <c r="N272" s="159"/>
      <c r="O272" s="160"/>
      <c r="P272" s="160"/>
      <c r="Q272" s="159"/>
      <c r="R272" s="159"/>
      <c r="S272" s="159"/>
      <c r="T272" s="163"/>
      <c r="U272" s="163"/>
      <c r="V272" s="163" t="s">
        <v>0</v>
      </c>
      <c r="W272" s="164"/>
      <c r="X272" s="160"/>
    </row>
    <row r="273" spans="1:37">
      <c r="D273" s="158" t="s">
        <v>379</v>
      </c>
      <c r="E273" s="159"/>
      <c r="F273" s="160"/>
      <c r="G273" s="161"/>
      <c r="H273" s="161"/>
      <c r="I273" s="161"/>
      <c r="J273" s="161"/>
      <c r="K273" s="162"/>
      <c r="L273" s="162"/>
      <c r="M273" s="159"/>
      <c r="N273" s="159"/>
      <c r="O273" s="160"/>
      <c r="P273" s="160"/>
      <c r="Q273" s="159"/>
      <c r="R273" s="159"/>
      <c r="S273" s="159"/>
      <c r="T273" s="163"/>
      <c r="U273" s="163"/>
      <c r="V273" s="163" t="s">
        <v>0</v>
      </c>
      <c r="W273" s="164"/>
      <c r="X273" s="160"/>
    </row>
    <row r="274" spans="1:37" ht="25.5">
      <c r="A274" s="108">
        <v>98</v>
      </c>
      <c r="B274" s="109" t="s">
        <v>553</v>
      </c>
      <c r="C274" s="110" t="s">
        <v>584</v>
      </c>
      <c r="D274" s="111" t="s">
        <v>585</v>
      </c>
      <c r="E274" s="112">
        <v>1</v>
      </c>
      <c r="F274" s="113" t="s">
        <v>551</v>
      </c>
      <c r="K274" s="115">
        <v>1.4999999999999999E-4</v>
      </c>
      <c r="L274" s="115">
        <f>E274*K274</f>
        <v>1.4999999999999999E-4</v>
      </c>
      <c r="N274" s="112">
        <f>E274*M274</f>
        <v>0</v>
      </c>
      <c r="O274" s="113">
        <v>20</v>
      </c>
      <c r="P274" s="113" t="s">
        <v>158</v>
      </c>
      <c r="V274" s="116" t="s">
        <v>421</v>
      </c>
      <c r="W274" s="117">
        <v>0.69899999999999995</v>
      </c>
      <c r="X274" s="110" t="s">
        <v>584</v>
      </c>
      <c r="Y274" s="110" t="s">
        <v>584</v>
      </c>
      <c r="Z274" s="113" t="s">
        <v>556</v>
      </c>
      <c r="AB274" s="113">
        <v>1</v>
      </c>
      <c r="AJ274" s="86" t="s">
        <v>424</v>
      </c>
      <c r="AK274" s="86" t="s">
        <v>162</v>
      </c>
    </row>
    <row r="275" spans="1:37">
      <c r="D275" s="158" t="s">
        <v>586</v>
      </c>
      <c r="E275" s="159"/>
      <c r="F275" s="160"/>
      <c r="G275" s="161"/>
      <c r="H275" s="161"/>
      <c r="I275" s="161"/>
      <c r="J275" s="161"/>
      <c r="K275" s="162"/>
      <c r="L275" s="162"/>
      <c r="M275" s="159"/>
      <c r="N275" s="159"/>
      <c r="O275" s="160"/>
      <c r="P275" s="160"/>
      <c r="Q275" s="159"/>
      <c r="R275" s="159"/>
      <c r="S275" s="159"/>
      <c r="T275" s="163"/>
      <c r="U275" s="163"/>
      <c r="V275" s="163" t="s">
        <v>0</v>
      </c>
      <c r="W275" s="164"/>
      <c r="X275" s="160"/>
    </row>
    <row r="276" spans="1:37">
      <c r="D276" s="158" t="s">
        <v>497</v>
      </c>
      <c r="E276" s="159"/>
      <c r="F276" s="160"/>
      <c r="G276" s="161"/>
      <c r="H276" s="161"/>
      <c r="I276" s="161"/>
      <c r="J276" s="161"/>
      <c r="K276" s="162"/>
      <c r="L276" s="162"/>
      <c r="M276" s="159"/>
      <c r="N276" s="159"/>
      <c r="O276" s="160"/>
      <c r="P276" s="160"/>
      <c r="Q276" s="159"/>
      <c r="R276" s="159"/>
      <c r="S276" s="159"/>
      <c r="T276" s="163"/>
      <c r="U276" s="163"/>
      <c r="V276" s="163" t="s">
        <v>0</v>
      </c>
      <c r="W276" s="164"/>
      <c r="X276" s="160"/>
    </row>
    <row r="277" spans="1:37">
      <c r="A277" s="108">
        <v>99</v>
      </c>
      <c r="B277" s="109" t="s">
        <v>553</v>
      </c>
      <c r="C277" s="110" t="s">
        <v>587</v>
      </c>
      <c r="D277" s="111" t="s">
        <v>588</v>
      </c>
      <c r="E277" s="112">
        <v>9</v>
      </c>
      <c r="F277" s="113" t="s">
        <v>551</v>
      </c>
      <c r="K277" s="115">
        <v>1.4999999999999999E-4</v>
      </c>
      <c r="L277" s="115">
        <f>E277*K277</f>
        <v>1.3499999999999999E-3</v>
      </c>
      <c r="N277" s="112">
        <f>E277*M277</f>
        <v>0</v>
      </c>
      <c r="O277" s="113">
        <v>20</v>
      </c>
      <c r="P277" s="113" t="s">
        <v>158</v>
      </c>
      <c r="V277" s="116" t="s">
        <v>421</v>
      </c>
      <c r="W277" s="117">
        <v>6.2910000000000004</v>
      </c>
      <c r="X277" s="110" t="s">
        <v>589</v>
      </c>
      <c r="Y277" s="110" t="s">
        <v>587</v>
      </c>
      <c r="Z277" s="113" t="s">
        <v>556</v>
      </c>
      <c r="AB277" s="113">
        <v>1</v>
      </c>
      <c r="AJ277" s="86" t="s">
        <v>424</v>
      </c>
      <c r="AK277" s="86" t="s">
        <v>162</v>
      </c>
    </row>
    <row r="278" spans="1:37">
      <c r="A278" s="108">
        <v>100</v>
      </c>
      <c r="B278" s="109" t="s">
        <v>553</v>
      </c>
      <c r="C278" s="110" t="s">
        <v>590</v>
      </c>
      <c r="D278" s="111" t="s">
        <v>591</v>
      </c>
      <c r="E278" s="112">
        <v>229.71</v>
      </c>
      <c r="F278" s="113" t="s">
        <v>166</v>
      </c>
      <c r="L278" s="115">
        <f>E278*K278</f>
        <v>0</v>
      </c>
      <c r="M278" s="112">
        <v>5.0000000000000001E-3</v>
      </c>
      <c r="N278" s="112">
        <f>E278*M278</f>
        <v>1.14855</v>
      </c>
      <c r="O278" s="113">
        <v>20</v>
      </c>
      <c r="P278" s="113" t="s">
        <v>158</v>
      </c>
      <c r="V278" s="116" t="s">
        <v>421</v>
      </c>
      <c r="W278" s="117">
        <v>117.152</v>
      </c>
      <c r="X278" s="110" t="s">
        <v>592</v>
      </c>
      <c r="Y278" s="110" t="s">
        <v>590</v>
      </c>
      <c r="Z278" s="113" t="s">
        <v>556</v>
      </c>
      <c r="AB278" s="113">
        <v>1</v>
      </c>
      <c r="AJ278" s="86" t="s">
        <v>424</v>
      </c>
      <c r="AK278" s="86" t="s">
        <v>162</v>
      </c>
    </row>
    <row r="279" spans="1:37">
      <c r="A279" s="108">
        <v>101</v>
      </c>
      <c r="B279" s="109" t="s">
        <v>553</v>
      </c>
      <c r="C279" s="110" t="s">
        <v>593</v>
      </c>
      <c r="D279" s="111" t="s">
        <v>594</v>
      </c>
      <c r="E279" s="112">
        <v>21.05</v>
      </c>
      <c r="F279" s="113" t="s">
        <v>166</v>
      </c>
      <c r="L279" s="115">
        <f>E279*K279</f>
        <v>0</v>
      </c>
      <c r="M279" s="112">
        <v>4.0000000000000001E-3</v>
      </c>
      <c r="N279" s="112">
        <f>E279*M279</f>
        <v>8.4200000000000011E-2</v>
      </c>
      <c r="O279" s="113">
        <v>20</v>
      </c>
      <c r="P279" s="113" t="s">
        <v>158</v>
      </c>
      <c r="V279" s="116" t="s">
        <v>421</v>
      </c>
      <c r="W279" s="117">
        <v>8.6310000000000002</v>
      </c>
      <c r="X279" s="110" t="s">
        <v>595</v>
      </c>
      <c r="Y279" s="110" t="s">
        <v>593</v>
      </c>
      <c r="Z279" s="113" t="s">
        <v>556</v>
      </c>
      <c r="AB279" s="113">
        <v>1</v>
      </c>
      <c r="AJ279" s="86" t="s">
        <v>424</v>
      </c>
      <c r="AK279" s="86" t="s">
        <v>162</v>
      </c>
    </row>
    <row r="280" spans="1:37">
      <c r="A280" s="108">
        <v>102</v>
      </c>
      <c r="B280" s="109" t="s">
        <v>553</v>
      </c>
      <c r="C280" s="110" t="s">
        <v>596</v>
      </c>
      <c r="D280" s="111" t="s">
        <v>597</v>
      </c>
      <c r="E280" s="112">
        <v>23.55</v>
      </c>
      <c r="F280" s="113" t="s">
        <v>166</v>
      </c>
      <c r="L280" s="115">
        <f>E280*K280</f>
        <v>0</v>
      </c>
      <c r="M280" s="112">
        <v>2E-3</v>
      </c>
      <c r="N280" s="112">
        <f>E280*M280</f>
        <v>4.7100000000000003E-2</v>
      </c>
      <c r="O280" s="113">
        <v>20</v>
      </c>
      <c r="P280" s="113" t="s">
        <v>158</v>
      </c>
      <c r="V280" s="116" t="s">
        <v>421</v>
      </c>
      <c r="W280" s="117">
        <v>2.355</v>
      </c>
      <c r="X280" s="110" t="s">
        <v>598</v>
      </c>
      <c r="Y280" s="110" t="s">
        <v>596</v>
      </c>
      <c r="Z280" s="113" t="s">
        <v>556</v>
      </c>
      <c r="AB280" s="113">
        <v>1</v>
      </c>
      <c r="AJ280" s="86" t="s">
        <v>424</v>
      </c>
      <c r="AK280" s="86" t="s">
        <v>162</v>
      </c>
    </row>
    <row r="281" spans="1:37">
      <c r="D281" s="158" t="s">
        <v>599</v>
      </c>
      <c r="E281" s="159"/>
      <c r="F281" s="160"/>
      <c r="G281" s="161"/>
      <c r="H281" s="161"/>
      <c r="I281" s="161"/>
      <c r="J281" s="161"/>
      <c r="K281" s="162"/>
      <c r="L281" s="162"/>
      <c r="M281" s="159"/>
      <c r="N281" s="159"/>
      <c r="O281" s="160"/>
      <c r="P281" s="160"/>
      <c r="Q281" s="159"/>
      <c r="R281" s="159"/>
      <c r="S281" s="159"/>
      <c r="T281" s="163"/>
      <c r="U281" s="163"/>
      <c r="V281" s="163" t="s">
        <v>0</v>
      </c>
      <c r="W281" s="164"/>
      <c r="X281" s="160"/>
    </row>
    <row r="282" spans="1:37">
      <c r="D282" s="158" t="s">
        <v>600</v>
      </c>
      <c r="E282" s="159"/>
      <c r="F282" s="160"/>
      <c r="G282" s="161"/>
      <c r="H282" s="161"/>
      <c r="I282" s="161"/>
      <c r="J282" s="161"/>
      <c r="K282" s="162"/>
      <c r="L282" s="162"/>
      <c r="M282" s="159"/>
      <c r="N282" s="159"/>
      <c r="O282" s="160"/>
      <c r="P282" s="160"/>
      <c r="Q282" s="159"/>
      <c r="R282" s="159"/>
      <c r="S282" s="159"/>
      <c r="T282" s="163"/>
      <c r="U282" s="163"/>
      <c r="V282" s="163" t="s">
        <v>0</v>
      </c>
      <c r="W282" s="164"/>
      <c r="X282" s="160"/>
    </row>
    <row r="283" spans="1:37">
      <c r="D283" s="158" t="s">
        <v>601</v>
      </c>
      <c r="E283" s="159"/>
      <c r="F283" s="160"/>
      <c r="G283" s="161"/>
      <c r="H283" s="161"/>
      <c r="I283" s="161"/>
      <c r="J283" s="161"/>
      <c r="K283" s="162"/>
      <c r="L283" s="162"/>
      <c r="M283" s="159"/>
      <c r="N283" s="159"/>
      <c r="O283" s="160"/>
      <c r="P283" s="160"/>
      <c r="Q283" s="159"/>
      <c r="R283" s="159"/>
      <c r="S283" s="159"/>
      <c r="T283" s="163"/>
      <c r="U283" s="163"/>
      <c r="V283" s="163" t="s">
        <v>0</v>
      </c>
      <c r="W283" s="164"/>
      <c r="X283" s="160"/>
    </row>
    <row r="284" spans="1:37" ht="25.5">
      <c r="A284" s="108">
        <v>103</v>
      </c>
      <c r="B284" s="109" t="s">
        <v>553</v>
      </c>
      <c r="C284" s="110" t="s">
        <v>602</v>
      </c>
      <c r="D284" s="111" t="s">
        <v>603</v>
      </c>
      <c r="E284" s="112">
        <v>2.89</v>
      </c>
      <c r="F284" s="113" t="s">
        <v>604</v>
      </c>
      <c r="K284" s="115">
        <v>6.9999999999999994E-5</v>
      </c>
      <c r="L284" s="115">
        <f>E284*K284</f>
        <v>2.0229999999999998E-4</v>
      </c>
      <c r="N284" s="112">
        <f>E284*M284</f>
        <v>0</v>
      </c>
      <c r="O284" s="113">
        <v>20</v>
      </c>
      <c r="P284" s="113" t="s">
        <v>158</v>
      </c>
      <c r="V284" s="116" t="s">
        <v>421</v>
      </c>
      <c r="W284" s="117">
        <v>0.75700000000000001</v>
      </c>
      <c r="X284" s="110" t="s">
        <v>605</v>
      </c>
      <c r="Y284" s="110" t="s">
        <v>602</v>
      </c>
      <c r="Z284" s="113" t="s">
        <v>556</v>
      </c>
      <c r="AB284" s="113">
        <v>1</v>
      </c>
      <c r="AJ284" s="86" t="s">
        <v>424</v>
      </c>
      <c r="AK284" s="86" t="s">
        <v>162</v>
      </c>
    </row>
    <row r="285" spans="1:37">
      <c r="D285" s="158" t="s">
        <v>280</v>
      </c>
      <c r="E285" s="159"/>
      <c r="F285" s="160"/>
      <c r="G285" s="161"/>
      <c r="H285" s="161"/>
      <c r="I285" s="161"/>
      <c r="J285" s="161"/>
      <c r="K285" s="162"/>
      <c r="L285" s="162"/>
      <c r="M285" s="159"/>
      <c r="N285" s="159"/>
      <c r="O285" s="160"/>
      <c r="P285" s="160"/>
      <c r="Q285" s="159"/>
      <c r="R285" s="159"/>
      <c r="S285" s="159"/>
      <c r="T285" s="163"/>
      <c r="U285" s="163"/>
      <c r="V285" s="163" t="s">
        <v>0</v>
      </c>
      <c r="W285" s="164"/>
      <c r="X285" s="160"/>
    </row>
    <row r="286" spans="1:37">
      <c r="D286" s="158" t="s">
        <v>606</v>
      </c>
      <c r="E286" s="159"/>
      <c r="F286" s="160"/>
      <c r="G286" s="161"/>
      <c r="H286" s="161"/>
      <c r="I286" s="161"/>
      <c r="J286" s="161"/>
      <c r="K286" s="162"/>
      <c r="L286" s="162"/>
      <c r="M286" s="159"/>
      <c r="N286" s="159"/>
      <c r="O286" s="160"/>
      <c r="P286" s="160"/>
      <c r="Q286" s="159"/>
      <c r="R286" s="159"/>
      <c r="S286" s="159"/>
      <c r="T286" s="163"/>
      <c r="U286" s="163"/>
      <c r="V286" s="163" t="s">
        <v>0</v>
      </c>
      <c r="W286" s="164"/>
      <c r="X286" s="160"/>
    </row>
    <row r="287" spans="1:37">
      <c r="A287" s="108">
        <v>104</v>
      </c>
      <c r="B287" s="109" t="s">
        <v>428</v>
      </c>
      <c r="C287" s="110" t="s">
        <v>607</v>
      </c>
      <c r="D287" s="111" t="s">
        <v>608</v>
      </c>
      <c r="E287" s="112">
        <v>2.89</v>
      </c>
      <c r="F287" s="113" t="s">
        <v>604</v>
      </c>
      <c r="K287" s="115">
        <v>1E-3</v>
      </c>
      <c r="L287" s="115">
        <f>E287*K287</f>
        <v>2.8900000000000002E-3</v>
      </c>
      <c r="N287" s="112">
        <f>E287*M287</f>
        <v>0</v>
      </c>
      <c r="O287" s="113">
        <v>20</v>
      </c>
      <c r="P287" s="113" t="s">
        <v>158</v>
      </c>
      <c r="V287" s="116" t="s">
        <v>101</v>
      </c>
      <c r="X287" s="110" t="s">
        <v>607</v>
      </c>
      <c r="Y287" s="110" t="s">
        <v>607</v>
      </c>
      <c r="Z287" s="113" t="s">
        <v>609</v>
      </c>
      <c r="AA287" s="110" t="s">
        <v>158</v>
      </c>
      <c r="AB287" s="113">
        <v>2</v>
      </c>
      <c r="AJ287" s="86" t="s">
        <v>432</v>
      </c>
      <c r="AK287" s="86" t="s">
        <v>162</v>
      </c>
    </row>
    <row r="288" spans="1:37" ht="25.5">
      <c r="A288" s="108">
        <v>105</v>
      </c>
      <c r="B288" s="109" t="s">
        <v>553</v>
      </c>
      <c r="C288" s="110" t="s">
        <v>610</v>
      </c>
      <c r="D288" s="111" t="s">
        <v>611</v>
      </c>
      <c r="E288" s="112">
        <v>3083.172</v>
      </c>
      <c r="F288" s="113" t="s">
        <v>58</v>
      </c>
      <c r="L288" s="115">
        <f>E288*K288</f>
        <v>0</v>
      </c>
      <c r="N288" s="112">
        <f>E288*M288</f>
        <v>0</v>
      </c>
      <c r="O288" s="113">
        <v>20</v>
      </c>
      <c r="P288" s="113" t="s">
        <v>158</v>
      </c>
      <c r="V288" s="116" t="s">
        <v>421</v>
      </c>
      <c r="X288" s="110" t="s">
        <v>612</v>
      </c>
      <c r="Y288" s="110" t="s">
        <v>610</v>
      </c>
      <c r="Z288" s="113" t="s">
        <v>556</v>
      </c>
      <c r="AB288" s="113">
        <v>1</v>
      </c>
      <c r="AJ288" s="86" t="s">
        <v>424</v>
      </c>
      <c r="AK288" s="86" t="s">
        <v>162</v>
      </c>
    </row>
    <row r="289" spans="1:37">
      <c r="D289" s="165" t="s">
        <v>613</v>
      </c>
      <c r="E289" s="166">
        <f>J289</f>
        <v>0</v>
      </c>
      <c r="H289" s="166"/>
      <c r="I289" s="166"/>
      <c r="J289" s="166"/>
      <c r="L289" s="167">
        <f>SUM(L230:L288)</f>
        <v>1.9789772999999999</v>
      </c>
      <c r="N289" s="168">
        <f>SUM(N230:N288)</f>
        <v>1.2798499999999999</v>
      </c>
      <c r="W289" s="117">
        <f>SUM(W230:W288)</f>
        <v>786.63</v>
      </c>
    </row>
    <row r="291" spans="1:37">
      <c r="B291" s="110" t="s">
        <v>614</v>
      </c>
    </row>
    <row r="292" spans="1:37">
      <c r="A292" s="108">
        <v>106</v>
      </c>
      <c r="B292" s="109" t="s">
        <v>428</v>
      </c>
      <c r="C292" s="110" t="s">
        <v>615</v>
      </c>
      <c r="D292" s="111" t="s">
        <v>616</v>
      </c>
      <c r="E292" s="112">
        <v>31.97</v>
      </c>
      <c r="F292" s="113" t="s">
        <v>166</v>
      </c>
      <c r="K292" s="115">
        <v>6.9000000000000006E-2</v>
      </c>
      <c r="L292" s="115">
        <f>E292*K292</f>
        <v>2.2059299999999999</v>
      </c>
      <c r="N292" s="112">
        <f>E292*M292</f>
        <v>0</v>
      </c>
      <c r="O292" s="113">
        <v>20</v>
      </c>
      <c r="P292" s="113" t="s">
        <v>158</v>
      </c>
      <c r="V292" s="116" t="s">
        <v>101</v>
      </c>
      <c r="X292" s="110" t="s">
        <v>615</v>
      </c>
      <c r="Y292" s="110" t="s">
        <v>615</v>
      </c>
      <c r="Z292" s="113" t="s">
        <v>617</v>
      </c>
      <c r="AA292" s="110" t="s">
        <v>158</v>
      </c>
      <c r="AB292" s="113">
        <v>2</v>
      </c>
      <c r="AJ292" s="86" t="s">
        <v>432</v>
      </c>
      <c r="AK292" s="86" t="s">
        <v>162</v>
      </c>
    </row>
    <row r="293" spans="1:37">
      <c r="A293" s="108">
        <v>107</v>
      </c>
      <c r="B293" s="109" t="s">
        <v>618</v>
      </c>
      <c r="C293" s="110" t="s">
        <v>619</v>
      </c>
      <c r="D293" s="111" t="s">
        <v>620</v>
      </c>
      <c r="E293" s="112">
        <v>31.97</v>
      </c>
      <c r="F293" s="113" t="s">
        <v>166</v>
      </c>
      <c r="K293" s="115">
        <v>9.2920000000000003E-2</v>
      </c>
      <c r="L293" s="115">
        <f>E293*K293</f>
        <v>2.9706524000000001</v>
      </c>
      <c r="N293" s="112">
        <f>E293*M293</f>
        <v>0</v>
      </c>
      <c r="O293" s="113">
        <v>20</v>
      </c>
      <c r="P293" s="113" t="s">
        <v>158</v>
      </c>
      <c r="V293" s="116" t="s">
        <v>421</v>
      </c>
      <c r="W293" s="117">
        <v>19.149999999999999</v>
      </c>
      <c r="X293" s="110" t="s">
        <v>621</v>
      </c>
      <c r="Y293" s="110" t="s">
        <v>619</v>
      </c>
      <c r="Z293" s="113" t="s">
        <v>622</v>
      </c>
      <c r="AB293" s="113">
        <v>1</v>
      </c>
      <c r="AJ293" s="86" t="s">
        <v>424</v>
      </c>
      <c r="AK293" s="86" t="s">
        <v>162</v>
      </c>
    </row>
    <row r="294" spans="1:37">
      <c r="A294" s="108">
        <v>108</v>
      </c>
      <c r="B294" s="109" t="s">
        <v>428</v>
      </c>
      <c r="C294" s="110" t="s">
        <v>623</v>
      </c>
      <c r="D294" s="111" t="s">
        <v>624</v>
      </c>
      <c r="E294" s="112">
        <v>47.954999999999998</v>
      </c>
      <c r="F294" s="113" t="s">
        <v>625</v>
      </c>
      <c r="L294" s="115">
        <f>E294*K294</f>
        <v>0</v>
      </c>
      <c r="N294" s="112">
        <f>E294*M294</f>
        <v>0</v>
      </c>
      <c r="O294" s="113">
        <v>20</v>
      </c>
      <c r="P294" s="113" t="s">
        <v>158</v>
      </c>
      <c r="V294" s="116" t="s">
        <v>101</v>
      </c>
      <c r="X294" s="110" t="s">
        <v>623</v>
      </c>
      <c r="Y294" s="110" t="s">
        <v>623</v>
      </c>
      <c r="Z294" s="113" t="s">
        <v>238</v>
      </c>
      <c r="AA294" s="110" t="s">
        <v>158</v>
      </c>
      <c r="AB294" s="113">
        <v>2</v>
      </c>
      <c r="AJ294" s="86" t="s">
        <v>432</v>
      </c>
      <c r="AK294" s="86" t="s">
        <v>162</v>
      </c>
    </row>
    <row r="295" spans="1:37">
      <c r="A295" s="108">
        <v>109</v>
      </c>
      <c r="B295" s="109" t="s">
        <v>428</v>
      </c>
      <c r="C295" s="110" t="s">
        <v>626</v>
      </c>
      <c r="D295" s="111" t="s">
        <v>627</v>
      </c>
      <c r="E295" s="112">
        <v>31.97</v>
      </c>
      <c r="F295" s="113" t="s">
        <v>625</v>
      </c>
      <c r="L295" s="115">
        <f>E295*K295</f>
        <v>0</v>
      </c>
      <c r="N295" s="112">
        <f>E295*M295</f>
        <v>0</v>
      </c>
      <c r="O295" s="113">
        <v>20</v>
      </c>
      <c r="P295" s="113" t="s">
        <v>158</v>
      </c>
      <c r="V295" s="116" t="s">
        <v>101</v>
      </c>
      <c r="X295" s="110" t="s">
        <v>626</v>
      </c>
      <c r="Y295" s="110" t="s">
        <v>626</v>
      </c>
      <c r="Z295" s="113" t="s">
        <v>238</v>
      </c>
      <c r="AA295" s="110" t="s">
        <v>158</v>
      </c>
      <c r="AB295" s="113">
        <v>2</v>
      </c>
      <c r="AJ295" s="86" t="s">
        <v>432</v>
      </c>
      <c r="AK295" s="86" t="s">
        <v>162</v>
      </c>
    </row>
    <row r="296" spans="1:37" ht="25.5">
      <c r="A296" s="108">
        <v>110</v>
      </c>
      <c r="B296" s="109" t="s">
        <v>618</v>
      </c>
      <c r="C296" s="110" t="s">
        <v>628</v>
      </c>
      <c r="D296" s="111" t="s">
        <v>629</v>
      </c>
      <c r="E296" s="112">
        <v>14.042999999999999</v>
      </c>
      <c r="F296" s="113" t="s">
        <v>58</v>
      </c>
      <c r="L296" s="115">
        <f>E296*K296</f>
        <v>0</v>
      </c>
      <c r="N296" s="112">
        <f>E296*M296</f>
        <v>0</v>
      </c>
      <c r="O296" s="113">
        <v>20</v>
      </c>
      <c r="P296" s="113" t="s">
        <v>158</v>
      </c>
      <c r="V296" s="116" t="s">
        <v>421</v>
      </c>
      <c r="X296" s="110" t="s">
        <v>630</v>
      </c>
      <c r="Y296" s="110" t="s">
        <v>628</v>
      </c>
      <c r="Z296" s="113" t="s">
        <v>622</v>
      </c>
      <c r="AB296" s="113">
        <v>1</v>
      </c>
      <c r="AJ296" s="86" t="s">
        <v>424</v>
      </c>
      <c r="AK296" s="86" t="s">
        <v>162</v>
      </c>
    </row>
    <row r="297" spans="1:37">
      <c r="D297" s="165" t="s">
        <v>631</v>
      </c>
      <c r="E297" s="166">
        <f>J297</f>
        <v>0</v>
      </c>
      <c r="H297" s="166"/>
      <c r="I297" s="166"/>
      <c r="J297" s="166"/>
      <c r="L297" s="167">
        <f>SUM(L291:L296)</f>
        <v>5.1765824</v>
      </c>
      <c r="N297" s="168">
        <f>SUM(N291:N296)</f>
        <v>0</v>
      </c>
      <c r="W297" s="117">
        <f>SUM(W291:W296)</f>
        <v>19.149999999999999</v>
      </c>
    </row>
    <row r="299" spans="1:37">
      <c r="B299" s="110" t="s">
        <v>632</v>
      </c>
    </row>
    <row r="300" spans="1:37" ht="25.5">
      <c r="A300" s="108">
        <v>111</v>
      </c>
      <c r="B300" s="109" t="s">
        <v>633</v>
      </c>
      <c r="C300" s="110" t="s">
        <v>634</v>
      </c>
      <c r="D300" s="111" t="s">
        <v>635</v>
      </c>
      <c r="E300" s="112">
        <v>171</v>
      </c>
      <c r="F300" s="113" t="s">
        <v>221</v>
      </c>
      <c r="L300" s="115">
        <f>E300*K300</f>
        <v>0</v>
      </c>
      <c r="N300" s="112">
        <f>E300*M300</f>
        <v>0</v>
      </c>
      <c r="O300" s="113">
        <v>20</v>
      </c>
      <c r="P300" s="113" t="s">
        <v>158</v>
      </c>
      <c r="V300" s="116" t="s">
        <v>421</v>
      </c>
      <c r="W300" s="117">
        <v>5.9850000000000003</v>
      </c>
      <c r="X300" s="110" t="s">
        <v>636</v>
      </c>
      <c r="Y300" s="110" t="s">
        <v>634</v>
      </c>
      <c r="Z300" s="113" t="s">
        <v>286</v>
      </c>
      <c r="AB300" s="113">
        <v>1</v>
      </c>
      <c r="AJ300" s="86" t="s">
        <v>424</v>
      </c>
      <c r="AK300" s="86" t="s">
        <v>162</v>
      </c>
    </row>
    <row r="301" spans="1:37">
      <c r="A301" s="108">
        <v>112</v>
      </c>
      <c r="B301" s="109" t="s">
        <v>633</v>
      </c>
      <c r="C301" s="110" t="s">
        <v>637</v>
      </c>
      <c r="D301" s="111" t="s">
        <v>638</v>
      </c>
      <c r="E301" s="112">
        <v>250.76</v>
      </c>
      <c r="F301" s="113" t="s">
        <v>166</v>
      </c>
      <c r="L301" s="115">
        <f>E301*K301</f>
        <v>0</v>
      </c>
      <c r="M301" s="112">
        <v>1E-3</v>
      </c>
      <c r="N301" s="112">
        <f>E301*M301</f>
        <v>0.25075999999999998</v>
      </c>
      <c r="O301" s="113">
        <v>20</v>
      </c>
      <c r="P301" s="113" t="s">
        <v>158</v>
      </c>
      <c r="V301" s="116" t="s">
        <v>421</v>
      </c>
      <c r="W301" s="117">
        <v>63.944000000000003</v>
      </c>
      <c r="X301" s="110" t="s">
        <v>639</v>
      </c>
      <c r="Y301" s="110" t="s">
        <v>637</v>
      </c>
      <c r="Z301" s="113" t="s">
        <v>640</v>
      </c>
      <c r="AB301" s="113">
        <v>1</v>
      </c>
      <c r="AJ301" s="86" t="s">
        <v>424</v>
      </c>
      <c r="AK301" s="86" t="s">
        <v>162</v>
      </c>
    </row>
    <row r="302" spans="1:37">
      <c r="D302" s="158" t="s">
        <v>641</v>
      </c>
      <c r="E302" s="159"/>
      <c r="F302" s="160"/>
      <c r="G302" s="161"/>
      <c r="H302" s="161"/>
      <c r="I302" s="161"/>
      <c r="J302" s="161"/>
      <c r="K302" s="162"/>
      <c r="L302" s="162"/>
      <c r="M302" s="159"/>
      <c r="N302" s="159"/>
      <c r="O302" s="160"/>
      <c r="P302" s="160"/>
      <c r="Q302" s="159"/>
      <c r="R302" s="159"/>
      <c r="S302" s="159"/>
      <c r="T302" s="163"/>
      <c r="U302" s="163"/>
      <c r="V302" s="163" t="s">
        <v>0</v>
      </c>
      <c r="W302" s="164"/>
      <c r="X302" s="160"/>
    </row>
    <row r="303" spans="1:37">
      <c r="A303" s="108">
        <v>113</v>
      </c>
      <c r="B303" s="109" t="s">
        <v>633</v>
      </c>
      <c r="C303" s="110" t="s">
        <v>642</v>
      </c>
      <c r="D303" s="111" t="s">
        <v>643</v>
      </c>
      <c r="E303" s="112">
        <v>25.26</v>
      </c>
      <c r="F303" s="113" t="s">
        <v>166</v>
      </c>
      <c r="K303" s="115">
        <v>3.6000000000000002E-4</v>
      </c>
      <c r="L303" s="115">
        <f>E303*K303</f>
        <v>9.0936000000000003E-3</v>
      </c>
      <c r="N303" s="112">
        <f>E303*M303</f>
        <v>0</v>
      </c>
      <c r="O303" s="113">
        <v>20</v>
      </c>
      <c r="P303" s="113" t="s">
        <v>158</v>
      </c>
      <c r="V303" s="116" t="s">
        <v>421</v>
      </c>
      <c r="W303" s="117">
        <v>4.218</v>
      </c>
      <c r="X303" s="110" t="s">
        <v>644</v>
      </c>
      <c r="Y303" s="110" t="s">
        <v>642</v>
      </c>
      <c r="Z303" s="113" t="s">
        <v>640</v>
      </c>
      <c r="AB303" s="113">
        <v>1</v>
      </c>
      <c r="AJ303" s="86" t="s">
        <v>424</v>
      </c>
      <c r="AK303" s="86" t="s">
        <v>162</v>
      </c>
    </row>
    <row r="304" spans="1:37">
      <c r="A304" s="108">
        <v>114</v>
      </c>
      <c r="B304" s="109" t="s">
        <v>428</v>
      </c>
      <c r="C304" s="110" t="s">
        <v>645</v>
      </c>
      <c r="D304" s="111" t="s">
        <v>646</v>
      </c>
      <c r="E304" s="112">
        <v>25.26</v>
      </c>
      <c r="F304" s="113" t="s">
        <v>166</v>
      </c>
      <c r="K304" s="115">
        <v>2E-3</v>
      </c>
      <c r="L304" s="115">
        <f>E304*K304</f>
        <v>5.0520000000000002E-2</v>
      </c>
      <c r="N304" s="112">
        <f>E304*M304</f>
        <v>0</v>
      </c>
      <c r="O304" s="113">
        <v>20</v>
      </c>
      <c r="P304" s="113" t="s">
        <v>158</v>
      </c>
      <c r="V304" s="116" t="s">
        <v>101</v>
      </c>
      <c r="X304" s="110" t="s">
        <v>645</v>
      </c>
      <c r="Y304" s="110" t="s">
        <v>645</v>
      </c>
      <c r="Z304" s="113" t="s">
        <v>647</v>
      </c>
      <c r="AA304" s="110" t="s">
        <v>158</v>
      </c>
      <c r="AB304" s="113">
        <v>2</v>
      </c>
      <c r="AJ304" s="86" t="s">
        <v>432</v>
      </c>
      <c r="AK304" s="86" t="s">
        <v>162</v>
      </c>
    </row>
    <row r="305" spans="1:37">
      <c r="A305" s="108">
        <v>115</v>
      </c>
      <c r="B305" s="109" t="s">
        <v>428</v>
      </c>
      <c r="C305" s="110" t="s">
        <v>648</v>
      </c>
      <c r="D305" s="111" t="s">
        <v>649</v>
      </c>
      <c r="E305" s="112">
        <v>7.8</v>
      </c>
      <c r="F305" s="113" t="s">
        <v>221</v>
      </c>
      <c r="K305" s="115">
        <v>2.7000000000000001E-3</v>
      </c>
      <c r="L305" s="115">
        <f>E305*K305</f>
        <v>2.1060000000000002E-2</v>
      </c>
      <c r="N305" s="112">
        <f>E305*M305</f>
        <v>0</v>
      </c>
      <c r="O305" s="113">
        <v>20</v>
      </c>
      <c r="P305" s="113" t="s">
        <v>158</v>
      </c>
      <c r="V305" s="116" t="s">
        <v>101</v>
      </c>
      <c r="X305" s="110" t="s">
        <v>648</v>
      </c>
      <c r="Y305" s="110" t="s">
        <v>648</v>
      </c>
      <c r="Z305" s="113" t="s">
        <v>647</v>
      </c>
      <c r="AA305" s="110" t="s">
        <v>158</v>
      </c>
      <c r="AB305" s="113">
        <v>2</v>
      </c>
      <c r="AJ305" s="86" t="s">
        <v>432</v>
      </c>
      <c r="AK305" s="86" t="s">
        <v>162</v>
      </c>
    </row>
    <row r="306" spans="1:37">
      <c r="D306" s="158" t="s">
        <v>650</v>
      </c>
      <c r="E306" s="159"/>
      <c r="F306" s="160"/>
      <c r="G306" s="161"/>
      <c r="H306" s="161"/>
      <c r="I306" s="161"/>
      <c r="J306" s="161"/>
      <c r="K306" s="162"/>
      <c r="L306" s="162"/>
      <c r="M306" s="159"/>
      <c r="N306" s="159"/>
      <c r="O306" s="160"/>
      <c r="P306" s="160"/>
      <c r="Q306" s="159"/>
      <c r="R306" s="159"/>
      <c r="S306" s="159"/>
      <c r="T306" s="163"/>
      <c r="U306" s="163"/>
      <c r="V306" s="163" t="s">
        <v>0</v>
      </c>
      <c r="W306" s="164"/>
      <c r="X306" s="160"/>
    </row>
    <row r="307" spans="1:37" ht="25.5">
      <c r="A307" s="108">
        <v>116</v>
      </c>
      <c r="B307" s="109" t="s">
        <v>633</v>
      </c>
      <c r="C307" s="110" t="s">
        <v>651</v>
      </c>
      <c r="D307" s="111" t="s">
        <v>652</v>
      </c>
      <c r="E307" s="112">
        <v>22.390999999999998</v>
      </c>
      <c r="F307" s="113" t="s">
        <v>58</v>
      </c>
      <c r="L307" s="115">
        <f>E307*K307</f>
        <v>0</v>
      </c>
      <c r="N307" s="112">
        <f>E307*M307</f>
        <v>0</v>
      </c>
      <c r="O307" s="113">
        <v>20</v>
      </c>
      <c r="P307" s="113" t="s">
        <v>158</v>
      </c>
      <c r="V307" s="116" t="s">
        <v>421</v>
      </c>
      <c r="X307" s="110" t="s">
        <v>653</v>
      </c>
      <c r="Y307" s="110" t="s">
        <v>651</v>
      </c>
      <c r="Z307" s="113" t="s">
        <v>654</v>
      </c>
      <c r="AB307" s="113">
        <v>1</v>
      </c>
      <c r="AJ307" s="86" t="s">
        <v>424</v>
      </c>
      <c r="AK307" s="86" t="s">
        <v>162</v>
      </c>
    </row>
    <row r="308" spans="1:37">
      <c r="D308" s="165" t="s">
        <v>655</v>
      </c>
      <c r="E308" s="166">
        <f>J308</f>
        <v>0</v>
      </c>
      <c r="H308" s="166"/>
      <c r="I308" s="166"/>
      <c r="J308" s="166"/>
      <c r="L308" s="167">
        <f>SUM(L299:L307)</f>
        <v>8.0673600000000012E-2</v>
      </c>
      <c r="N308" s="168">
        <f>SUM(N299:N307)</f>
        <v>0.25075999999999998</v>
      </c>
      <c r="W308" s="117">
        <f>SUM(W299:W307)</f>
        <v>74.147000000000006</v>
      </c>
    </row>
    <row r="310" spans="1:37">
      <c r="B310" s="110" t="s">
        <v>656</v>
      </c>
    </row>
    <row r="311" spans="1:37">
      <c r="A311" s="108">
        <v>117</v>
      </c>
      <c r="B311" s="109" t="s">
        <v>657</v>
      </c>
      <c r="C311" s="110" t="s">
        <v>658</v>
      </c>
      <c r="D311" s="111" t="s">
        <v>659</v>
      </c>
      <c r="E311" s="112">
        <v>70.27</v>
      </c>
      <c r="F311" s="113" t="s">
        <v>166</v>
      </c>
      <c r="K311" s="115">
        <v>5.1000000000000004E-3</v>
      </c>
      <c r="L311" s="115">
        <f>E311*K311</f>
        <v>0.358377</v>
      </c>
      <c r="N311" s="112">
        <f>E311*M311</f>
        <v>0</v>
      </c>
      <c r="O311" s="113">
        <v>20</v>
      </c>
      <c r="P311" s="113" t="s">
        <v>158</v>
      </c>
      <c r="V311" s="116" t="s">
        <v>421</v>
      </c>
      <c r="W311" s="117">
        <v>23.54</v>
      </c>
      <c r="X311" s="110" t="s">
        <v>660</v>
      </c>
      <c r="Y311" s="110" t="s">
        <v>658</v>
      </c>
      <c r="Z311" s="113" t="s">
        <v>238</v>
      </c>
      <c r="AB311" s="113">
        <v>1</v>
      </c>
      <c r="AJ311" s="86" t="s">
        <v>424</v>
      </c>
      <c r="AK311" s="86" t="s">
        <v>162</v>
      </c>
    </row>
    <row r="312" spans="1:37" ht="25.5">
      <c r="A312" s="108">
        <v>118</v>
      </c>
      <c r="B312" s="109" t="s">
        <v>657</v>
      </c>
      <c r="C312" s="110" t="s">
        <v>661</v>
      </c>
      <c r="D312" s="111" t="s">
        <v>662</v>
      </c>
      <c r="E312" s="112">
        <v>195.62</v>
      </c>
      <c r="F312" s="113" t="s">
        <v>166</v>
      </c>
      <c r="K312" s="115">
        <v>3.3999999999999998E-3</v>
      </c>
      <c r="L312" s="115">
        <f>E312*K312</f>
        <v>0.66510800000000003</v>
      </c>
      <c r="N312" s="112">
        <f>E312*M312</f>
        <v>0</v>
      </c>
      <c r="O312" s="113">
        <v>20</v>
      </c>
      <c r="P312" s="113" t="s">
        <v>158</v>
      </c>
      <c r="V312" s="116" t="s">
        <v>421</v>
      </c>
      <c r="W312" s="117">
        <v>80.986999999999995</v>
      </c>
      <c r="X312" s="110" t="s">
        <v>663</v>
      </c>
      <c r="Y312" s="110" t="s">
        <v>661</v>
      </c>
      <c r="Z312" s="113" t="s">
        <v>238</v>
      </c>
      <c r="AB312" s="113">
        <v>1</v>
      </c>
      <c r="AJ312" s="86" t="s">
        <v>424</v>
      </c>
      <c r="AK312" s="86" t="s">
        <v>162</v>
      </c>
    </row>
    <row r="313" spans="1:37" ht="25.5">
      <c r="A313" s="108">
        <v>119</v>
      </c>
      <c r="B313" s="109" t="s">
        <v>657</v>
      </c>
      <c r="C313" s="110" t="s">
        <v>664</v>
      </c>
      <c r="D313" s="111" t="s">
        <v>665</v>
      </c>
      <c r="E313" s="112">
        <v>206.423</v>
      </c>
      <c r="F313" s="113" t="s">
        <v>58</v>
      </c>
      <c r="L313" s="115">
        <f>E313*K313</f>
        <v>0</v>
      </c>
      <c r="N313" s="112">
        <f>E313*M313</f>
        <v>0</v>
      </c>
      <c r="O313" s="113">
        <v>20</v>
      </c>
      <c r="P313" s="113" t="s">
        <v>158</v>
      </c>
      <c r="V313" s="116" t="s">
        <v>421</v>
      </c>
      <c r="X313" s="110" t="s">
        <v>666</v>
      </c>
      <c r="Y313" s="110" t="s">
        <v>664</v>
      </c>
      <c r="Z313" s="113" t="s">
        <v>622</v>
      </c>
      <c r="AB313" s="113">
        <v>1</v>
      </c>
      <c r="AJ313" s="86" t="s">
        <v>424</v>
      </c>
      <c r="AK313" s="86" t="s">
        <v>162</v>
      </c>
    </row>
    <row r="314" spans="1:37">
      <c r="D314" s="165" t="s">
        <v>667</v>
      </c>
      <c r="E314" s="166">
        <f>J314</f>
        <v>0</v>
      </c>
      <c r="H314" s="166"/>
      <c r="I314" s="166"/>
      <c r="J314" s="166"/>
      <c r="L314" s="167">
        <f>SUM(L310:L313)</f>
        <v>1.023485</v>
      </c>
      <c r="N314" s="168">
        <f>SUM(N310:N313)</f>
        <v>0</v>
      </c>
      <c r="W314" s="117">
        <f>SUM(W310:W313)</f>
        <v>104.52699999999999</v>
      </c>
    </row>
    <row r="316" spans="1:37">
      <c r="B316" s="110" t="s">
        <v>668</v>
      </c>
    </row>
    <row r="317" spans="1:37" ht="25.5">
      <c r="A317" s="108">
        <v>120</v>
      </c>
      <c r="B317" s="109" t="s">
        <v>618</v>
      </c>
      <c r="C317" s="110" t="s">
        <v>669</v>
      </c>
      <c r="D317" s="111" t="s">
        <v>670</v>
      </c>
      <c r="E317" s="112">
        <v>5.5</v>
      </c>
      <c r="F317" s="113" t="s">
        <v>166</v>
      </c>
      <c r="K317" s="115">
        <v>5.1159999999999997E-2</v>
      </c>
      <c r="L317" s="115">
        <f>E317*K317</f>
        <v>0.28137999999999996</v>
      </c>
      <c r="N317" s="112">
        <f>E317*M317</f>
        <v>0</v>
      </c>
      <c r="O317" s="113">
        <v>20</v>
      </c>
      <c r="P317" s="113" t="s">
        <v>158</v>
      </c>
      <c r="V317" s="116" t="s">
        <v>421</v>
      </c>
      <c r="W317" s="117">
        <v>8.1129999999999995</v>
      </c>
      <c r="X317" s="110" t="s">
        <v>671</v>
      </c>
      <c r="Y317" s="110" t="s">
        <v>669</v>
      </c>
      <c r="Z317" s="113" t="s">
        <v>672</v>
      </c>
      <c r="AB317" s="113">
        <v>1</v>
      </c>
      <c r="AJ317" s="86" t="s">
        <v>424</v>
      </c>
      <c r="AK317" s="86" t="s">
        <v>162</v>
      </c>
    </row>
    <row r="318" spans="1:37">
      <c r="A318" s="108">
        <v>121</v>
      </c>
      <c r="B318" s="109" t="s">
        <v>428</v>
      </c>
      <c r="C318" s="110" t="s">
        <v>673</v>
      </c>
      <c r="D318" s="111" t="s">
        <v>674</v>
      </c>
      <c r="E318" s="112">
        <v>5.5</v>
      </c>
      <c r="F318" s="113" t="s">
        <v>166</v>
      </c>
      <c r="L318" s="115">
        <f>E318*K318</f>
        <v>0</v>
      </c>
      <c r="N318" s="112">
        <f>E318*M318</f>
        <v>0</v>
      </c>
      <c r="O318" s="113">
        <v>20</v>
      </c>
      <c r="P318" s="113" t="s">
        <v>158</v>
      </c>
      <c r="V318" s="116" t="s">
        <v>101</v>
      </c>
      <c r="X318" s="110" t="s">
        <v>673</v>
      </c>
      <c r="Y318" s="110" t="s">
        <v>673</v>
      </c>
      <c r="Z318" s="113" t="s">
        <v>238</v>
      </c>
      <c r="AA318" s="110" t="s">
        <v>158</v>
      </c>
      <c r="AB318" s="113">
        <v>2</v>
      </c>
      <c r="AJ318" s="86" t="s">
        <v>432</v>
      </c>
      <c r="AK318" s="86" t="s">
        <v>162</v>
      </c>
    </row>
    <row r="319" spans="1:37">
      <c r="A319" s="108">
        <v>122</v>
      </c>
      <c r="B319" s="109" t="s">
        <v>428</v>
      </c>
      <c r="C319" s="110" t="s">
        <v>623</v>
      </c>
      <c r="D319" s="111" t="s">
        <v>624</v>
      </c>
      <c r="E319" s="112">
        <v>16.5</v>
      </c>
      <c r="F319" s="113" t="s">
        <v>625</v>
      </c>
      <c r="L319" s="115">
        <f>E319*K319</f>
        <v>0</v>
      </c>
      <c r="N319" s="112">
        <f>E319*M319</f>
        <v>0</v>
      </c>
      <c r="O319" s="113">
        <v>20</v>
      </c>
      <c r="P319" s="113" t="s">
        <v>158</v>
      </c>
      <c r="V319" s="116" t="s">
        <v>101</v>
      </c>
      <c r="X319" s="110" t="s">
        <v>623</v>
      </c>
      <c r="Y319" s="110" t="s">
        <v>623</v>
      </c>
      <c r="Z319" s="113" t="s">
        <v>238</v>
      </c>
      <c r="AA319" s="110" t="s">
        <v>158</v>
      </c>
      <c r="AB319" s="113">
        <v>2</v>
      </c>
      <c r="AJ319" s="86" t="s">
        <v>432</v>
      </c>
      <c r="AK319" s="86" t="s">
        <v>162</v>
      </c>
    </row>
    <row r="320" spans="1:37">
      <c r="A320" s="108">
        <v>123</v>
      </c>
      <c r="B320" s="109" t="s">
        <v>428</v>
      </c>
      <c r="C320" s="110" t="s">
        <v>626</v>
      </c>
      <c r="D320" s="111" t="s">
        <v>627</v>
      </c>
      <c r="E320" s="112">
        <v>5.5</v>
      </c>
      <c r="F320" s="113" t="s">
        <v>625</v>
      </c>
      <c r="L320" s="115">
        <f>E320*K320</f>
        <v>0</v>
      </c>
      <c r="N320" s="112">
        <f>E320*M320</f>
        <v>0</v>
      </c>
      <c r="O320" s="113">
        <v>20</v>
      </c>
      <c r="P320" s="113" t="s">
        <v>158</v>
      </c>
      <c r="V320" s="116" t="s">
        <v>101</v>
      </c>
      <c r="X320" s="110" t="s">
        <v>626</v>
      </c>
      <c r="Y320" s="110" t="s">
        <v>626</v>
      </c>
      <c r="Z320" s="113" t="s">
        <v>238</v>
      </c>
      <c r="AA320" s="110" t="s">
        <v>158</v>
      </c>
      <c r="AB320" s="113">
        <v>2</v>
      </c>
      <c r="AJ320" s="86" t="s">
        <v>432</v>
      </c>
      <c r="AK320" s="86" t="s">
        <v>162</v>
      </c>
    </row>
    <row r="321" spans="1:37" ht="25.5">
      <c r="A321" s="108">
        <v>124</v>
      </c>
      <c r="B321" s="109" t="s">
        <v>618</v>
      </c>
      <c r="C321" s="110" t="s">
        <v>675</v>
      </c>
      <c r="D321" s="111" t="s">
        <v>676</v>
      </c>
      <c r="E321" s="112">
        <v>3.9750000000000001</v>
      </c>
      <c r="F321" s="113" t="s">
        <v>58</v>
      </c>
      <c r="L321" s="115">
        <f>E321*K321</f>
        <v>0</v>
      </c>
      <c r="N321" s="112">
        <f>E321*M321</f>
        <v>0</v>
      </c>
      <c r="O321" s="113">
        <v>20</v>
      </c>
      <c r="P321" s="113" t="s">
        <v>158</v>
      </c>
      <c r="V321" s="116" t="s">
        <v>421</v>
      </c>
      <c r="X321" s="110" t="s">
        <v>677</v>
      </c>
      <c r="Y321" s="110" t="s">
        <v>675</v>
      </c>
      <c r="Z321" s="113" t="s">
        <v>622</v>
      </c>
      <c r="AB321" s="113">
        <v>1</v>
      </c>
      <c r="AJ321" s="86" t="s">
        <v>424</v>
      </c>
      <c r="AK321" s="86" t="s">
        <v>162</v>
      </c>
    </row>
    <row r="322" spans="1:37">
      <c r="D322" s="165" t="s">
        <v>678</v>
      </c>
      <c r="E322" s="166">
        <f>J322</f>
        <v>0</v>
      </c>
      <c r="H322" s="166"/>
      <c r="I322" s="166"/>
      <c r="J322" s="166"/>
      <c r="L322" s="167">
        <f>SUM(L316:L321)</f>
        <v>0.28137999999999996</v>
      </c>
      <c r="N322" s="168">
        <f>SUM(N316:N321)</f>
        <v>0</v>
      </c>
      <c r="W322" s="117">
        <f>SUM(W316:W321)</f>
        <v>8.1129999999999995</v>
      </c>
    </row>
    <row r="324" spans="1:37">
      <c r="B324" s="110" t="s">
        <v>679</v>
      </c>
    </row>
    <row r="325" spans="1:37">
      <c r="A325" s="108">
        <v>125</v>
      </c>
      <c r="B325" s="109" t="s">
        <v>680</v>
      </c>
      <c r="C325" s="110" t="s">
        <v>681</v>
      </c>
      <c r="D325" s="111" t="s">
        <v>682</v>
      </c>
      <c r="E325" s="112">
        <v>172</v>
      </c>
      <c r="F325" s="113" t="s">
        <v>166</v>
      </c>
      <c r="L325" s="115">
        <f>E325*K325</f>
        <v>0</v>
      </c>
      <c r="N325" s="112">
        <f>E325*M325</f>
        <v>0</v>
      </c>
      <c r="O325" s="113">
        <v>20</v>
      </c>
      <c r="P325" s="113" t="s">
        <v>158</v>
      </c>
      <c r="V325" s="116" t="s">
        <v>421</v>
      </c>
      <c r="W325" s="117">
        <v>2.4079999999999999</v>
      </c>
      <c r="X325" s="110" t="s">
        <v>683</v>
      </c>
      <c r="Y325" s="110" t="s">
        <v>681</v>
      </c>
      <c r="Z325" s="113" t="s">
        <v>684</v>
      </c>
      <c r="AB325" s="113">
        <v>1</v>
      </c>
      <c r="AJ325" s="86" t="s">
        <v>424</v>
      </c>
      <c r="AK325" s="86" t="s">
        <v>162</v>
      </c>
    </row>
    <row r="326" spans="1:37">
      <c r="D326" s="158" t="s">
        <v>685</v>
      </c>
      <c r="E326" s="159"/>
      <c r="F326" s="160"/>
      <c r="G326" s="161"/>
      <c r="H326" s="161"/>
      <c r="I326" s="161"/>
      <c r="J326" s="161"/>
      <c r="K326" s="162"/>
      <c r="L326" s="162"/>
      <c r="M326" s="159"/>
      <c r="N326" s="159"/>
      <c r="O326" s="160"/>
      <c r="P326" s="160"/>
      <c r="Q326" s="159"/>
      <c r="R326" s="159"/>
      <c r="S326" s="159"/>
      <c r="T326" s="163"/>
      <c r="U326" s="163"/>
      <c r="V326" s="163" t="s">
        <v>0</v>
      </c>
      <c r="W326" s="164"/>
      <c r="X326" s="160"/>
    </row>
    <row r="327" spans="1:37">
      <c r="A327" s="108">
        <v>126</v>
      </c>
      <c r="B327" s="109" t="s">
        <v>680</v>
      </c>
      <c r="C327" s="110" t="s">
        <v>686</v>
      </c>
      <c r="D327" s="111" t="s">
        <v>687</v>
      </c>
      <c r="E327" s="112">
        <v>112</v>
      </c>
      <c r="F327" s="113" t="s">
        <v>166</v>
      </c>
      <c r="L327" s="115">
        <f>E327*K327</f>
        <v>0</v>
      </c>
      <c r="N327" s="112">
        <f>E327*M327</f>
        <v>0</v>
      </c>
      <c r="O327" s="113">
        <v>20</v>
      </c>
      <c r="P327" s="113" t="s">
        <v>158</v>
      </c>
      <c r="V327" s="116" t="s">
        <v>421</v>
      </c>
      <c r="W327" s="117">
        <v>1.5680000000000001</v>
      </c>
      <c r="X327" s="110" t="s">
        <v>688</v>
      </c>
      <c r="Y327" s="110" t="s">
        <v>686</v>
      </c>
      <c r="Z327" s="113" t="s">
        <v>684</v>
      </c>
      <c r="AB327" s="113">
        <v>1</v>
      </c>
      <c r="AJ327" s="86" t="s">
        <v>424</v>
      </c>
      <c r="AK327" s="86" t="s">
        <v>162</v>
      </c>
    </row>
    <row r="328" spans="1:37">
      <c r="D328" s="165" t="s">
        <v>689</v>
      </c>
      <c r="E328" s="166">
        <f>J328</f>
        <v>0</v>
      </c>
      <c r="H328" s="166"/>
      <c r="I328" s="166"/>
      <c r="J328" s="166"/>
      <c r="L328" s="167">
        <f>SUM(L324:L327)</f>
        <v>0</v>
      </c>
      <c r="N328" s="168">
        <f>SUM(N324:N327)</f>
        <v>0</v>
      </c>
      <c r="W328" s="117">
        <f>SUM(W324:W327)</f>
        <v>3.976</v>
      </c>
    </row>
    <row r="330" spans="1:37">
      <c r="B330" s="110" t="s">
        <v>690</v>
      </c>
    </row>
    <row r="331" spans="1:37">
      <c r="A331" s="108">
        <v>127</v>
      </c>
      <c r="B331" s="109" t="s">
        <v>691</v>
      </c>
      <c r="C331" s="110" t="s">
        <v>692</v>
      </c>
      <c r="D331" s="111" t="s">
        <v>693</v>
      </c>
      <c r="E331" s="112">
        <v>18.899999999999999</v>
      </c>
      <c r="F331" s="113" t="s">
        <v>166</v>
      </c>
      <c r="K331" s="115">
        <v>1.5E-3</v>
      </c>
      <c r="L331" s="115">
        <f>E331*K331</f>
        <v>2.8349999999999997E-2</v>
      </c>
      <c r="N331" s="112">
        <f>E331*M331</f>
        <v>0</v>
      </c>
      <c r="O331" s="113">
        <v>20</v>
      </c>
      <c r="P331" s="113" t="s">
        <v>158</v>
      </c>
      <c r="V331" s="116" t="s">
        <v>421</v>
      </c>
      <c r="W331" s="117">
        <v>10.074</v>
      </c>
      <c r="X331" s="110" t="s">
        <v>694</v>
      </c>
      <c r="Y331" s="110" t="s">
        <v>692</v>
      </c>
      <c r="Z331" s="113" t="s">
        <v>695</v>
      </c>
      <c r="AB331" s="113">
        <v>1</v>
      </c>
      <c r="AJ331" s="86" t="s">
        <v>424</v>
      </c>
      <c r="AK331" s="86" t="s">
        <v>162</v>
      </c>
    </row>
    <row r="332" spans="1:37">
      <c r="D332" s="158" t="s">
        <v>696</v>
      </c>
      <c r="E332" s="159"/>
      <c r="F332" s="160"/>
      <c r="G332" s="161"/>
      <c r="H332" s="161"/>
      <c r="I332" s="161"/>
      <c r="J332" s="161"/>
      <c r="K332" s="162"/>
      <c r="L332" s="162"/>
      <c r="M332" s="159"/>
      <c r="N332" s="159"/>
      <c r="O332" s="160"/>
      <c r="P332" s="160"/>
      <c r="Q332" s="159"/>
      <c r="R332" s="159"/>
      <c r="S332" s="159"/>
      <c r="T332" s="163"/>
      <c r="U332" s="163"/>
      <c r="V332" s="163" t="s">
        <v>0</v>
      </c>
      <c r="W332" s="164"/>
      <c r="X332" s="160"/>
    </row>
    <row r="333" spans="1:37">
      <c r="D333" s="158" t="s">
        <v>697</v>
      </c>
      <c r="E333" s="159"/>
      <c r="F333" s="160"/>
      <c r="G333" s="161"/>
      <c r="H333" s="161"/>
      <c r="I333" s="161"/>
      <c r="J333" s="161"/>
      <c r="K333" s="162"/>
      <c r="L333" s="162"/>
      <c r="M333" s="159"/>
      <c r="N333" s="159"/>
      <c r="O333" s="160"/>
      <c r="P333" s="160"/>
      <c r="Q333" s="159"/>
      <c r="R333" s="159"/>
      <c r="S333" s="159"/>
      <c r="T333" s="163"/>
      <c r="U333" s="163"/>
      <c r="V333" s="163" t="s">
        <v>0</v>
      </c>
      <c r="W333" s="164"/>
      <c r="X333" s="160"/>
    </row>
    <row r="334" spans="1:37">
      <c r="D334" s="158" t="s">
        <v>698</v>
      </c>
      <c r="E334" s="159"/>
      <c r="F334" s="160"/>
      <c r="G334" s="161"/>
      <c r="H334" s="161"/>
      <c r="I334" s="161"/>
      <c r="J334" s="161"/>
      <c r="K334" s="162"/>
      <c r="L334" s="162"/>
      <c r="M334" s="159"/>
      <c r="N334" s="159"/>
      <c r="O334" s="160"/>
      <c r="P334" s="160"/>
      <c r="Q334" s="159"/>
      <c r="R334" s="159"/>
      <c r="S334" s="159"/>
      <c r="T334" s="163"/>
      <c r="U334" s="163"/>
      <c r="V334" s="163" t="s">
        <v>0</v>
      </c>
      <c r="W334" s="164"/>
      <c r="X334" s="160"/>
    </row>
    <row r="335" spans="1:37">
      <c r="D335" s="158" t="s">
        <v>699</v>
      </c>
      <c r="E335" s="159"/>
      <c r="F335" s="160"/>
      <c r="G335" s="161"/>
      <c r="H335" s="161"/>
      <c r="I335" s="161"/>
      <c r="J335" s="161"/>
      <c r="K335" s="162"/>
      <c r="L335" s="162"/>
      <c r="M335" s="159"/>
      <c r="N335" s="159"/>
      <c r="O335" s="160"/>
      <c r="P335" s="160"/>
      <c r="Q335" s="159"/>
      <c r="R335" s="159"/>
      <c r="S335" s="159"/>
      <c r="T335" s="163"/>
      <c r="U335" s="163"/>
      <c r="V335" s="163" t="s">
        <v>0</v>
      </c>
      <c r="W335" s="164"/>
      <c r="X335" s="160"/>
    </row>
    <row r="336" spans="1:37">
      <c r="A336" s="108">
        <v>128</v>
      </c>
      <c r="B336" s="109" t="s">
        <v>691</v>
      </c>
      <c r="C336" s="110" t="s">
        <v>700</v>
      </c>
      <c r="D336" s="111" t="s">
        <v>701</v>
      </c>
      <c r="E336" s="112">
        <v>13.77</v>
      </c>
      <c r="F336" s="113" t="s">
        <v>166</v>
      </c>
      <c r="K336" s="115">
        <v>1E-3</v>
      </c>
      <c r="L336" s="115">
        <f>E336*K336</f>
        <v>1.3769999999999999E-2</v>
      </c>
      <c r="N336" s="112">
        <f>E336*M336</f>
        <v>0</v>
      </c>
      <c r="O336" s="113">
        <v>20</v>
      </c>
      <c r="P336" s="113" t="s">
        <v>158</v>
      </c>
      <c r="V336" s="116" t="s">
        <v>421</v>
      </c>
      <c r="W336" s="117">
        <v>7.3390000000000004</v>
      </c>
      <c r="X336" s="110" t="s">
        <v>700</v>
      </c>
      <c r="Y336" s="110" t="s">
        <v>700</v>
      </c>
      <c r="Z336" s="113" t="s">
        <v>695</v>
      </c>
      <c r="AB336" s="113">
        <v>6</v>
      </c>
      <c r="AJ336" s="86" t="s">
        <v>424</v>
      </c>
      <c r="AK336" s="86" t="s">
        <v>162</v>
      </c>
    </row>
    <row r="337" spans="1:37">
      <c r="D337" s="158" t="s">
        <v>702</v>
      </c>
      <c r="E337" s="159"/>
      <c r="F337" s="160"/>
      <c r="G337" s="161"/>
      <c r="H337" s="161"/>
      <c r="I337" s="161"/>
      <c r="J337" s="161"/>
      <c r="K337" s="162"/>
      <c r="L337" s="162"/>
      <c r="M337" s="159"/>
      <c r="N337" s="159"/>
      <c r="O337" s="160"/>
      <c r="P337" s="160"/>
      <c r="Q337" s="159"/>
      <c r="R337" s="159"/>
      <c r="S337" s="159"/>
      <c r="T337" s="163"/>
      <c r="U337" s="163"/>
      <c r="V337" s="163" t="s">
        <v>0</v>
      </c>
      <c r="W337" s="164"/>
      <c r="X337" s="160"/>
    </row>
    <row r="338" spans="1:37">
      <c r="D338" s="158" t="s">
        <v>703</v>
      </c>
      <c r="E338" s="159"/>
      <c r="F338" s="160"/>
      <c r="G338" s="161"/>
      <c r="H338" s="161"/>
      <c r="I338" s="161"/>
      <c r="J338" s="161"/>
      <c r="K338" s="162"/>
      <c r="L338" s="162"/>
      <c r="M338" s="159"/>
      <c r="N338" s="159"/>
      <c r="O338" s="160"/>
      <c r="P338" s="160"/>
      <c r="Q338" s="159"/>
      <c r="R338" s="159"/>
      <c r="S338" s="159"/>
      <c r="T338" s="163"/>
      <c r="U338" s="163"/>
      <c r="V338" s="163" t="s">
        <v>0</v>
      </c>
      <c r="W338" s="164"/>
      <c r="X338" s="160"/>
    </row>
    <row r="339" spans="1:37">
      <c r="D339" s="158" t="s">
        <v>704</v>
      </c>
      <c r="E339" s="159"/>
      <c r="F339" s="160"/>
      <c r="G339" s="161"/>
      <c r="H339" s="161"/>
      <c r="I339" s="161"/>
      <c r="J339" s="161"/>
      <c r="K339" s="162"/>
      <c r="L339" s="162"/>
      <c r="M339" s="159"/>
      <c r="N339" s="159"/>
      <c r="O339" s="160"/>
      <c r="P339" s="160"/>
      <c r="Q339" s="159"/>
      <c r="R339" s="159"/>
      <c r="S339" s="159"/>
      <c r="T339" s="163"/>
      <c r="U339" s="163"/>
      <c r="V339" s="163" t="s">
        <v>0</v>
      </c>
      <c r="W339" s="164"/>
      <c r="X339" s="160"/>
    </row>
    <row r="340" spans="1:37">
      <c r="D340" s="158" t="s">
        <v>705</v>
      </c>
      <c r="E340" s="159"/>
      <c r="F340" s="160"/>
      <c r="G340" s="161"/>
      <c r="H340" s="161"/>
      <c r="I340" s="161"/>
      <c r="J340" s="161"/>
      <c r="K340" s="162"/>
      <c r="L340" s="162"/>
      <c r="M340" s="159"/>
      <c r="N340" s="159"/>
      <c r="O340" s="160"/>
      <c r="P340" s="160"/>
      <c r="Q340" s="159"/>
      <c r="R340" s="159"/>
      <c r="S340" s="159"/>
      <c r="T340" s="163"/>
      <c r="U340" s="163"/>
      <c r="V340" s="163" t="s">
        <v>0</v>
      </c>
      <c r="W340" s="164"/>
      <c r="X340" s="160"/>
    </row>
    <row r="341" spans="1:37" ht="25.5">
      <c r="A341" s="108">
        <v>129</v>
      </c>
      <c r="B341" s="109" t="s">
        <v>691</v>
      </c>
      <c r="C341" s="110" t="s">
        <v>706</v>
      </c>
      <c r="D341" s="111" t="s">
        <v>707</v>
      </c>
      <c r="E341" s="112">
        <v>13.721</v>
      </c>
      <c r="F341" s="113" t="s">
        <v>58</v>
      </c>
      <c r="L341" s="115">
        <f>E341*K341</f>
        <v>0</v>
      </c>
      <c r="N341" s="112">
        <f>E341*M341</f>
        <v>0</v>
      </c>
      <c r="O341" s="113">
        <v>20</v>
      </c>
      <c r="P341" s="113" t="s">
        <v>158</v>
      </c>
      <c r="V341" s="116" t="s">
        <v>421</v>
      </c>
      <c r="X341" s="110" t="s">
        <v>708</v>
      </c>
      <c r="Y341" s="110" t="s">
        <v>706</v>
      </c>
      <c r="Z341" s="113" t="s">
        <v>695</v>
      </c>
      <c r="AB341" s="113">
        <v>1</v>
      </c>
      <c r="AJ341" s="86" t="s">
        <v>424</v>
      </c>
      <c r="AK341" s="86" t="s">
        <v>162</v>
      </c>
    </row>
    <row r="342" spans="1:37">
      <c r="D342" s="165" t="s">
        <v>709</v>
      </c>
      <c r="E342" s="166">
        <f>J342</f>
        <v>0</v>
      </c>
      <c r="H342" s="166"/>
      <c r="I342" s="166"/>
      <c r="J342" s="166"/>
      <c r="L342" s="167">
        <f>SUM(L330:L341)</f>
        <v>4.2119999999999998E-2</v>
      </c>
      <c r="N342" s="168">
        <f>SUM(N330:N341)</f>
        <v>0</v>
      </c>
      <c r="W342" s="117">
        <f>SUM(W330:W341)</f>
        <v>17.413</v>
      </c>
    </row>
    <row r="344" spans="1:37">
      <c r="D344" s="165" t="s">
        <v>710</v>
      </c>
      <c r="E344" s="168">
        <f>J344</f>
        <v>0</v>
      </c>
      <c r="H344" s="166"/>
      <c r="I344" s="166"/>
      <c r="J344" s="166"/>
      <c r="L344" s="167">
        <f>+L183+L202+L207+L211+L228+L289+L297+L308+L314+L322+L328+L342</f>
        <v>13.567739400000002</v>
      </c>
      <c r="N344" s="168">
        <f>+N183+N202+N207+N211+N228+N289+N297+N308+N314+N322+N328+N342</f>
        <v>1.5306099999999998</v>
      </c>
      <c r="W344" s="117">
        <f>+W183+W202+W207+W211+W228+W289+W297+W308+W314+W322+W328+W342</f>
        <v>1144.2090000000003</v>
      </c>
    </row>
    <row r="346" spans="1:37">
      <c r="B346" s="157" t="s">
        <v>711</v>
      </c>
    </row>
    <row r="347" spans="1:37">
      <c r="B347" s="110" t="s">
        <v>712</v>
      </c>
    </row>
    <row r="348" spans="1:37">
      <c r="A348" s="108">
        <v>130</v>
      </c>
      <c r="B348" s="109" t="s">
        <v>713</v>
      </c>
      <c r="C348" s="110" t="s">
        <v>714</v>
      </c>
      <c r="D348" s="111" t="s">
        <v>715</v>
      </c>
      <c r="E348" s="112">
        <v>1</v>
      </c>
      <c r="F348" s="113" t="s">
        <v>482</v>
      </c>
      <c r="L348" s="115">
        <f>E348*K348</f>
        <v>0</v>
      </c>
      <c r="N348" s="112">
        <f>E348*M348</f>
        <v>0</v>
      </c>
      <c r="O348" s="113">
        <v>20</v>
      </c>
      <c r="P348" s="113" t="s">
        <v>158</v>
      </c>
      <c r="V348" s="116" t="s">
        <v>136</v>
      </c>
      <c r="X348" s="110" t="s">
        <v>714</v>
      </c>
      <c r="Y348" s="110" t="s">
        <v>714</v>
      </c>
      <c r="Z348" s="113" t="s">
        <v>495</v>
      </c>
      <c r="AB348" s="113">
        <v>6</v>
      </c>
      <c r="AJ348" s="86" t="s">
        <v>716</v>
      </c>
      <c r="AK348" s="86" t="s">
        <v>162</v>
      </c>
    </row>
    <row r="349" spans="1:37">
      <c r="A349" s="108">
        <v>131</v>
      </c>
      <c r="B349" s="109" t="s">
        <v>713</v>
      </c>
      <c r="C349" s="110" t="s">
        <v>717</v>
      </c>
      <c r="D349" s="111" t="s">
        <v>718</v>
      </c>
      <c r="E349" s="112">
        <v>1</v>
      </c>
      <c r="F349" s="113" t="s">
        <v>482</v>
      </c>
      <c r="L349" s="115">
        <f>E349*K349</f>
        <v>0</v>
      </c>
      <c r="N349" s="112">
        <f>E349*M349</f>
        <v>0</v>
      </c>
      <c r="O349" s="113">
        <v>20</v>
      </c>
      <c r="P349" s="113" t="s">
        <v>158</v>
      </c>
      <c r="V349" s="116" t="s">
        <v>136</v>
      </c>
      <c r="X349" s="110" t="s">
        <v>717</v>
      </c>
      <c r="Y349" s="110" t="s">
        <v>717</v>
      </c>
      <c r="Z349" s="113" t="s">
        <v>495</v>
      </c>
      <c r="AB349" s="113">
        <v>6</v>
      </c>
      <c r="AJ349" s="86" t="s">
        <v>716</v>
      </c>
      <c r="AK349" s="86" t="s">
        <v>162</v>
      </c>
    </row>
    <row r="350" spans="1:37">
      <c r="A350" s="108">
        <v>132</v>
      </c>
      <c r="B350" s="109" t="s">
        <v>713</v>
      </c>
      <c r="C350" s="110" t="s">
        <v>719</v>
      </c>
      <c r="D350" s="111" t="s">
        <v>720</v>
      </c>
      <c r="E350" s="112">
        <v>1</v>
      </c>
      <c r="F350" s="113" t="s">
        <v>482</v>
      </c>
      <c r="L350" s="115">
        <f>E350*K350</f>
        <v>0</v>
      </c>
      <c r="N350" s="112">
        <f>E350*M350</f>
        <v>0</v>
      </c>
      <c r="O350" s="113">
        <v>20</v>
      </c>
      <c r="P350" s="113" t="s">
        <v>158</v>
      </c>
      <c r="V350" s="116" t="s">
        <v>136</v>
      </c>
      <c r="X350" s="110" t="s">
        <v>719</v>
      </c>
      <c r="Y350" s="110" t="s">
        <v>719</v>
      </c>
      <c r="Z350" s="113" t="s">
        <v>495</v>
      </c>
      <c r="AB350" s="113">
        <v>6</v>
      </c>
      <c r="AJ350" s="86" t="s">
        <v>716</v>
      </c>
      <c r="AK350" s="86" t="s">
        <v>162</v>
      </c>
    </row>
    <row r="351" spans="1:37">
      <c r="D351" s="165" t="s">
        <v>721</v>
      </c>
      <c r="E351" s="166">
        <f>J351</f>
        <v>0</v>
      </c>
      <c r="H351" s="166"/>
      <c r="I351" s="166"/>
      <c r="J351" s="166"/>
      <c r="L351" s="167">
        <f>SUM(L346:L350)</f>
        <v>0</v>
      </c>
      <c r="N351" s="168">
        <f>SUM(N346:N350)</f>
        <v>0</v>
      </c>
      <c r="W351" s="117">
        <f>SUM(W346:W350)</f>
        <v>0</v>
      </c>
    </row>
    <row r="353" spans="4:23">
      <c r="D353" s="165" t="s">
        <v>722</v>
      </c>
      <c r="E353" s="166">
        <f>J353</f>
        <v>0</v>
      </c>
      <c r="H353" s="166"/>
      <c r="I353" s="166"/>
      <c r="J353" s="166"/>
      <c r="L353" s="167">
        <f>+L351</f>
        <v>0</v>
      </c>
      <c r="N353" s="168">
        <f>+N351</f>
        <v>0</v>
      </c>
      <c r="W353" s="117">
        <f>+W351</f>
        <v>0</v>
      </c>
    </row>
    <row r="355" spans="4:23">
      <c r="D355" s="170" t="s">
        <v>723</v>
      </c>
      <c r="E355" s="166">
        <f>J355</f>
        <v>0</v>
      </c>
      <c r="H355" s="166"/>
      <c r="I355" s="166"/>
      <c r="J355" s="166"/>
      <c r="L355" s="167">
        <f>+L175+L344+L353</f>
        <v>87.996162880000014</v>
      </c>
      <c r="N355" s="168">
        <f>+N175+N344+N353</f>
        <v>207.01986300000002</v>
      </c>
      <c r="W355" s="117">
        <f>+W175+W344+W353</f>
        <v>3358.6070000000004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ColWidth="9.140625" defaultRowHeight="12.75"/>
  <cols>
    <col min="1" max="1" width="15.7109375" style="95" customWidth="1"/>
    <col min="2" max="3" width="45.7109375" style="95" customWidth="1"/>
    <col min="4" max="4" width="11.28515625" style="96" customWidth="1"/>
    <col min="5" max="16384" width="9.140625" style="86"/>
  </cols>
  <sheetData>
    <row r="1" spans="1:6">
      <c r="A1" s="97" t="s">
        <v>117</v>
      </c>
      <c r="B1" s="98"/>
      <c r="C1" s="98"/>
      <c r="D1" s="99" t="s">
        <v>724</v>
      </c>
    </row>
    <row r="2" spans="1:6">
      <c r="A2" s="97" t="s">
        <v>119</v>
      </c>
      <c r="B2" s="98"/>
      <c r="C2" s="98"/>
      <c r="D2" s="99" t="s">
        <v>120</v>
      </c>
    </row>
    <row r="3" spans="1:6">
      <c r="A3" s="97" t="s">
        <v>15</v>
      </c>
      <c r="B3" s="98"/>
      <c r="C3" s="98"/>
      <c r="D3" s="99" t="s">
        <v>121</v>
      </c>
    </row>
    <row r="4" spans="1:6">
      <c r="A4" s="98"/>
      <c r="B4" s="98"/>
      <c r="C4" s="98"/>
      <c r="D4" s="98"/>
    </row>
    <row r="5" spans="1:6">
      <c r="A5" s="97" t="s">
        <v>122</v>
      </c>
      <c r="B5" s="98"/>
      <c r="C5" s="98"/>
      <c r="D5" s="98"/>
    </row>
    <row r="6" spans="1:6">
      <c r="A6" s="97" t="s">
        <v>123</v>
      </c>
      <c r="B6" s="98"/>
      <c r="C6" s="98"/>
      <c r="D6" s="98"/>
    </row>
    <row r="7" spans="1:6">
      <c r="A7" s="97"/>
      <c r="B7" s="98"/>
      <c r="C7" s="98"/>
      <c r="D7" s="98"/>
    </row>
    <row r="8" spans="1:6">
      <c r="A8" s="86" t="s">
        <v>124</v>
      </c>
      <c r="B8" s="100"/>
      <c r="C8" s="101"/>
      <c r="D8" s="102"/>
    </row>
    <row r="9" spans="1:6">
      <c r="A9" s="103" t="s">
        <v>67</v>
      </c>
      <c r="B9" s="103" t="s">
        <v>68</v>
      </c>
      <c r="C9" s="103" t="s">
        <v>69</v>
      </c>
      <c r="D9" s="104" t="s">
        <v>70</v>
      </c>
      <c r="F9" s="86" t="s">
        <v>725</v>
      </c>
    </row>
    <row r="10" spans="1:6">
      <c r="A10" s="105"/>
      <c r="B10" s="105"/>
      <c r="C10" s="106"/>
      <c r="D10" s="107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workbookViewId="0"/>
  </sheetViews>
  <sheetFormatPr defaultColWidth="9.140625" defaultRowHeight="12.75"/>
  <cols>
    <col min="1" max="1" width="42.28515625" style="86" customWidth="1"/>
    <col min="2" max="4" width="9.7109375" style="87" customWidth="1"/>
    <col min="5" max="5" width="9.7109375" style="88" customWidth="1"/>
    <col min="6" max="6" width="8.7109375" style="89" customWidth="1"/>
    <col min="7" max="7" width="9.140625" style="89"/>
    <col min="8" max="23" width="9.140625" style="86"/>
    <col min="24" max="25" width="5.7109375" style="86" customWidth="1"/>
    <col min="26" max="26" width="6.5703125" style="86" customWidth="1"/>
    <col min="27" max="27" width="24.28515625" style="86" customWidth="1"/>
    <col min="28" max="28" width="4.28515625" style="86" customWidth="1"/>
    <col min="29" max="29" width="8.28515625" style="86" customWidth="1"/>
    <col min="30" max="30" width="8.7109375" style="86" customWidth="1"/>
    <col min="31" max="16384" width="9.140625" style="86"/>
  </cols>
  <sheetData>
    <row r="1" spans="1:30">
      <c r="A1" s="90" t="s">
        <v>117</v>
      </c>
      <c r="C1" s="86"/>
      <c r="E1" s="90" t="s">
        <v>118</v>
      </c>
      <c r="F1" s="86"/>
      <c r="G1" s="86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1:30">
      <c r="A2" s="90" t="s">
        <v>119</v>
      </c>
      <c r="C2" s="86"/>
      <c r="E2" s="90" t="s">
        <v>120</v>
      </c>
      <c r="F2" s="86"/>
      <c r="G2" s="86"/>
      <c r="Z2" s="83" t="s">
        <v>12</v>
      </c>
      <c r="AA2" s="84" t="s">
        <v>71</v>
      </c>
      <c r="AB2" s="84" t="s">
        <v>14</v>
      </c>
      <c r="AC2" s="84"/>
      <c r="AD2" s="85"/>
    </row>
    <row r="3" spans="1:30">
      <c r="A3" s="90" t="s">
        <v>15</v>
      </c>
      <c r="C3" s="86"/>
      <c r="E3" s="90" t="s">
        <v>121</v>
      </c>
      <c r="F3" s="86"/>
      <c r="G3" s="86"/>
      <c r="Z3" s="83" t="s">
        <v>16</v>
      </c>
      <c r="AA3" s="84" t="s">
        <v>72</v>
      </c>
      <c r="AB3" s="84" t="s">
        <v>14</v>
      </c>
      <c r="AC3" s="84" t="s">
        <v>18</v>
      </c>
      <c r="AD3" s="85" t="s">
        <v>19</v>
      </c>
    </row>
    <row r="4" spans="1:30">
      <c r="B4" s="86"/>
      <c r="C4" s="86"/>
      <c r="D4" s="86"/>
      <c r="E4" s="86"/>
      <c r="F4" s="86"/>
      <c r="G4" s="86"/>
      <c r="Z4" s="83" t="s">
        <v>20</v>
      </c>
      <c r="AA4" s="84" t="s">
        <v>73</v>
      </c>
      <c r="AB4" s="84" t="s">
        <v>14</v>
      </c>
      <c r="AC4" s="84"/>
      <c r="AD4" s="85"/>
    </row>
    <row r="5" spans="1:30">
      <c r="A5" s="90" t="s">
        <v>122</v>
      </c>
      <c r="B5" s="86"/>
      <c r="C5" s="86"/>
      <c r="D5" s="86"/>
      <c r="E5" s="86"/>
      <c r="F5" s="86"/>
      <c r="G5" s="86"/>
      <c r="Z5" s="83" t="s">
        <v>22</v>
      </c>
      <c r="AA5" s="84" t="s">
        <v>72</v>
      </c>
      <c r="AB5" s="84" t="s">
        <v>14</v>
      </c>
      <c r="AC5" s="84" t="s">
        <v>18</v>
      </c>
      <c r="AD5" s="85" t="s">
        <v>19</v>
      </c>
    </row>
    <row r="6" spans="1:30">
      <c r="A6" s="90" t="s">
        <v>123</v>
      </c>
      <c r="B6" s="86"/>
      <c r="C6" s="86"/>
      <c r="D6" s="86"/>
      <c r="E6" s="86"/>
      <c r="F6" s="86"/>
      <c r="G6" s="86"/>
    </row>
    <row r="7" spans="1:30">
      <c r="A7" s="90"/>
      <c r="B7" s="86"/>
      <c r="C7" s="86"/>
      <c r="D7" s="86"/>
      <c r="E7" s="86"/>
      <c r="F7" s="86"/>
      <c r="G7" s="86"/>
    </row>
    <row r="8" spans="1:30" ht="13.5">
      <c r="A8" s="86" t="s">
        <v>124</v>
      </c>
      <c r="B8" s="91" t="str">
        <f>CONCATENATE(AA2," ",AB2," ",AC2," ",AD2)</f>
        <v xml:space="preserve">Rekapitulácia rozpočtu v EUR  </v>
      </c>
      <c r="G8" s="86"/>
    </row>
    <row r="9" spans="1:30">
      <c r="A9" s="92" t="s">
        <v>74</v>
      </c>
      <c r="B9" s="92" t="s">
        <v>31</v>
      </c>
      <c r="C9" s="92" t="s">
        <v>32</v>
      </c>
      <c r="D9" s="92" t="s">
        <v>33</v>
      </c>
      <c r="E9" s="93" t="s">
        <v>75</v>
      </c>
      <c r="F9" s="93" t="s">
        <v>35</v>
      </c>
      <c r="G9" s="93" t="s">
        <v>40</v>
      </c>
    </row>
    <row r="10" spans="1:30">
      <c r="A10" s="94"/>
      <c r="B10" s="94"/>
      <c r="C10" s="94" t="s">
        <v>57</v>
      </c>
      <c r="D10" s="94"/>
      <c r="E10" s="94" t="s">
        <v>33</v>
      </c>
      <c r="F10" s="94" t="s">
        <v>33</v>
      </c>
      <c r="G10" s="94" t="s">
        <v>33</v>
      </c>
    </row>
    <row r="12" spans="1:30">
      <c r="A12" s="86" t="s">
        <v>153</v>
      </c>
      <c r="B12" s="87">
        <f>Prehlad!H18</f>
        <v>0</v>
      </c>
      <c r="C12" s="87">
        <f>Prehlad!I18</f>
        <v>0</v>
      </c>
      <c r="D12" s="87">
        <f>Prehlad!J18</f>
        <v>0</v>
      </c>
      <c r="E12" s="88">
        <f>Prehlad!L18</f>
        <v>0</v>
      </c>
      <c r="F12" s="89">
        <f>Prehlad!N18</f>
        <v>0</v>
      </c>
      <c r="G12" s="89">
        <f>Prehlad!W18</f>
        <v>2.1000000000000001E-2</v>
      </c>
    </row>
    <row r="13" spans="1:30">
      <c r="A13" s="86" t="s">
        <v>170</v>
      </c>
      <c r="B13" s="87">
        <f>Prehlad!H42</f>
        <v>0</v>
      </c>
      <c r="C13" s="87">
        <f>Prehlad!I42</f>
        <v>0</v>
      </c>
      <c r="D13" s="87">
        <f>Prehlad!J42</f>
        <v>0</v>
      </c>
      <c r="E13" s="88">
        <f>Prehlad!L42</f>
        <v>6.1387030100000004</v>
      </c>
      <c r="F13" s="89">
        <f>Prehlad!N42</f>
        <v>0</v>
      </c>
      <c r="G13" s="89">
        <f>Prehlad!W42</f>
        <v>38.242999999999995</v>
      </c>
    </row>
    <row r="14" spans="1:30">
      <c r="A14" s="86" t="s">
        <v>208</v>
      </c>
      <c r="B14" s="87">
        <f>Prehlad!H75</f>
        <v>0</v>
      </c>
      <c r="C14" s="87">
        <f>Prehlad!I75</f>
        <v>0</v>
      </c>
      <c r="D14" s="87">
        <f>Prehlad!J75</f>
        <v>0</v>
      </c>
      <c r="E14" s="88">
        <f>Prehlad!L75</f>
        <v>67.735153370000006</v>
      </c>
      <c r="F14" s="89">
        <f>Prehlad!N75</f>
        <v>0</v>
      </c>
      <c r="G14" s="89">
        <f>Prehlad!W75</f>
        <v>247.72699999999998</v>
      </c>
    </row>
    <row r="15" spans="1:30">
      <c r="A15" s="86" t="s">
        <v>276</v>
      </c>
      <c r="B15" s="87">
        <f>Prehlad!H173</f>
        <v>0</v>
      </c>
      <c r="C15" s="87">
        <f>Prehlad!I173</f>
        <v>0</v>
      </c>
      <c r="D15" s="87">
        <f>Prehlad!J173</f>
        <v>0</v>
      </c>
      <c r="E15" s="88">
        <f>Prehlad!L173</f>
        <v>0.55456710000000009</v>
      </c>
      <c r="F15" s="89">
        <f>Prehlad!N173</f>
        <v>205.48925300000002</v>
      </c>
      <c r="G15" s="89">
        <f>Prehlad!W173</f>
        <v>1928.4069999999999</v>
      </c>
    </row>
    <row r="16" spans="1:30">
      <c r="A16" s="86" t="s">
        <v>415</v>
      </c>
      <c r="B16" s="87">
        <f>Prehlad!H175</f>
        <v>0</v>
      </c>
      <c r="C16" s="87">
        <f>Prehlad!I175</f>
        <v>0</v>
      </c>
      <c r="D16" s="87">
        <f>Prehlad!J175</f>
        <v>0</v>
      </c>
      <c r="E16" s="88">
        <f>Prehlad!L175</f>
        <v>74.428423480000006</v>
      </c>
      <c r="F16" s="89">
        <f>Prehlad!N175</f>
        <v>205.48925300000002</v>
      </c>
      <c r="G16" s="89">
        <f>Prehlad!W175</f>
        <v>2214.3980000000001</v>
      </c>
    </row>
    <row r="18" spans="1:7">
      <c r="A18" s="86" t="s">
        <v>417</v>
      </c>
      <c r="B18" s="87">
        <f>Prehlad!H183</f>
        <v>0</v>
      </c>
      <c r="C18" s="87">
        <f>Prehlad!I183</f>
        <v>0</v>
      </c>
      <c r="D18" s="87">
        <f>Prehlad!J183</f>
        <v>0</v>
      </c>
      <c r="E18" s="88">
        <f>Prehlad!L183</f>
        <v>0</v>
      </c>
      <c r="F18" s="89">
        <f>Prehlad!N183</f>
        <v>0</v>
      </c>
      <c r="G18" s="89">
        <f>Prehlad!W183</f>
        <v>5.9469999999999992</v>
      </c>
    </row>
    <row r="19" spans="1:7">
      <c r="A19" s="86" t="s">
        <v>437</v>
      </c>
      <c r="B19" s="87">
        <f>Prehlad!H202</f>
        <v>0</v>
      </c>
      <c r="C19" s="87">
        <f>Prehlad!I202</f>
        <v>0</v>
      </c>
      <c r="D19" s="87">
        <f>Prehlad!J202</f>
        <v>0</v>
      </c>
      <c r="E19" s="88">
        <f>Prehlad!L202</f>
        <v>2.8347300999999998</v>
      </c>
      <c r="F19" s="89">
        <f>Prehlad!N202</f>
        <v>0</v>
      </c>
      <c r="G19" s="89">
        <f>Prehlad!W202</f>
        <v>49.180000000000007</v>
      </c>
    </row>
    <row r="20" spans="1:7">
      <c r="A20" s="86" t="s">
        <v>478</v>
      </c>
      <c r="B20" s="87">
        <f>Prehlad!H207</f>
        <v>0</v>
      </c>
      <c r="C20" s="87">
        <f>Prehlad!I207</f>
        <v>0</v>
      </c>
      <c r="D20" s="87">
        <f>Prehlad!J207</f>
        <v>0</v>
      </c>
      <c r="E20" s="88">
        <f>Prehlad!L207</f>
        <v>0</v>
      </c>
      <c r="F20" s="89">
        <f>Prehlad!N207</f>
        <v>0</v>
      </c>
      <c r="G20" s="89">
        <f>Prehlad!W207</f>
        <v>0</v>
      </c>
    </row>
    <row r="21" spans="1:7">
      <c r="A21" s="86" t="s">
        <v>486</v>
      </c>
      <c r="B21" s="87">
        <f>Prehlad!H211</f>
        <v>0</v>
      </c>
      <c r="C21" s="87">
        <f>Prehlad!I211</f>
        <v>0</v>
      </c>
      <c r="D21" s="87">
        <f>Prehlad!J211</f>
        <v>0</v>
      </c>
      <c r="E21" s="88">
        <f>Prehlad!L211</f>
        <v>0</v>
      </c>
      <c r="F21" s="89">
        <f>Prehlad!N211</f>
        <v>0</v>
      </c>
      <c r="G21" s="89">
        <f>Prehlad!W211</f>
        <v>0</v>
      </c>
    </row>
    <row r="22" spans="1:7">
      <c r="A22" s="86" t="s">
        <v>491</v>
      </c>
      <c r="B22" s="87">
        <f>Prehlad!H228</f>
        <v>0</v>
      </c>
      <c r="C22" s="87">
        <f>Prehlad!I228</f>
        <v>0</v>
      </c>
      <c r="D22" s="87">
        <f>Prehlad!J228</f>
        <v>0</v>
      </c>
      <c r="E22" s="88">
        <f>Prehlad!L228</f>
        <v>2.149791</v>
      </c>
      <c r="F22" s="89">
        <f>Prehlad!N228</f>
        <v>0</v>
      </c>
      <c r="G22" s="89">
        <f>Prehlad!W228</f>
        <v>75.126000000000005</v>
      </c>
    </row>
    <row r="23" spans="1:7">
      <c r="A23" s="86" t="s">
        <v>528</v>
      </c>
      <c r="B23" s="87">
        <f>Prehlad!H289</f>
        <v>0</v>
      </c>
      <c r="C23" s="87">
        <f>Prehlad!I289</f>
        <v>0</v>
      </c>
      <c r="D23" s="87">
        <f>Prehlad!J289</f>
        <v>0</v>
      </c>
      <c r="E23" s="88">
        <f>Prehlad!L289</f>
        <v>1.9789772999999999</v>
      </c>
      <c r="F23" s="89">
        <f>Prehlad!N289</f>
        <v>1.2798499999999999</v>
      </c>
      <c r="G23" s="89">
        <f>Prehlad!W289</f>
        <v>786.63</v>
      </c>
    </row>
    <row r="24" spans="1:7">
      <c r="A24" s="86" t="s">
        <v>614</v>
      </c>
      <c r="B24" s="87">
        <f>Prehlad!H297</f>
        <v>0</v>
      </c>
      <c r="C24" s="87">
        <f>Prehlad!I297</f>
        <v>0</v>
      </c>
      <c r="D24" s="87">
        <f>Prehlad!J297</f>
        <v>0</v>
      </c>
      <c r="E24" s="88">
        <f>Prehlad!L297</f>
        <v>5.1765824</v>
      </c>
      <c r="F24" s="89">
        <f>Prehlad!N297</f>
        <v>0</v>
      </c>
      <c r="G24" s="89">
        <f>Prehlad!W297</f>
        <v>19.149999999999999</v>
      </c>
    </row>
    <row r="25" spans="1:7">
      <c r="A25" s="86" t="s">
        <v>632</v>
      </c>
      <c r="B25" s="87">
        <f>Prehlad!H308</f>
        <v>0</v>
      </c>
      <c r="C25" s="87">
        <f>Prehlad!I308</f>
        <v>0</v>
      </c>
      <c r="D25" s="87">
        <f>Prehlad!J308</f>
        <v>0</v>
      </c>
      <c r="E25" s="88">
        <f>Prehlad!L308</f>
        <v>8.0673600000000012E-2</v>
      </c>
      <c r="F25" s="89">
        <f>Prehlad!N308</f>
        <v>0.25075999999999998</v>
      </c>
      <c r="G25" s="89">
        <f>Prehlad!W308</f>
        <v>74.147000000000006</v>
      </c>
    </row>
    <row r="26" spans="1:7">
      <c r="A26" s="86" t="s">
        <v>656</v>
      </c>
      <c r="B26" s="87">
        <f>Prehlad!H314</f>
        <v>0</v>
      </c>
      <c r="C26" s="87">
        <f>Prehlad!I314</f>
        <v>0</v>
      </c>
      <c r="D26" s="87">
        <f>Prehlad!J314</f>
        <v>0</v>
      </c>
      <c r="E26" s="88">
        <f>Prehlad!L314</f>
        <v>1.023485</v>
      </c>
      <c r="F26" s="89">
        <f>Prehlad!N314</f>
        <v>0</v>
      </c>
      <c r="G26" s="89">
        <f>Prehlad!W314</f>
        <v>104.52699999999999</v>
      </c>
    </row>
    <row r="27" spans="1:7">
      <c r="A27" s="86" t="s">
        <v>668</v>
      </c>
      <c r="B27" s="87">
        <f>Prehlad!H322</f>
        <v>0</v>
      </c>
      <c r="C27" s="87">
        <f>Prehlad!I322</f>
        <v>0</v>
      </c>
      <c r="D27" s="87">
        <f>Prehlad!J322</f>
        <v>0</v>
      </c>
      <c r="E27" s="88">
        <f>Prehlad!L322</f>
        <v>0.28137999999999996</v>
      </c>
      <c r="F27" s="89">
        <f>Prehlad!N322</f>
        <v>0</v>
      </c>
      <c r="G27" s="89">
        <f>Prehlad!W322</f>
        <v>8.1129999999999995</v>
      </c>
    </row>
    <row r="28" spans="1:7">
      <c r="A28" s="86" t="s">
        <v>679</v>
      </c>
      <c r="B28" s="87">
        <f>Prehlad!H328</f>
        <v>0</v>
      </c>
      <c r="C28" s="87">
        <f>Prehlad!I328</f>
        <v>0</v>
      </c>
      <c r="D28" s="87">
        <f>Prehlad!J328</f>
        <v>0</v>
      </c>
      <c r="E28" s="88">
        <f>Prehlad!L328</f>
        <v>0</v>
      </c>
      <c r="F28" s="89">
        <f>Prehlad!N328</f>
        <v>0</v>
      </c>
      <c r="G28" s="89">
        <f>Prehlad!W328</f>
        <v>3.976</v>
      </c>
    </row>
    <row r="29" spans="1:7">
      <c r="A29" s="86" t="s">
        <v>690</v>
      </c>
      <c r="B29" s="87">
        <f>Prehlad!H342</f>
        <v>0</v>
      </c>
      <c r="C29" s="87">
        <f>Prehlad!I342</f>
        <v>0</v>
      </c>
      <c r="D29" s="87">
        <f>Prehlad!J342</f>
        <v>0</v>
      </c>
      <c r="E29" s="88">
        <f>Prehlad!L342</f>
        <v>4.2119999999999998E-2</v>
      </c>
      <c r="F29" s="89">
        <f>Prehlad!N342</f>
        <v>0</v>
      </c>
      <c r="G29" s="89">
        <f>Prehlad!W342</f>
        <v>17.413</v>
      </c>
    </row>
    <row r="30" spans="1:7">
      <c r="A30" s="86" t="s">
        <v>710</v>
      </c>
      <c r="B30" s="87">
        <f>Prehlad!H344</f>
        <v>0</v>
      </c>
      <c r="C30" s="87">
        <f>Prehlad!I344</f>
        <v>0</v>
      </c>
      <c r="D30" s="87">
        <f>Prehlad!J344</f>
        <v>0</v>
      </c>
      <c r="E30" s="88">
        <f>Prehlad!L344</f>
        <v>13.567739400000002</v>
      </c>
      <c r="F30" s="89">
        <f>Prehlad!N344</f>
        <v>1.5306099999999998</v>
      </c>
      <c r="G30" s="89">
        <f>Prehlad!W344</f>
        <v>1144.2090000000003</v>
      </c>
    </row>
    <row r="32" spans="1:7">
      <c r="A32" s="86" t="s">
        <v>712</v>
      </c>
      <c r="B32" s="87">
        <f>Prehlad!H351</f>
        <v>0</v>
      </c>
      <c r="C32" s="87">
        <f>Prehlad!I351</f>
        <v>0</v>
      </c>
      <c r="D32" s="87">
        <f>Prehlad!J351</f>
        <v>0</v>
      </c>
      <c r="E32" s="88">
        <f>Prehlad!L351</f>
        <v>0</v>
      </c>
      <c r="F32" s="89">
        <f>Prehlad!N351</f>
        <v>0</v>
      </c>
      <c r="G32" s="89">
        <f>Prehlad!W351</f>
        <v>0</v>
      </c>
    </row>
    <row r="33" spans="1:7">
      <c r="A33" s="86" t="s">
        <v>722</v>
      </c>
      <c r="B33" s="87">
        <f>Prehlad!H353</f>
        <v>0</v>
      </c>
      <c r="C33" s="87">
        <f>Prehlad!I353</f>
        <v>0</v>
      </c>
      <c r="D33" s="87">
        <f>Prehlad!J353</f>
        <v>0</v>
      </c>
      <c r="E33" s="88">
        <f>Prehlad!L353</f>
        <v>0</v>
      </c>
      <c r="F33" s="89">
        <f>Prehlad!N353</f>
        <v>0</v>
      </c>
      <c r="G33" s="89">
        <f>Prehlad!W353</f>
        <v>0</v>
      </c>
    </row>
    <row r="36" spans="1:7">
      <c r="A36" s="86" t="s">
        <v>723</v>
      </c>
      <c r="B36" s="87">
        <f>Prehlad!H355</f>
        <v>0</v>
      </c>
      <c r="C36" s="87">
        <f>Prehlad!I355</f>
        <v>0</v>
      </c>
      <c r="D36" s="87">
        <f>Prehlad!J355</f>
        <v>0</v>
      </c>
      <c r="E36" s="88">
        <f>Prehlad!L355</f>
        <v>87.996162880000014</v>
      </c>
      <c r="F36" s="89">
        <f>Prehlad!N355</f>
        <v>207.01986300000002</v>
      </c>
      <c r="G36" s="89">
        <f>Prehlad!W355</f>
        <v>3358.6070000000004</v>
      </c>
    </row>
  </sheetData>
  <printOptions horizontalCentered="1"/>
  <pageMargins left="0.196527777777778" right="0.196527777777778" top="0.62986111111111098" bottom="0.59027777777777801" header="0.51180555555555596" footer="0.35416666666666702"/>
  <pageSetup paperSize="9" orientation="portrait"/>
  <headerFooter alignWithMargins="0">
    <oddFooter>&amp;R&amp;"Arial Narrow,Obyčejné"&amp;8Strana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workbookViewId="0"/>
  </sheetViews>
  <sheetFormatPr defaultColWidth="9.140625" defaultRowHeight="12.7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17.7109375" style="1" customWidth="1"/>
    <col min="9" max="9" width="8.7109375" style="1" customWidth="1"/>
    <col min="10" max="10" width="14" style="1" customWidth="1"/>
    <col min="11" max="11" width="2.28515625" style="1" customWidth="1"/>
    <col min="12" max="12" width="6.85546875" style="1" customWidth="1"/>
    <col min="13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2:30" ht="28.5" customHeight="1">
      <c r="B1" s="2" t="s">
        <v>125</v>
      </c>
      <c r="C1" s="2"/>
      <c r="D1" s="2"/>
      <c r="F1" s="3" t="str">
        <f>CONCATENATE(AA2," ",AB2," ",AC2," ",AD2)</f>
        <v xml:space="preserve">Krycí list rozpočtu v EUR  </v>
      </c>
      <c r="G1" s="2"/>
      <c r="H1" s="2"/>
      <c r="I1" s="2"/>
      <c r="J1" s="2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2:30" ht="18" customHeight="1">
      <c r="B2" s="4"/>
      <c r="C2" s="5" t="s">
        <v>122</v>
      </c>
      <c r="D2" s="5"/>
      <c r="E2" s="5"/>
      <c r="F2" s="5"/>
      <c r="G2" s="6" t="s">
        <v>76</v>
      </c>
      <c r="H2" s="5"/>
      <c r="I2" s="5"/>
      <c r="J2" s="66"/>
      <c r="Z2" s="83" t="s">
        <v>12</v>
      </c>
      <c r="AA2" s="84" t="s">
        <v>77</v>
      </c>
      <c r="AB2" s="84" t="s">
        <v>14</v>
      </c>
      <c r="AC2" s="84"/>
      <c r="AD2" s="85"/>
    </row>
    <row r="3" spans="2:30" ht="18" customHeight="1">
      <c r="B3" s="7"/>
      <c r="C3" s="8" t="s">
        <v>123</v>
      </c>
      <c r="D3" s="8"/>
      <c r="E3" s="8"/>
      <c r="F3" s="8"/>
      <c r="G3" s="9" t="s">
        <v>126</v>
      </c>
      <c r="H3" s="8"/>
      <c r="I3" s="8"/>
      <c r="J3" s="67"/>
      <c r="Z3" s="83" t="s">
        <v>16</v>
      </c>
      <c r="AA3" s="84" t="s">
        <v>78</v>
      </c>
      <c r="AB3" s="84" t="s">
        <v>14</v>
      </c>
      <c r="AC3" s="84" t="s">
        <v>18</v>
      </c>
      <c r="AD3" s="85" t="s">
        <v>19</v>
      </c>
    </row>
    <row r="4" spans="2:30" ht="18" customHeight="1">
      <c r="B4" s="10"/>
      <c r="C4" s="11"/>
      <c r="D4" s="11"/>
      <c r="E4" s="11"/>
      <c r="F4" s="11"/>
      <c r="G4" s="12"/>
      <c r="H4" s="11"/>
      <c r="I4" s="11"/>
      <c r="J4" s="68"/>
      <c r="Z4" s="83" t="s">
        <v>20</v>
      </c>
      <c r="AA4" s="84" t="s">
        <v>79</v>
      </c>
      <c r="AB4" s="84" t="s">
        <v>14</v>
      </c>
      <c r="AC4" s="84"/>
      <c r="AD4" s="85"/>
    </row>
    <row r="5" spans="2:30" ht="18" customHeight="1">
      <c r="B5" s="13"/>
      <c r="C5" s="14" t="s">
        <v>80</v>
      </c>
      <c r="D5" s="14"/>
      <c r="E5" s="14" t="s">
        <v>81</v>
      </c>
      <c r="F5" s="15"/>
      <c r="G5" s="15" t="s">
        <v>82</v>
      </c>
      <c r="H5" s="14" t="s">
        <v>127</v>
      </c>
      <c r="I5" s="15" t="s">
        <v>83</v>
      </c>
      <c r="J5" s="69" t="s">
        <v>128</v>
      </c>
      <c r="Z5" s="83" t="s">
        <v>22</v>
      </c>
      <c r="AA5" s="84" t="s">
        <v>78</v>
      </c>
      <c r="AB5" s="84" t="s">
        <v>14</v>
      </c>
      <c r="AC5" s="84" t="s">
        <v>18</v>
      </c>
      <c r="AD5" s="85" t="s">
        <v>19</v>
      </c>
    </row>
    <row r="6" spans="2:30" ht="18" customHeight="1">
      <c r="B6" s="4"/>
      <c r="C6" s="5" t="s">
        <v>2</v>
      </c>
      <c r="D6" s="5" t="s">
        <v>129</v>
      </c>
      <c r="E6" s="5"/>
      <c r="F6" s="5"/>
      <c r="G6" s="5" t="s">
        <v>84</v>
      </c>
      <c r="H6" s="5"/>
      <c r="I6" s="5"/>
      <c r="J6" s="66"/>
    </row>
    <row r="7" spans="2:30" ht="18" customHeight="1">
      <c r="B7" s="16"/>
      <c r="C7" s="17"/>
      <c r="D7" s="18" t="s">
        <v>130</v>
      </c>
      <c r="E7" s="18"/>
      <c r="F7" s="18"/>
      <c r="G7" s="18" t="s">
        <v>85</v>
      </c>
      <c r="H7" s="18"/>
      <c r="I7" s="18"/>
      <c r="J7" s="70"/>
    </row>
    <row r="8" spans="2:30" ht="18" customHeight="1">
      <c r="B8" s="7"/>
      <c r="C8" s="8" t="s">
        <v>1</v>
      </c>
      <c r="D8" s="8"/>
      <c r="E8" s="8"/>
      <c r="F8" s="8"/>
      <c r="G8" s="8" t="s">
        <v>84</v>
      </c>
      <c r="H8" s="8"/>
      <c r="I8" s="8"/>
      <c r="J8" s="67"/>
    </row>
    <row r="9" spans="2:30" ht="18" customHeight="1">
      <c r="B9" s="10"/>
      <c r="C9" s="12"/>
      <c r="D9" s="11"/>
      <c r="E9" s="11"/>
      <c r="F9" s="11"/>
      <c r="G9" s="18" t="s">
        <v>85</v>
      </c>
      <c r="H9" s="11"/>
      <c r="I9" s="11"/>
      <c r="J9" s="68"/>
    </row>
    <row r="10" spans="2:30" ht="18" customHeight="1">
      <c r="B10" s="7"/>
      <c r="C10" s="8" t="s">
        <v>86</v>
      </c>
      <c r="D10" s="8" t="s">
        <v>131</v>
      </c>
      <c r="E10" s="8"/>
      <c r="F10" s="8"/>
      <c r="G10" s="8" t="s">
        <v>84</v>
      </c>
      <c r="H10" s="8"/>
      <c r="I10" s="8"/>
      <c r="J10" s="67"/>
    </row>
    <row r="11" spans="2:30" ht="18" customHeight="1">
      <c r="B11" s="19"/>
      <c r="C11" s="20"/>
      <c r="D11" s="20" t="s">
        <v>132</v>
      </c>
      <c r="E11" s="20"/>
      <c r="F11" s="20"/>
      <c r="G11" s="20" t="s">
        <v>85</v>
      </c>
      <c r="H11" s="20"/>
      <c r="I11" s="20"/>
      <c r="J11" s="71"/>
    </row>
    <row r="12" spans="2:30" ht="18" customHeight="1">
      <c r="B12" s="21">
        <v>1</v>
      </c>
      <c r="C12" s="5" t="s">
        <v>133</v>
      </c>
      <c r="D12" s="5"/>
      <c r="E12" s="5"/>
      <c r="F12" s="22">
        <f>IF(B12&lt;&gt;0,ROUND($J$31/B12,0),0)</f>
        <v>0</v>
      </c>
      <c r="G12" s="6">
        <v>1</v>
      </c>
      <c r="H12" s="5" t="s">
        <v>136</v>
      </c>
      <c r="I12" s="5"/>
      <c r="J12" s="72">
        <f>IF(G12&lt;&gt;0,ROUND($J$31/G12,0),0)</f>
        <v>0</v>
      </c>
    </row>
    <row r="13" spans="2:30" ht="18" customHeight="1">
      <c r="B13" s="23">
        <v>1</v>
      </c>
      <c r="C13" s="18" t="s">
        <v>134</v>
      </c>
      <c r="D13" s="18"/>
      <c r="E13" s="18"/>
      <c r="F13" s="24">
        <f>IF(B13&lt;&gt;0,ROUND($J$31/B13,0),0)</f>
        <v>0</v>
      </c>
      <c r="G13" s="17"/>
      <c r="H13" s="18"/>
      <c r="I13" s="18"/>
      <c r="J13" s="73">
        <f>IF(G13&lt;&gt;0,ROUND($J$31/G13,0),0)</f>
        <v>0</v>
      </c>
    </row>
    <row r="14" spans="2:30" ht="18" customHeight="1">
      <c r="B14" s="25">
        <v>1</v>
      </c>
      <c r="C14" s="20" t="s">
        <v>135</v>
      </c>
      <c r="D14" s="20"/>
      <c r="E14" s="20"/>
      <c r="F14" s="26">
        <f>IF(B14&lt;&gt;0,ROUND($J$31/B14,0),0)</f>
        <v>0</v>
      </c>
      <c r="G14" s="27"/>
      <c r="H14" s="20"/>
      <c r="I14" s="20"/>
      <c r="J14" s="74">
        <f>IF(G14&lt;&gt;0,ROUND($J$31/G14,0),0)</f>
        <v>0</v>
      </c>
    </row>
    <row r="15" spans="2:30" ht="18" customHeight="1">
      <c r="B15" s="28" t="s">
        <v>87</v>
      </c>
      <c r="C15" s="29" t="s">
        <v>88</v>
      </c>
      <c r="D15" s="30" t="s">
        <v>31</v>
      </c>
      <c r="E15" s="30" t="s">
        <v>89</v>
      </c>
      <c r="F15" s="31" t="s">
        <v>90</v>
      </c>
      <c r="G15" s="28" t="s">
        <v>91</v>
      </c>
      <c r="H15" s="32" t="s">
        <v>92</v>
      </c>
      <c r="I15" s="43"/>
      <c r="J15" s="44"/>
    </row>
    <row r="16" spans="2:30" ht="18" customHeight="1">
      <c r="B16" s="33">
        <v>1</v>
      </c>
      <c r="C16" s="34" t="s">
        <v>93</v>
      </c>
      <c r="D16" s="148">
        <f>Prehlad!H175</f>
        <v>0</v>
      </c>
      <c r="E16" s="148">
        <f>Prehlad!I175</f>
        <v>0</v>
      </c>
      <c r="F16" s="149">
        <f>D16+E16</f>
        <v>0</v>
      </c>
      <c r="G16" s="33">
        <v>6</v>
      </c>
      <c r="H16" s="35" t="s">
        <v>137</v>
      </c>
      <c r="I16" s="75"/>
      <c r="J16" s="149">
        <v>0</v>
      </c>
    </row>
    <row r="17" spans="2:10" ht="18" customHeight="1">
      <c r="B17" s="36">
        <v>2</v>
      </c>
      <c r="C17" s="37" t="s">
        <v>94</v>
      </c>
      <c r="D17" s="150">
        <f>Prehlad!H344</f>
        <v>0</v>
      </c>
      <c r="E17" s="150">
        <f>Prehlad!I344</f>
        <v>0</v>
      </c>
      <c r="F17" s="149">
        <f>D17+E17</f>
        <v>0</v>
      </c>
      <c r="G17" s="36">
        <v>7</v>
      </c>
      <c r="H17" s="38" t="s">
        <v>138</v>
      </c>
      <c r="I17" s="8"/>
      <c r="J17" s="151">
        <v>0</v>
      </c>
    </row>
    <row r="18" spans="2:10" ht="18" customHeight="1">
      <c r="B18" s="36">
        <v>3</v>
      </c>
      <c r="C18" s="37" t="s">
        <v>95</v>
      </c>
      <c r="D18" s="150">
        <f>Prehlad!H353</f>
        <v>0</v>
      </c>
      <c r="E18" s="150">
        <f>Prehlad!I353</f>
        <v>0</v>
      </c>
      <c r="F18" s="149">
        <f>D18+E18</f>
        <v>0</v>
      </c>
      <c r="G18" s="36">
        <v>8</v>
      </c>
      <c r="H18" s="38" t="s">
        <v>139</v>
      </c>
      <c r="I18" s="8"/>
      <c r="J18" s="151">
        <v>0</v>
      </c>
    </row>
    <row r="19" spans="2:10" ht="18" customHeight="1">
      <c r="B19" s="36">
        <v>4</v>
      </c>
      <c r="C19" s="37" t="s">
        <v>96</v>
      </c>
      <c r="D19" s="150"/>
      <c r="E19" s="150"/>
      <c r="F19" s="152">
        <f>D19+E19</f>
        <v>0</v>
      </c>
      <c r="G19" s="36">
        <v>9</v>
      </c>
      <c r="H19" s="38" t="s">
        <v>3</v>
      </c>
      <c r="I19" s="8"/>
      <c r="J19" s="151">
        <v>0</v>
      </c>
    </row>
    <row r="20" spans="2:10" ht="18" customHeight="1">
      <c r="B20" s="39">
        <v>5</v>
      </c>
      <c r="C20" s="40" t="s">
        <v>97</v>
      </c>
      <c r="D20" s="153">
        <f>SUM(D16:D19)</f>
        <v>0</v>
      </c>
      <c r="E20" s="154">
        <f>SUM(E16:E19)</f>
        <v>0</v>
      </c>
      <c r="F20" s="155">
        <f>SUM(F16:F19)</f>
        <v>0</v>
      </c>
      <c r="G20" s="41">
        <v>10</v>
      </c>
      <c r="I20" s="76" t="s">
        <v>98</v>
      </c>
      <c r="J20" s="155">
        <f>SUM(J16:J19)</f>
        <v>0</v>
      </c>
    </row>
    <row r="21" spans="2:10" ht="18" customHeight="1">
      <c r="B21" s="28" t="s">
        <v>99</v>
      </c>
      <c r="C21" s="42"/>
      <c r="D21" s="43" t="s">
        <v>100</v>
      </c>
      <c r="E21" s="43"/>
      <c r="F21" s="44"/>
      <c r="G21" s="28" t="s">
        <v>101</v>
      </c>
      <c r="H21" s="32" t="s">
        <v>102</v>
      </c>
      <c r="I21" s="43"/>
      <c r="J21" s="44"/>
    </row>
    <row r="22" spans="2:10" ht="18" customHeight="1">
      <c r="B22" s="33">
        <v>11</v>
      </c>
      <c r="C22" s="35" t="s">
        <v>140</v>
      </c>
      <c r="D22" s="45" t="s">
        <v>3</v>
      </c>
      <c r="E22" s="46">
        <v>0</v>
      </c>
      <c r="F22" s="149">
        <f>ROUND(((D16+E16+D17+E17+D18)*E22),2)</f>
        <v>0</v>
      </c>
      <c r="G22" s="36">
        <v>16</v>
      </c>
      <c r="H22" s="38" t="s">
        <v>103</v>
      </c>
      <c r="I22" s="77"/>
      <c r="J22" s="151">
        <v>0</v>
      </c>
    </row>
    <row r="23" spans="2:10" ht="18" customHeight="1">
      <c r="B23" s="36">
        <v>12</v>
      </c>
      <c r="C23" s="38" t="s">
        <v>141</v>
      </c>
      <c r="D23" s="47"/>
      <c r="E23" s="48">
        <v>0</v>
      </c>
      <c r="F23" s="151">
        <f>ROUND(((D16+E16+D17+E17+D18)*E23),2)</f>
        <v>0</v>
      </c>
      <c r="G23" s="36">
        <v>17</v>
      </c>
      <c r="H23" s="38" t="s">
        <v>143</v>
      </c>
      <c r="I23" s="77"/>
      <c r="J23" s="151">
        <v>0</v>
      </c>
    </row>
    <row r="24" spans="2:10" ht="18" customHeight="1">
      <c r="B24" s="36">
        <v>13</v>
      </c>
      <c r="C24" s="38" t="s">
        <v>142</v>
      </c>
      <c r="D24" s="47"/>
      <c r="E24" s="48">
        <v>0</v>
      </c>
      <c r="F24" s="151">
        <f>ROUND(((D16+E16+D17+E17+D18)*E24),2)</f>
        <v>0</v>
      </c>
      <c r="G24" s="36">
        <v>18</v>
      </c>
      <c r="H24" s="38" t="s">
        <v>144</v>
      </c>
      <c r="I24" s="77"/>
      <c r="J24" s="151">
        <v>0</v>
      </c>
    </row>
    <row r="25" spans="2:10" ht="18" customHeight="1">
      <c r="B25" s="36">
        <v>14</v>
      </c>
      <c r="C25" s="38" t="s">
        <v>3</v>
      </c>
      <c r="D25" s="47"/>
      <c r="E25" s="48">
        <v>0</v>
      </c>
      <c r="F25" s="151">
        <f>ROUND(((D16+E16+D17+E17+D18+E18)*E25),2)</f>
        <v>0</v>
      </c>
      <c r="G25" s="36">
        <v>19</v>
      </c>
      <c r="H25" s="38" t="s">
        <v>3</v>
      </c>
      <c r="I25" s="77"/>
      <c r="J25" s="151">
        <v>0</v>
      </c>
    </row>
    <row r="26" spans="2:10" ht="18" customHeight="1">
      <c r="B26" s="39">
        <v>15</v>
      </c>
      <c r="C26" s="49"/>
      <c r="D26" s="50"/>
      <c r="E26" s="50" t="s">
        <v>104</v>
      </c>
      <c r="F26" s="155">
        <f>SUM(F22:F25)</f>
        <v>0</v>
      </c>
      <c r="G26" s="39">
        <v>20</v>
      </c>
      <c r="H26" s="49"/>
      <c r="I26" s="50" t="s">
        <v>105</v>
      </c>
      <c r="J26" s="155">
        <f>SUM(J22:J25)</f>
        <v>0</v>
      </c>
    </row>
    <row r="27" spans="2:10" ht="18" customHeight="1">
      <c r="B27" s="51"/>
      <c r="C27" s="52" t="s">
        <v>106</v>
      </c>
      <c r="D27" s="53"/>
      <c r="E27" s="54" t="s">
        <v>107</v>
      </c>
      <c r="F27" s="55"/>
      <c r="G27" s="28" t="s">
        <v>108</v>
      </c>
      <c r="H27" s="32" t="s">
        <v>109</v>
      </c>
      <c r="I27" s="43"/>
      <c r="J27" s="44"/>
    </row>
    <row r="28" spans="2:10" ht="18" customHeight="1">
      <c r="B28" s="56"/>
      <c r="C28" s="57"/>
      <c r="D28" s="58"/>
      <c r="E28" s="59"/>
      <c r="F28" s="55"/>
      <c r="G28" s="33">
        <v>21</v>
      </c>
      <c r="H28" s="35"/>
      <c r="I28" s="78" t="s">
        <v>110</v>
      </c>
      <c r="J28" s="149">
        <f>ROUND(F20,2)+J20+F26+J26</f>
        <v>0</v>
      </c>
    </row>
    <row r="29" spans="2:10" ht="18" customHeight="1">
      <c r="B29" s="56"/>
      <c r="C29" s="58" t="s">
        <v>111</v>
      </c>
      <c r="D29" s="58"/>
      <c r="E29" s="60"/>
      <c r="F29" s="55"/>
      <c r="G29" s="36">
        <v>22</v>
      </c>
      <c r="H29" s="38" t="s">
        <v>145</v>
      </c>
      <c r="I29" s="156">
        <f>J28-I30</f>
        <v>0</v>
      </c>
      <c r="J29" s="151">
        <f>ROUND((I29*20)/100,2)</f>
        <v>0</v>
      </c>
    </row>
    <row r="30" spans="2:10" ht="18" customHeight="1">
      <c r="B30" s="7"/>
      <c r="C30" s="8" t="s">
        <v>112</v>
      </c>
      <c r="D30" s="8"/>
      <c r="E30" s="60"/>
      <c r="F30" s="55"/>
      <c r="G30" s="36">
        <v>23</v>
      </c>
      <c r="H30" s="38" t="s">
        <v>146</v>
      </c>
      <c r="I30" s="156">
        <f>SUMIF(Prehlad!O11:O9999,0,Prehlad!J11:J9999)</f>
        <v>0</v>
      </c>
      <c r="J30" s="151">
        <f>ROUND((I30*0)/100,1)</f>
        <v>0</v>
      </c>
    </row>
    <row r="31" spans="2:10" ht="18" customHeight="1">
      <c r="B31" s="56"/>
      <c r="C31" s="58"/>
      <c r="D31" s="58"/>
      <c r="E31" s="60"/>
      <c r="F31" s="55"/>
      <c r="G31" s="39">
        <v>24</v>
      </c>
      <c r="H31" s="49"/>
      <c r="I31" s="50" t="s">
        <v>113</v>
      </c>
      <c r="J31" s="155">
        <f>SUM(J28:J30)</f>
        <v>0</v>
      </c>
    </row>
    <row r="32" spans="2:10" ht="18" customHeight="1">
      <c r="B32" s="51"/>
      <c r="C32" s="58"/>
      <c r="D32" s="55"/>
      <c r="E32" s="61"/>
      <c r="F32" s="55"/>
      <c r="G32" s="62" t="s">
        <v>114</v>
      </c>
      <c r="H32" s="63" t="s">
        <v>147</v>
      </c>
      <c r="I32" s="79"/>
      <c r="J32" s="80">
        <v>0</v>
      </c>
    </row>
    <row r="33" spans="2:10" ht="18" customHeight="1">
      <c r="B33" s="64"/>
      <c r="C33" s="65"/>
      <c r="D33" s="52" t="s">
        <v>115</v>
      </c>
      <c r="E33" s="65"/>
      <c r="F33" s="65"/>
      <c r="G33" s="65"/>
      <c r="H33" s="65" t="s">
        <v>116</v>
      </c>
      <c r="I33" s="65"/>
      <c r="J33" s="81"/>
    </row>
    <row r="34" spans="2:10" ht="18" customHeight="1">
      <c r="B34" s="56"/>
      <c r="C34" s="57"/>
      <c r="D34" s="58"/>
      <c r="E34" s="58"/>
      <c r="F34" s="57"/>
      <c r="G34" s="58"/>
      <c r="H34" s="58"/>
      <c r="I34" s="58"/>
      <c r="J34" s="82"/>
    </row>
    <row r="35" spans="2:10" ht="18" customHeight="1">
      <c r="B35" s="56"/>
      <c r="C35" s="58" t="s">
        <v>111</v>
      </c>
      <c r="D35" s="58"/>
      <c r="E35" s="58"/>
      <c r="F35" s="57"/>
      <c r="G35" s="58" t="s">
        <v>111</v>
      </c>
      <c r="H35" s="58"/>
      <c r="I35" s="58"/>
      <c r="J35" s="82"/>
    </row>
    <row r="36" spans="2:10" ht="18" customHeight="1">
      <c r="B36" s="7"/>
      <c r="C36" s="8" t="s">
        <v>112</v>
      </c>
      <c r="D36" s="8"/>
      <c r="E36" s="8"/>
      <c r="F36" s="9"/>
      <c r="G36" s="8" t="s">
        <v>112</v>
      </c>
      <c r="H36" s="8"/>
      <c r="I36" s="8"/>
      <c r="J36" s="67"/>
    </row>
    <row r="37" spans="2:10" ht="18" customHeight="1">
      <c r="B37" s="56"/>
      <c r="C37" s="58" t="s">
        <v>107</v>
      </c>
      <c r="D37" s="58"/>
      <c r="E37" s="58"/>
      <c r="F37" s="57"/>
      <c r="G37" s="58" t="s">
        <v>107</v>
      </c>
      <c r="H37" s="58"/>
      <c r="I37" s="58"/>
      <c r="J37" s="82"/>
    </row>
    <row r="38" spans="2:10" ht="18" customHeight="1">
      <c r="B38" s="56"/>
      <c r="C38" s="58"/>
      <c r="D38" s="58"/>
      <c r="E38" s="58"/>
      <c r="F38" s="58"/>
      <c r="G38" s="58"/>
      <c r="H38" s="58"/>
      <c r="I38" s="58"/>
      <c r="J38" s="82"/>
    </row>
    <row r="39" spans="2:10" ht="18" customHeight="1">
      <c r="B39" s="56"/>
      <c r="C39" s="58"/>
      <c r="D39" s="58"/>
      <c r="E39" s="58"/>
      <c r="F39" s="58"/>
      <c r="G39" s="58"/>
      <c r="H39" s="58"/>
      <c r="I39" s="58"/>
      <c r="J39" s="82"/>
    </row>
    <row r="40" spans="2:10" ht="18" customHeight="1">
      <c r="B40" s="56"/>
      <c r="C40" s="58"/>
      <c r="D40" s="58"/>
      <c r="E40" s="58"/>
      <c r="F40" s="58"/>
      <c r="G40" s="58"/>
      <c r="H40" s="58"/>
      <c r="I40" s="58"/>
      <c r="J40" s="82"/>
    </row>
    <row r="41" spans="2:10" ht="18" customHeight="1">
      <c r="B41" s="19"/>
      <c r="C41" s="20"/>
      <c r="D41" s="20"/>
      <c r="E41" s="20"/>
      <c r="F41" s="20"/>
      <c r="G41" s="20"/>
      <c r="H41" s="20"/>
      <c r="I41" s="20"/>
      <c r="J41" s="71"/>
    </row>
    <row r="42" spans="2:10" ht="14.25" customHeight="1"/>
    <row r="43" spans="2:10" ht="2.25" customHeight="1"/>
  </sheetData>
  <printOptions horizontalCentered="1" verticalCentered="1"/>
  <pageMargins left="0.23888888888888901" right="0.26874999999999999" top="0.35416666666666702" bottom="0.43263888888888902" header="0.31388888888888899" footer="0.3541666666666670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admin</cp:lastModifiedBy>
  <cp:lastPrinted>2016-04-18T11:45:00Z</cp:lastPrinted>
  <dcterms:created xsi:type="dcterms:W3CDTF">1999-04-06T07:39:00Z</dcterms:created>
  <dcterms:modified xsi:type="dcterms:W3CDTF">2022-03-03T08:39:47Z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