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behunova.katarina\Desktop\"/>
    </mc:Choice>
  </mc:AlternateContent>
  <xr:revisionPtr revIDLastSave="0" documentId="8_{7ED5CA60-A166-4579-95B3-751DDB388AD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ácia stavby" sheetId="1" r:id="rId1"/>
    <sheet name="2 - Brzdova stolica" sheetId="3" r:id="rId2"/>
  </sheets>
  <definedNames>
    <definedName name="_xlnm._FilterDatabase" localSheetId="1" hidden="1">'2 - Brzdova stolica'!$C$131:$K$240</definedName>
    <definedName name="_xlnm.Print_Titles" localSheetId="1">'2 - Brzdova stolica'!$131:$131</definedName>
    <definedName name="_xlnm.Print_Titles" localSheetId="0">'Rekapitulácia stavby'!$92:$92</definedName>
    <definedName name="_xlnm.Print_Area" localSheetId="1">'2 - Brzdova stolica'!$C$4:$J$76,'2 - Brzdova stolica'!$C$82:$J$113,'2 - Brzdova stolica'!$C$119:$K$240</definedName>
    <definedName name="_xlnm.Print_Area" localSheetId="0">'Rekapitulácia stavby'!$D$4:$AO$76,'Rekapitulácia stavby'!$C$82:$AQ$97</definedName>
  </definedNames>
  <calcPr calcId="191029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240" i="3"/>
  <c r="BH240" i="3"/>
  <c r="BG240" i="3"/>
  <c r="BE240" i="3"/>
  <c r="T240" i="3"/>
  <c r="R240" i="3"/>
  <c r="P240" i="3"/>
  <c r="BK240" i="3"/>
  <c r="J240" i="3"/>
  <c r="BF240" i="3"/>
  <c r="BI239" i="3"/>
  <c r="BH239" i="3"/>
  <c r="BG239" i="3"/>
  <c r="BE239" i="3"/>
  <c r="T239" i="3"/>
  <c r="R239" i="3"/>
  <c r="P239" i="3"/>
  <c r="BK239" i="3"/>
  <c r="J239" i="3"/>
  <c r="BF239" i="3" s="1"/>
  <c r="BI238" i="3"/>
  <c r="BH238" i="3"/>
  <c r="BG238" i="3"/>
  <c r="BE238" i="3"/>
  <c r="T238" i="3"/>
  <c r="R238" i="3"/>
  <c r="P238" i="3"/>
  <c r="BK238" i="3"/>
  <c r="J238" i="3"/>
  <c r="BF238" i="3" s="1"/>
  <c r="BI237" i="3"/>
  <c r="BH237" i="3"/>
  <c r="BG237" i="3"/>
  <c r="BE237" i="3"/>
  <c r="T237" i="3"/>
  <c r="R237" i="3"/>
  <c r="R236" i="3"/>
  <c r="P237" i="3"/>
  <c r="BK237" i="3"/>
  <c r="BK236" i="3"/>
  <c r="J236" i="3"/>
  <c r="J112" i="3" s="1"/>
  <c r="J237" i="3"/>
  <c r="BF237" i="3"/>
  <c r="BI235" i="3"/>
  <c r="BH235" i="3"/>
  <c r="BG235" i="3"/>
  <c r="BE235" i="3"/>
  <c r="T235" i="3"/>
  <c r="R235" i="3"/>
  <c r="P235" i="3"/>
  <c r="BK235" i="3"/>
  <c r="J235" i="3"/>
  <c r="BF235" i="3" s="1"/>
  <c r="BI234" i="3"/>
  <c r="BH234" i="3"/>
  <c r="BG234" i="3"/>
  <c r="BE234" i="3"/>
  <c r="T234" i="3"/>
  <c r="T233" i="3" s="1"/>
  <c r="R234" i="3"/>
  <c r="R233" i="3" s="1"/>
  <c r="P234" i="3"/>
  <c r="P233" i="3" s="1"/>
  <c r="BK234" i="3"/>
  <c r="J234" i="3"/>
  <c r="BF234" i="3" s="1"/>
  <c r="BI232" i="3"/>
  <c r="BH232" i="3"/>
  <c r="BG232" i="3"/>
  <c r="BE232" i="3"/>
  <c r="T232" i="3"/>
  <c r="R232" i="3"/>
  <c r="P232" i="3"/>
  <c r="BK232" i="3"/>
  <c r="J232" i="3"/>
  <c r="BF232" i="3"/>
  <c r="BI231" i="3"/>
  <c r="BH231" i="3"/>
  <c r="BG231" i="3"/>
  <c r="BE231" i="3"/>
  <c r="T231" i="3"/>
  <c r="R231" i="3"/>
  <c r="P231" i="3"/>
  <c r="BK231" i="3"/>
  <c r="J231" i="3"/>
  <c r="BF231" i="3" s="1"/>
  <c r="BI230" i="3"/>
  <c r="BH230" i="3"/>
  <c r="BG230" i="3"/>
  <c r="BE230" i="3"/>
  <c r="T230" i="3"/>
  <c r="R230" i="3"/>
  <c r="P230" i="3"/>
  <c r="BK230" i="3"/>
  <c r="J230" i="3"/>
  <c r="BF230" i="3" s="1"/>
  <c r="BI229" i="3"/>
  <c r="BH229" i="3"/>
  <c r="BG229" i="3"/>
  <c r="BE229" i="3"/>
  <c r="T229" i="3"/>
  <c r="R229" i="3"/>
  <c r="P229" i="3"/>
  <c r="BK229" i="3"/>
  <c r="J229" i="3"/>
  <c r="BF229" i="3" s="1"/>
  <c r="BI228" i="3"/>
  <c r="BH228" i="3"/>
  <c r="BG228" i="3"/>
  <c r="BE228" i="3"/>
  <c r="T228" i="3"/>
  <c r="R228" i="3"/>
  <c r="P228" i="3"/>
  <c r="BK228" i="3"/>
  <c r="J228" i="3"/>
  <c r="BF228" i="3" s="1"/>
  <c r="BI227" i="3"/>
  <c r="BH227" i="3"/>
  <c r="BG227" i="3"/>
  <c r="BE227" i="3"/>
  <c r="T227" i="3"/>
  <c r="R227" i="3"/>
  <c r="P227" i="3"/>
  <c r="BK227" i="3"/>
  <c r="J227" i="3"/>
  <c r="BF227" i="3" s="1"/>
  <c r="BI226" i="3"/>
  <c r="BH226" i="3"/>
  <c r="BG226" i="3"/>
  <c r="BE226" i="3"/>
  <c r="T226" i="3"/>
  <c r="R226" i="3"/>
  <c r="P226" i="3"/>
  <c r="BK226" i="3"/>
  <c r="J226" i="3"/>
  <c r="BF226" i="3"/>
  <c r="BI225" i="3"/>
  <c r="BH225" i="3"/>
  <c r="BG225" i="3"/>
  <c r="BE225" i="3"/>
  <c r="T225" i="3"/>
  <c r="R225" i="3"/>
  <c r="P225" i="3"/>
  <c r="BK225" i="3"/>
  <c r="J225" i="3"/>
  <c r="BF225" i="3" s="1"/>
  <c r="BI224" i="3"/>
  <c r="BH224" i="3"/>
  <c r="BG224" i="3"/>
  <c r="BE224" i="3"/>
  <c r="T224" i="3"/>
  <c r="R224" i="3"/>
  <c r="P224" i="3"/>
  <c r="BK224" i="3"/>
  <c r="J224" i="3"/>
  <c r="BF224" i="3"/>
  <c r="BI223" i="3"/>
  <c r="BH223" i="3"/>
  <c r="BG223" i="3"/>
  <c r="BE223" i="3"/>
  <c r="T223" i="3"/>
  <c r="R223" i="3"/>
  <c r="P223" i="3"/>
  <c r="BK223" i="3"/>
  <c r="J223" i="3"/>
  <c r="BF223" i="3" s="1"/>
  <c r="BI222" i="3"/>
  <c r="BH222" i="3"/>
  <c r="BG222" i="3"/>
  <c r="BE222" i="3"/>
  <c r="T222" i="3"/>
  <c r="R222" i="3"/>
  <c r="P222" i="3"/>
  <c r="BK222" i="3"/>
  <c r="J222" i="3"/>
  <c r="BF222" i="3" s="1"/>
  <c r="BI221" i="3"/>
  <c r="BH221" i="3"/>
  <c r="BG221" i="3"/>
  <c r="BE221" i="3"/>
  <c r="T221" i="3"/>
  <c r="R221" i="3"/>
  <c r="P221" i="3"/>
  <c r="BK221" i="3"/>
  <c r="J221" i="3"/>
  <c r="BF221" i="3" s="1"/>
  <c r="BI220" i="3"/>
  <c r="BH220" i="3"/>
  <c r="BG220" i="3"/>
  <c r="BE220" i="3"/>
  <c r="T220" i="3"/>
  <c r="R220" i="3"/>
  <c r="P220" i="3"/>
  <c r="BK220" i="3"/>
  <c r="J220" i="3"/>
  <c r="BF220" i="3" s="1"/>
  <c r="BI219" i="3"/>
  <c r="BH219" i="3"/>
  <c r="BG219" i="3"/>
  <c r="BE219" i="3"/>
  <c r="T219" i="3"/>
  <c r="R219" i="3"/>
  <c r="P219" i="3"/>
  <c r="BK219" i="3"/>
  <c r="J219" i="3"/>
  <c r="BF219" i="3" s="1"/>
  <c r="BI218" i="3"/>
  <c r="BH218" i="3"/>
  <c r="BG218" i="3"/>
  <c r="BE218" i="3"/>
  <c r="T218" i="3"/>
  <c r="R218" i="3"/>
  <c r="R214" i="3" s="1"/>
  <c r="R213" i="3" s="1"/>
  <c r="P218" i="3"/>
  <c r="BK218" i="3"/>
  <c r="J218" i="3"/>
  <c r="BF218" i="3"/>
  <c r="BI217" i="3"/>
  <c r="BH217" i="3"/>
  <c r="BG217" i="3"/>
  <c r="BE217" i="3"/>
  <c r="T217" i="3"/>
  <c r="R217" i="3"/>
  <c r="P217" i="3"/>
  <c r="BK217" i="3"/>
  <c r="J217" i="3"/>
  <c r="BF217" i="3" s="1"/>
  <c r="BI216" i="3"/>
  <c r="BH216" i="3"/>
  <c r="BG216" i="3"/>
  <c r="BE216" i="3"/>
  <c r="T216" i="3"/>
  <c r="R216" i="3"/>
  <c r="P216" i="3"/>
  <c r="BK216" i="3"/>
  <c r="J216" i="3"/>
  <c r="BF216" i="3"/>
  <c r="BI215" i="3"/>
  <c r="BH215" i="3"/>
  <c r="BG215" i="3"/>
  <c r="BE215" i="3"/>
  <c r="T215" i="3"/>
  <c r="T214" i="3" s="1"/>
  <c r="R215" i="3"/>
  <c r="P215" i="3"/>
  <c r="P214" i="3" s="1"/>
  <c r="BK215" i="3"/>
  <c r="BK214" i="3"/>
  <c r="J214" i="3" s="1"/>
  <c r="J110" i="3" s="1"/>
  <c r="J215" i="3"/>
  <c r="BF215" i="3"/>
  <c r="BI212" i="3"/>
  <c r="BH212" i="3"/>
  <c r="BG212" i="3"/>
  <c r="BE212" i="3"/>
  <c r="T212" i="3"/>
  <c r="R212" i="3"/>
  <c r="P212" i="3"/>
  <c r="BK212" i="3"/>
  <c r="J212" i="3"/>
  <c r="BF212" i="3"/>
  <c r="BI211" i="3"/>
  <c r="BH211" i="3"/>
  <c r="BG211" i="3"/>
  <c r="BE211" i="3"/>
  <c r="T211" i="3"/>
  <c r="R211" i="3"/>
  <c r="P211" i="3"/>
  <c r="BK211" i="3"/>
  <c r="J211" i="3"/>
  <c r="BF211" i="3" s="1"/>
  <c r="BI210" i="3"/>
  <c r="BH210" i="3"/>
  <c r="BG210" i="3"/>
  <c r="BE210" i="3"/>
  <c r="T210" i="3"/>
  <c r="T209" i="3" s="1"/>
  <c r="R210" i="3"/>
  <c r="R209" i="3" s="1"/>
  <c r="P210" i="3"/>
  <c r="P209" i="3" s="1"/>
  <c r="BK210" i="3"/>
  <c r="J210" i="3"/>
  <c r="BF210" i="3" s="1"/>
  <c r="BI208" i="3"/>
  <c r="BH208" i="3"/>
  <c r="BG208" i="3"/>
  <c r="BE208" i="3"/>
  <c r="T208" i="3"/>
  <c r="R208" i="3"/>
  <c r="P208" i="3"/>
  <c r="BK208" i="3"/>
  <c r="J208" i="3"/>
  <c r="BF208" i="3"/>
  <c r="BI207" i="3"/>
  <c r="BH207" i="3"/>
  <c r="BG207" i="3"/>
  <c r="BE207" i="3"/>
  <c r="T207" i="3"/>
  <c r="R207" i="3"/>
  <c r="P207" i="3"/>
  <c r="BK207" i="3"/>
  <c r="J207" i="3"/>
  <c r="BF207" i="3" s="1"/>
  <c r="BI206" i="3"/>
  <c r="BH206" i="3"/>
  <c r="BG206" i="3"/>
  <c r="BE206" i="3"/>
  <c r="T206" i="3"/>
  <c r="T205" i="3" s="1"/>
  <c r="R206" i="3"/>
  <c r="R205" i="3" s="1"/>
  <c r="P206" i="3"/>
  <c r="P205" i="3" s="1"/>
  <c r="BK206" i="3"/>
  <c r="J206" i="3"/>
  <c r="BF206" i="3" s="1"/>
  <c r="BI204" i="3"/>
  <c r="BH204" i="3"/>
  <c r="BG204" i="3"/>
  <c r="BE204" i="3"/>
  <c r="T204" i="3"/>
  <c r="R204" i="3"/>
  <c r="P204" i="3"/>
  <c r="BK204" i="3"/>
  <c r="J204" i="3"/>
  <c r="BF204" i="3"/>
  <c r="BI203" i="3"/>
  <c r="BH203" i="3"/>
  <c r="BG203" i="3"/>
  <c r="BE203" i="3"/>
  <c r="T203" i="3"/>
  <c r="R203" i="3"/>
  <c r="P203" i="3"/>
  <c r="BK203" i="3"/>
  <c r="J203" i="3"/>
  <c r="BF203" i="3" s="1"/>
  <c r="BI202" i="3"/>
  <c r="BH202" i="3"/>
  <c r="BG202" i="3"/>
  <c r="BE202" i="3"/>
  <c r="T202" i="3"/>
  <c r="R202" i="3"/>
  <c r="P202" i="3"/>
  <c r="BK202" i="3"/>
  <c r="J202" i="3"/>
  <c r="BF202" i="3" s="1"/>
  <c r="BI201" i="3"/>
  <c r="BH201" i="3"/>
  <c r="BG201" i="3"/>
  <c r="BE201" i="3"/>
  <c r="T201" i="3"/>
  <c r="R201" i="3"/>
  <c r="P201" i="3"/>
  <c r="BK201" i="3"/>
  <c r="J201" i="3"/>
  <c r="BF201" i="3" s="1"/>
  <c r="BI200" i="3"/>
  <c r="BH200" i="3"/>
  <c r="BG200" i="3"/>
  <c r="BE200" i="3"/>
  <c r="T200" i="3"/>
  <c r="R200" i="3"/>
  <c r="P200" i="3"/>
  <c r="BK200" i="3"/>
  <c r="J200" i="3"/>
  <c r="BF200" i="3" s="1"/>
  <c r="BI199" i="3"/>
  <c r="BH199" i="3"/>
  <c r="BG199" i="3"/>
  <c r="BE199" i="3"/>
  <c r="T199" i="3"/>
  <c r="R199" i="3"/>
  <c r="P199" i="3"/>
  <c r="BK199" i="3"/>
  <c r="J199" i="3"/>
  <c r="BF199" i="3" s="1"/>
  <c r="BI198" i="3"/>
  <c r="BH198" i="3"/>
  <c r="BG198" i="3"/>
  <c r="BE198" i="3"/>
  <c r="T198" i="3"/>
  <c r="R198" i="3"/>
  <c r="P198" i="3"/>
  <c r="BK198" i="3"/>
  <c r="J198" i="3"/>
  <c r="BF198" i="3"/>
  <c r="BI197" i="3"/>
  <c r="BH197" i="3"/>
  <c r="BG197" i="3"/>
  <c r="BE197" i="3"/>
  <c r="T197" i="3"/>
  <c r="R197" i="3"/>
  <c r="P197" i="3"/>
  <c r="BK197" i="3"/>
  <c r="J197" i="3"/>
  <c r="BF197" i="3" s="1"/>
  <c r="BI196" i="3"/>
  <c r="BH196" i="3"/>
  <c r="BG196" i="3"/>
  <c r="BE196" i="3"/>
  <c r="T196" i="3"/>
  <c r="R196" i="3"/>
  <c r="P196" i="3"/>
  <c r="BK196" i="3"/>
  <c r="J196" i="3"/>
  <c r="BF196" i="3"/>
  <c r="BI195" i="3"/>
  <c r="BH195" i="3"/>
  <c r="BG195" i="3"/>
  <c r="BE195" i="3"/>
  <c r="T195" i="3"/>
  <c r="R195" i="3"/>
  <c r="P195" i="3"/>
  <c r="BK195" i="3"/>
  <c r="J195" i="3"/>
  <c r="BF195" i="3" s="1"/>
  <c r="BI194" i="3"/>
  <c r="BH194" i="3"/>
  <c r="BG194" i="3"/>
  <c r="BE194" i="3"/>
  <c r="T194" i="3"/>
  <c r="R194" i="3"/>
  <c r="P194" i="3"/>
  <c r="BK194" i="3"/>
  <c r="J194" i="3"/>
  <c r="BF194" i="3" s="1"/>
  <c r="BI193" i="3"/>
  <c r="BH193" i="3"/>
  <c r="BG193" i="3"/>
  <c r="BE193" i="3"/>
  <c r="T193" i="3"/>
  <c r="R193" i="3"/>
  <c r="R192" i="3" s="1"/>
  <c r="P193" i="3"/>
  <c r="BK193" i="3"/>
  <c r="BK192" i="3"/>
  <c r="J192" i="3" s="1"/>
  <c r="J106" i="3" s="1"/>
  <c r="J193" i="3"/>
  <c r="BF193" i="3"/>
  <c r="BI191" i="3"/>
  <c r="BH191" i="3"/>
  <c r="BG191" i="3"/>
  <c r="BE191" i="3"/>
  <c r="T191" i="3"/>
  <c r="R191" i="3"/>
  <c r="P191" i="3"/>
  <c r="BK191" i="3"/>
  <c r="J191" i="3"/>
  <c r="BF191" i="3" s="1"/>
  <c r="BI190" i="3"/>
  <c r="BH190" i="3"/>
  <c r="BG190" i="3"/>
  <c r="BE190" i="3"/>
  <c r="T190" i="3"/>
  <c r="T189" i="3"/>
  <c r="R190" i="3"/>
  <c r="R189" i="3" s="1"/>
  <c r="P190" i="3"/>
  <c r="P189" i="3" s="1"/>
  <c r="BK190" i="3"/>
  <c r="J190" i="3"/>
  <c r="BF190" i="3" s="1"/>
  <c r="BI188" i="3"/>
  <c r="BH188" i="3"/>
  <c r="BG188" i="3"/>
  <c r="BE188" i="3"/>
  <c r="T188" i="3"/>
  <c r="R188" i="3"/>
  <c r="R179" i="3" s="1"/>
  <c r="P188" i="3"/>
  <c r="BK188" i="3"/>
  <c r="J188" i="3"/>
  <c r="BF188" i="3"/>
  <c r="BI187" i="3"/>
  <c r="BH187" i="3"/>
  <c r="BG187" i="3"/>
  <c r="BE187" i="3"/>
  <c r="T187" i="3"/>
  <c r="R187" i="3"/>
  <c r="P187" i="3"/>
  <c r="BK187" i="3"/>
  <c r="J187" i="3"/>
  <c r="BF187" i="3" s="1"/>
  <c r="BI186" i="3"/>
  <c r="BH186" i="3"/>
  <c r="BG186" i="3"/>
  <c r="BE186" i="3"/>
  <c r="T186" i="3"/>
  <c r="R186" i="3"/>
  <c r="P186" i="3"/>
  <c r="BK186" i="3"/>
  <c r="J186" i="3"/>
  <c r="BF186" i="3"/>
  <c r="BI185" i="3"/>
  <c r="BH185" i="3"/>
  <c r="BG185" i="3"/>
  <c r="BE185" i="3"/>
  <c r="T185" i="3"/>
  <c r="R185" i="3"/>
  <c r="P185" i="3"/>
  <c r="BK185" i="3"/>
  <c r="J185" i="3"/>
  <c r="BF185" i="3" s="1"/>
  <c r="BI184" i="3"/>
  <c r="BH184" i="3"/>
  <c r="BG184" i="3"/>
  <c r="BE184" i="3"/>
  <c r="T184" i="3"/>
  <c r="R184" i="3"/>
  <c r="P184" i="3"/>
  <c r="BK184" i="3"/>
  <c r="J184" i="3"/>
  <c r="BF184" i="3" s="1"/>
  <c r="BI183" i="3"/>
  <c r="BH183" i="3"/>
  <c r="BG183" i="3"/>
  <c r="BE183" i="3"/>
  <c r="T183" i="3"/>
  <c r="R183" i="3"/>
  <c r="P183" i="3"/>
  <c r="BK183" i="3"/>
  <c r="J183" i="3"/>
  <c r="BF183" i="3" s="1"/>
  <c r="BI182" i="3"/>
  <c r="BH182" i="3"/>
  <c r="BG182" i="3"/>
  <c r="BE182" i="3"/>
  <c r="T182" i="3"/>
  <c r="R182" i="3"/>
  <c r="P182" i="3"/>
  <c r="BK182" i="3"/>
  <c r="J182" i="3"/>
  <c r="BF182" i="3" s="1"/>
  <c r="BI181" i="3"/>
  <c r="BH181" i="3"/>
  <c r="BG181" i="3"/>
  <c r="BE181" i="3"/>
  <c r="T181" i="3"/>
  <c r="R181" i="3"/>
  <c r="P181" i="3"/>
  <c r="BK181" i="3"/>
  <c r="J181" i="3"/>
  <c r="BF181" i="3" s="1"/>
  <c r="BI180" i="3"/>
  <c r="BH180" i="3"/>
  <c r="BG180" i="3"/>
  <c r="BE180" i="3"/>
  <c r="T180" i="3"/>
  <c r="T179" i="3"/>
  <c r="R180" i="3"/>
  <c r="P180" i="3"/>
  <c r="BK180" i="3"/>
  <c r="BK179" i="3"/>
  <c r="J179" i="3" s="1"/>
  <c r="J104" i="3" s="1"/>
  <c r="J180" i="3"/>
  <c r="BF180" i="3" s="1"/>
  <c r="BI177" i="3"/>
  <c r="BH177" i="3"/>
  <c r="BG177" i="3"/>
  <c r="BE177" i="3"/>
  <c r="T177" i="3"/>
  <c r="T176" i="3" s="1"/>
  <c r="R177" i="3"/>
  <c r="R176" i="3"/>
  <c r="P177" i="3"/>
  <c r="P176" i="3" s="1"/>
  <c r="BK177" i="3"/>
  <c r="BK176" i="3"/>
  <c r="J176" i="3"/>
  <c r="J102" i="3" s="1"/>
  <c r="J177" i="3"/>
  <c r="BF177" i="3"/>
  <c r="BI175" i="3"/>
  <c r="BH175" i="3"/>
  <c r="BG175" i="3"/>
  <c r="BE175" i="3"/>
  <c r="T175" i="3"/>
  <c r="R175" i="3"/>
  <c r="P175" i="3"/>
  <c r="BK175" i="3"/>
  <c r="J175" i="3"/>
  <c r="BF175" i="3" s="1"/>
  <c r="BI174" i="3"/>
  <c r="BH174" i="3"/>
  <c r="BG174" i="3"/>
  <c r="BE174" i="3"/>
  <c r="T174" i="3"/>
  <c r="R174" i="3"/>
  <c r="P174" i="3"/>
  <c r="BK174" i="3"/>
  <c r="J174" i="3"/>
  <c r="BF174" i="3" s="1"/>
  <c r="BI173" i="3"/>
  <c r="BH173" i="3"/>
  <c r="BG173" i="3"/>
  <c r="BE173" i="3"/>
  <c r="T173" i="3"/>
  <c r="R173" i="3"/>
  <c r="P173" i="3"/>
  <c r="BK173" i="3"/>
  <c r="J173" i="3"/>
  <c r="BF173" i="3" s="1"/>
  <c r="BI172" i="3"/>
  <c r="BH172" i="3"/>
  <c r="BG172" i="3"/>
  <c r="BE172" i="3"/>
  <c r="T172" i="3"/>
  <c r="R172" i="3"/>
  <c r="P172" i="3"/>
  <c r="BK172" i="3"/>
  <c r="J172" i="3"/>
  <c r="BF172" i="3" s="1"/>
  <c r="BI171" i="3"/>
  <c r="BH171" i="3"/>
  <c r="BG171" i="3"/>
  <c r="BE171" i="3"/>
  <c r="T171" i="3"/>
  <c r="R171" i="3"/>
  <c r="P171" i="3"/>
  <c r="BK171" i="3"/>
  <c r="J171" i="3"/>
  <c r="BF171" i="3" s="1"/>
  <c r="BI170" i="3"/>
  <c r="BH170" i="3"/>
  <c r="BG170" i="3"/>
  <c r="BE170" i="3"/>
  <c r="T170" i="3"/>
  <c r="R170" i="3"/>
  <c r="P170" i="3"/>
  <c r="BK170" i="3"/>
  <c r="J170" i="3"/>
  <c r="BF170" i="3"/>
  <c r="BI169" i="3"/>
  <c r="BH169" i="3"/>
  <c r="BG169" i="3"/>
  <c r="BE169" i="3"/>
  <c r="T169" i="3"/>
  <c r="R169" i="3"/>
  <c r="P169" i="3"/>
  <c r="BK169" i="3"/>
  <c r="J169" i="3"/>
  <c r="BF169" i="3" s="1"/>
  <c r="BI168" i="3"/>
  <c r="BH168" i="3"/>
  <c r="BG168" i="3"/>
  <c r="BE168" i="3"/>
  <c r="T168" i="3"/>
  <c r="R168" i="3"/>
  <c r="P168" i="3"/>
  <c r="BK168" i="3"/>
  <c r="J168" i="3"/>
  <c r="BF168" i="3"/>
  <c r="BI167" i="3"/>
  <c r="BH167" i="3"/>
  <c r="BG167" i="3"/>
  <c r="BE167" i="3"/>
  <c r="T167" i="3"/>
  <c r="R167" i="3"/>
  <c r="P167" i="3"/>
  <c r="BK167" i="3"/>
  <c r="J167" i="3"/>
  <c r="BF167" i="3" s="1"/>
  <c r="BI166" i="3"/>
  <c r="BH166" i="3"/>
  <c r="BG166" i="3"/>
  <c r="BE166" i="3"/>
  <c r="T166" i="3"/>
  <c r="R166" i="3"/>
  <c r="P166" i="3"/>
  <c r="BK166" i="3"/>
  <c r="J166" i="3"/>
  <c r="BF166" i="3" s="1"/>
  <c r="BI165" i="3"/>
  <c r="BH165" i="3"/>
  <c r="BG165" i="3"/>
  <c r="BE165" i="3"/>
  <c r="T165" i="3"/>
  <c r="R165" i="3"/>
  <c r="P165" i="3"/>
  <c r="BK165" i="3"/>
  <c r="J165" i="3"/>
  <c r="BF165" i="3" s="1"/>
  <c r="BI164" i="3"/>
  <c r="BH164" i="3"/>
  <c r="BG164" i="3"/>
  <c r="BE164" i="3"/>
  <c r="T164" i="3"/>
  <c r="R164" i="3"/>
  <c r="P164" i="3"/>
  <c r="BK164" i="3"/>
  <c r="J164" i="3"/>
  <c r="BF164" i="3" s="1"/>
  <c r="BI163" i="3"/>
  <c r="BH163" i="3"/>
  <c r="BG163" i="3"/>
  <c r="BE163" i="3"/>
  <c r="T163" i="3"/>
  <c r="R163" i="3"/>
  <c r="P163" i="3"/>
  <c r="BK163" i="3"/>
  <c r="J163" i="3"/>
  <c r="BF163" i="3" s="1"/>
  <c r="BI162" i="3"/>
  <c r="BH162" i="3"/>
  <c r="BG162" i="3"/>
  <c r="BE162" i="3"/>
  <c r="T162" i="3"/>
  <c r="R162" i="3"/>
  <c r="P162" i="3"/>
  <c r="BK162" i="3"/>
  <c r="J162" i="3"/>
  <c r="BF162" i="3"/>
  <c r="BI161" i="3"/>
  <c r="BH161" i="3"/>
  <c r="BG161" i="3"/>
  <c r="BE161" i="3"/>
  <c r="T161" i="3"/>
  <c r="R161" i="3"/>
  <c r="P161" i="3"/>
  <c r="BK161" i="3"/>
  <c r="J161" i="3"/>
  <c r="BF161" i="3" s="1"/>
  <c r="BI160" i="3"/>
  <c r="BH160" i="3"/>
  <c r="BG160" i="3"/>
  <c r="BE160" i="3"/>
  <c r="T160" i="3"/>
  <c r="R160" i="3"/>
  <c r="P160" i="3"/>
  <c r="BK160" i="3"/>
  <c r="J160" i="3"/>
  <c r="BF160" i="3"/>
  <c r="BI159" i="3"/>
  <c r="BH159" i="3"/>
  <c r="BG159" i="3"/>
  <c r="BE159" i="3"/>
  <c r="T159" i="3"/>
  <c r="R159" i="3"/>
  <c r="P159" i="3"/>
  <c r="BK159" i="3"/>
  <c r="J159" i="3"/>
  <c r="BF159" i="3" s="1"/>
  <c r="BI158" i="3"/>
  <c r="BH158" i="3"/>
  <c r="BG158" i="3"/>
  <c r="BE158" i="3"/>
  <c r="T158" i="3"/>
  <c r="R158" i="3"/>
  <c r="P158" i="3"/>
  <c r="BK158" i="3"/>
  <c r="J158" i="3"/>
  <c r="BF158" i="3" s="1"/>
  <c r="BI157" i="3"/>
  <c r="BH157" i="3"/>
  <c r="BG157" i="3"/>
  <c r="BE157" i="3"/>
  <c r="T157" i="3"/>
  <c r="R157" i="3"/>
  <c r="P157" i="3"/>
  <c r="BK157" i="3"/>
  <c r="J157" i="3"/>
  <c r="BF157" i="3" s="1"/>
  <c r="BI156" i="3"/>
  <c r="BH156" i="3"/>
  <c r="BG156" i="3"/>
  <c r="BE156" i="3"/>
  <c r="T156" i="3"/>
  <c r="R156" i="3"/>
  <c r="P156" i="3"/>
  <c r="BK156" i="3"/>
  <c r="J156" i="3"/>
  <c r="BF156" i="3" s="1"/>
  <c r="BI155" i="3"/>
  <c r="BH155" i="3"/>
  <c r="BG155" i="3"/>
  <c r="BE155" i="3"/>
  <c r="T155" i="3"/>
  <c r="R155" i="3"/>
  <c r="P155" i="3"/>
  <c r="P153" i="3" s="1"/>
  <c r="BK155" i="3"/>
  <c r="J155" i="3"/>
  <c r="BF155" i="3" s="1"/>
  <c r="BI154" i="3"/>
  <c r="BH154" i="3"/>
  <c r="BG154" i="3"/>
  <c r="BE154" i="3"/>
  <c r="T154" i="3"/>
  <c r="T153" i="3"/>
  <c r="R154" i="3"/>
  <c r="P154" i="3"/>
  <c r="BK154" i="3"/>
  <c r="BK153" i="3" s="1"/>
  <c r="J153" i="3" s="1"/>
  <c r="J101" i="3" s="1"/>
  <c r="J154" i="3"/>
  <c r="BF154" i="3"/>
  <c r="BI152" i="3"/>
  <c r="BH152" i="3"/>
  <c r="BG152" i="3"/>
  <c r="BE152" i="3"/>
  <c r="T152" i="3"/>
  <c r="R152" i="3"/>
  <c r="P152" i="3"/>
  <c r="BK152" i="3"/>
  <c r="J152" i="3"/>
  <c r="BF152" i="3" s="1"/>
  <c r="BI151" i="3"/>
  <c r="BH151" i="3"/>
  <c r="BG151" i="3"/>
  <c r="BE151" i="3"/>
  <c r="T151" i="3"/>
  <c r="R151" i="3"/>
  <c r="R150" i="3"/>
  <c r="P151" i="3"/>
  <c r="P150" i="3" s="1"/>
  <c r="BK151" i="3"/>
  <c r="BK150" i="3"/>
  <c r="J150" i="3"/>
  <c r="J100" i="3" s="1"/>
  <c r="J151" i="3"/>
  <c r="BF151" i="3"/>
  <c r="BI149" i="3"/>
  <c r="BH149" i="3"/>
  <c r="BG149" i="3"/>
  <c r="BE149" i="3"/>
  <c r="T149" i="3"/>
  <c r="R149" i="3"/>
  <c r="P149" i="3"/>
  <c r="BK149" i="3"/>
  <c r="J149" i="3"/>
  <c r="BF149" i="3" s="1"/>
  <c r="BI148" i="3"/>
  <c r="BH148" i="3"/>
  <c r="BG148" i="3"/>
  <c r="BE148" i="3"/>
  <c r="T148" i="3"/>
  <c r="R148" i="3"/>
  <c r="P148" i="3"/>
  <c r="BK148" i="3"/>
  <c r="J148" i="3"/>
  <c r="BF148" i="3" s="1"/>
  <c r="BI147" i="3"/>
  <c r="BH147" i="3"/>
  <c r="BG147" i="3"/>
  <c r="BE147" i="3"/>
  <c r="T147" i="3"/>
  <c r="R147" i="3"/>
  <c r="P147" i="3"/>
  <c r="BK147" i="3"/>
  <c r="J147" i="3"/>
  <c r="BF147" i="3" s="1"/>
  <c r="BI146" i="3"/>
  <c r="BH146" i="3"/>
  <c r="BG146" i="3"/>
  <c r="BE146" i="3"/>
  <c r="T146" i="3"/>
  <c r="R146" i="3"/>
  <c r="P146" i="3"/>
  <c r="BK146" i="3"/>
  <c r="J146" i="3"/>
  <c r="BF146" i="3" s="1"/>
  <c r="BI145" i="3"/>
  <c r="BH145" i="3"/>
  <c r="BG145" i="3"/>
  <c r="BE145" i="3"/>
  <c r="T145" i="3"/>
  <c r="R145" i="3"/>
  <c r="P145" i="3"/>
  <c r="BK145" i="3"/>
  <c r="J145" i="3"/>
  <c r="BF145" i="3" s="1"/>
  <c r="BI144" i="3"/>
  <c r="BH144" i="3"/>
  <c r="BG144" i="3"/>
  <c r="BE144" i="3"/>
  <c r="T144" i="3"/>
  <c r="R144" i="3"/>
  <c r="P144" i="3"/>
  <c r="BK144" i="3"/>
  <c r="J144" i="3"/>
  <c r="BF144" i="3"/>
  <c r="BI143" i="3"/>
  <c r="BH143" i="3"/>
  <c r="BG143" i="3"/>
  <c r="BE143" i="3"/>
  <c r="J33" i="3" s="1"/>
  <c r="AV96" i="1" s="1"/>
  <c r="T143" i="3"/>
  <c r="R143" i="3"/>
  <c r="P143" i="3"/>
  <c r="BK143" i="3"/>
  <c r="J143" i="3"/>
  <c r="BF143" i="3" s="1"/>
  <c r="BI142" i="3"/>
  <c r="BH142" i="3"/>
  <c r="BG142" i="3"/>
  <c r="BE142" i="3"/>
  <c r="T142" i="3"/>
  <c r="R142" i="3"/>
  <c r="P142" i="3"/>
  <c r="BK142" i="3"/>
  <c r="J142" i="3"/>
  <c r="BF142" i="3"/>
  <c r="BI141" i="3"/>
  <c r="BH141" i="3"/>
  <c r="BG141" i="3"/>
  <c r="BE141" i="3"/>
  <c r="T141" i="3"/>
  <c r="R141" i="3"/>
  <c r="P141" i="3"/>
  <c r="BK141" i="3"/>
  <c r="J141" i="3"/>
  <c r="BF141" i="3" s="1"/>
  <c r="BI140" i="3"/>
  <c r="BH140" i="3"/>
  <c r="BG140" i="3"/>
  <c r="BE140" i="3"/>
  <c r="T140" i="3"/>
  <c r="T139" i="3" s="1"/>
  <c r="R140" i="3"/>
  <c r="P140" i="3"/>
  <c r="P139" i="3" s="1"/>
  <c r="BK140" i="3"/>
  <c r="J140" i="3"/>
  <c r="BF140" i="3" s="1"/>
  <c r="BI138" i="3"/>
  <c r="BH138" i="3"/>
  <c r="BG138" i="3"/>
  <c r="BE138" i="3"/>
  <c r="T138" i="3"/>
  <c r="R138" i="3"/>
  <c r="P138" i="3"/>
  <c r="BK138" i="3"/>
  <c r="J138" i="3"/>
  <c r="BF138" i="3"/>
  <c r="BI137" i="3"/>
  <c r="BH137" i="3"/>
  <c r="BG137" i="3"/>
  <c r="BE137" i="3"/>
  <c r="F33" i="3" s="1"/>
  <c r="AZ96" i="1" s="1"/>
  <c r="T137" i="3"/>
  <c r="T134" i="3" s="1"/>
  <c r="R137" i="3"/>
  <c r="P137" i="3"/>
  <c r="BK137" i="3"/>
  <c r="J137" i="3"/>
  <c r="BF137" i="3" s="1"/>
  <c r="BI136" i="3"/>
  <c r="BH136" i="3"/>
  <c r="BG136" i="3"/>
  <c r="BE136" i="3"/>
  <c r="T136" i="3"/>
  <c r="R136" i="3"/>
  <c r="P136" i="3"/>
  <c r="BK136" i="3"/>
  <c r="J136" i="3"/>
  <c r="BF136" i="3" s="1"/>
  <c r="BI135" i="3"/>
  <c r="BH135" i="3"/>
  <c r="F36" i="3" s="1"/>
  <c r="BC96" i="1" s="1"/>
  <c r="BG135" i="3"/>
  <c r="F35" i="3"/>
  <c r="BB96" i="1" s="1"/>
  <c r="BE135" i="3"/>
  <c r="T135" i="3"/>
  <c r="R135" i="3"/>
  <c r="R134" i="3" s="1"/>
  <c r="P135" i="3"/>
  <c r="P134" i="3" s="1"/>
  <c r="P133" i="3" s="1"/>
  <c r="BK135" i="3"/>
  <c r="BK134" i="3" s="1"/>
  <c r="J135" i="3"/>
  <c r="BF135" i="3"/>
  <c r="F126" i="3"/>
  <c r="E124" i="3"/>
  <c r="F89" i="3"/>
  <c r="E87" i="3"/>
  <c r="J24" i="3"/>
  <c r="E24" i="3"/>
  <c r="J92" i="3" s="1"/>
  <c r="J23" i="3"/>
  <c r="J21" i="3"/>
  <c r="E21" i="3"/>
  <c r="J128" i="3" s="1"/>
  <c r="J20" i="3"/>
  <c r="J18" i="3"/>
  <c r="E18" i="3"/>
  <c r="F129" i="3" s="1"/>
  <c r="J17" i="3"/>
  <c r="J15" i="3"/>
  <c r="E15" i="3"/>
  <c r="F128" i="3" s="1"/>
  <c r="F91" i="3"/>
  <c r="J14" i="3"/>
  <c r="J12" i="3"/>
  <c r="J126" i="3" s="1"/>
  <c r="J89" i="3"/>
  <c r="E7" i="3"/>
  <c r="E122" i="3" s="1"/>
  <c r="AY95" i="1"/>
  <c r="AX95" i="1"/>
  <c r="BD95" i="1"/>
  <c r="BC95" i="1"/>
  <c r="BC94" i="1" s="1"/>
  <c r="BB95" i="1"/>
  <c r="AZ95" i="1"/>
  <c r="AZ94" i="1" s="1"/>
  <c r="AV95" i="1"/>
  <c r="AS94" i="1"/>
  <c r="L90" i="1"/>
  <c r="AM90" i="1"/>
  <c r="AM89" i="1"/>
  <c r="L89" i="1"/>
  <c r="AM87" i="1"/>
  <c r="L87" i="1"/>
  <c r="L85" i="1"/>
  <c r="L84" i="1"/>
  <c r="J34" i="3" l="1"/>
  <c r="AW96" i="1" s="1"/>
  <c r="AT96" i="1" s="1"/>
  <c r="T133" i="3"/>
  <c r="W32" i="1"/>
  <c r="AY94" i="1"/>
  <c r="W29" i="1"/>
  <c r="AV94" i="1"/>
  <c r="R178" i="3"/>
  <c r="AW95" i="1"/>
  <c r="AT95" i="1" s="1"/>
  <c r="BB94" i="1"/>
  <c r="AU95" i="1"/>
  <c r="J134" i="3"/>
  <c r="J98" i="3" s="1"/>
  <c r="BA95" i="1"/>
  <c r="F37" i="3"/>
  <c r="BD96" i="1" s="1"/>
  <c r="BD94" i="1" s="1"/>
  <c r="W33" i="1" s="1"/>
  <c r="R139" i="3"/>
  <c r="R133" i="3" s="1"/>
  <c r="R132" i="3" s="1"/>
  <c r="BK189" i="3"/>
  <c r="J189" i="3" s="1"/>
  <c r="J105" i="3" s="1"/>
  <c r="T192" i="3"/>
  <c r="T178" i="3" s="1"/>
  <c r="E85" i="3"/>
  <c r="F92" i="3"/>
  <c r="BK139" i="3"/>
  <c r="J139" i="3" s="1"/>
  <c r="J99" i="3" s="1"/>
  <c r="T150" i="3"/>
  <c r="P192" i="3"/>
  <c r="BK205" i="3"/>
  <c r="J205" i="3" s="1"/>
  <c r="J107" i="3" s="1"/>
  <c r="BK209" i="3"/>
  <c r="J209" i="3" s="1"/>
  <c r="J108" i="3" s="1"/>
  <c r="BK233" i="3"/>
  <c r="J233" i="3" s="1"/>
  <c r="J111" i="3" s="1"/>
  <c r="T236" i="3"/>
  <c r="T213" i="3" s="1"/>
  <c r="J91" i="3"/>
  <c r="J129" i="3"/>
  <c r="F34" i="3"/>
  <c r="BA96" i="1" s="1"/>
  <c r="R153" i="3"/>
  <c r="BK178" i="3"/>
  <c r="J178" i="3" s="1"/>
  <c r="J103" i="3" s="1"/>
  <c r="P179" i="3"/>
  <c r="P236" i="3"/>
  <c r="P213" i="3" s="1"/>
  <c r="AK29" i="1" l="1"/>
  <c r="T132" i="3"/>
  <c r="BA94" i="1"/>
  <c r="BK133" i="3"/>
  <c r="AX94" i="1"/>
  <c r="W31" i="1"/>
  <c r="P178" i="3"/>
  <c r="P132" i="3" s="1"/>
  <c r="AU96" i="1" s="1"/>
  <c r="AU94" i="1" s="1"/>
  <c r="BK213" i="3"/>
  <c r="J213" i="3" s="1"/>
  <c r="J109" i="3" s="1"/>
  <c r="BK132" i="3" l="1"/>
  <c r="J132" i="3" s="1"/>
  <c r="J133" i="3"/>
  <c r="J97" i="3" s="1"/>
  <c r="W30" i="1"/>
  <c r="AW94" i="1"/>
  <c r="J96" i="3" l="1"/>
  <c r="J30" i="3"/>
  <c r="AK30" i="1"/>
  <c r="AT94" i="1"/>
  <c r="AG95" i="1"/>
  <c r="J39" i="3" l="1"/>
  <c r="AG96" i="1"/>
  <c r="AN96" i="1" s="1"/>
  <c r="AG94" i="1"/>
  <c r="AN95" i="1"/>
  <c r="AK26" i="1" l="1"/>
  <c r="AK35" i="1" s="1"/>
  <c r="AN94" i="1"/>
</calcChain>
</file>

<file path=xl/sharedStrings.xml><?xml version="1.0" encoding="utf-8"?>
<sst xmlns="http://schemas.openxmlformats.org/spreadsheetml/2006/main" count="1664" uniqueCount="475">
  <si>
    <t>Export Komplet</t>
  </si>
  <si>
    <t/>
  </si>
  <si>
    <t>2.0</t>
  </si>
  <si>
    <t>False</t>
  </si>
  <si>
    <t>{50d67399-d2e1-4bcc-afc3-2050489e100b}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</si>
  <si>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</si>
  <si>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</si>
  <si>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</si>
  <si>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</si>
  <si>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</si>
  <si>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</si>
  <si>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</si>
  <si>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</si>
  <si>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</si>
  <si>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DPB montážne kanaly</t>
  </si>
  <si>
    <t>JKSO:</t>
  </si>
  <si>
    <t>KS:</t>
  </si>
  <si>
    <t>Miesto:</t>
  </si>
  <si>
    <t xml:space="preserve"> </t>
  </si>
  <si>
    <t>Dátum:</t>
  </si>
  <si>
    <t>22. 2. 2022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</si>
  <si>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</si>
  <si>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</si>
  <si>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</si>
  <si>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</si>
  <si>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</si>
  <si>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</si>
  <si>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</si>
  <si>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</si>
  <si>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</si>
  <si>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</si>
  <si>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</si>
  <si>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</si>
  <si>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</si>
  <si>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</si>
  <si>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</si>
  <si>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</si>
  <si>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</si>
  <si>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</si>
  <si>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</si>
  <si>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</si>
  <si>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</si>
  <si>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</si>
  <si>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</si>
  <si>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</si>
  <si>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</si>
  <si>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</si>
  <si>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</si>
  <si>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</si>
  <si>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</si>
  <si>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</si>
  <si>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</si>
  <si>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</si>
  <si>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</si>
  <si>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</si>
  <si>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</si>
  <si>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</si>
  <si>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</si>
  <si>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</si>
  <si>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</si>
  <si>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</si>
  <si>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</si>
  <si>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</si>
  <si>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</si>
  <si>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</si>
  <si>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</si>
  <si>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</si>
  <si>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</si>
  <si>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</si>
  <si>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</si>
  <si>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</si>
  <si>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</si>
  <si>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</si>
  <si>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</si>
  <si>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</si>
  <si>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</si>
  <si>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Olejove hospodarstvo</t>
  </si>
  <si>
    <t>STA</t>
  </si>
  <si>
    <t>{8bfa512e-eaf0-47e8-9955-3b705077245d}</t>
  </si>
  <si>
    <t>2</t>
  </si>
  <si>
    <t>Brzdova stolica</t>
  </si>
  <si>
    <t>{3cbf6a52-b33d-4234-8793-ea32b835990e}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</si>
  <si>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</si>
  <si>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</si>
  <si>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</si>
  <si>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</si>
  <si>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</si>
  <si>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</si>
  <si>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</si>
  <si>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</si>
  <si>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</si>
  <si>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</si>
  <si>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</si>
  <si>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99 - Presun hmôt HSV</t>
  </si>
  <si>
    <t>PSV - Práce a dodávky PSV</t>
  </si>
  <si>
    <t xml:space="preserve">    767 - Konštrukcie doplnkové kovové</t>
  </si>
  <si>
    <t xml:space="preserve">    777 - Podlahy syntetické</t>
  </si>
  <si>
    <t xml:space="preserve">    783 - Nátery</t>
  </si>
  <si>
    <t>M - Práce a dodávky M</t>
  </si>
  <si>
    <t xml:space="preserve">    21-M - Elektromontáže</t>
  </si>
  <si>
    <t xml:space="preserve">    24-M - Montáže vzduchotechnických zariad.</t>
  </si>
  <si>
    <t xml:space="preserve">    33-M - Technológií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</si>
  <si>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</si>
  <si>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</si>
  <si>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</si>
  <si>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</si>
  <si>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</si>
  <si>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</si>
  <si>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</si>
  <si>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</si>
  <si>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</si>
  <si>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</si>
  <si>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</si>
  <si>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</si>
  <si>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</si>
  <si>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</si>
  <si>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</si>
  <si>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</si>
  <si>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</si>
  <si>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m2</t>
  </si>
  <si>
    <t>4</t>
  </si>
  <si>
    <t>3</t>
  </si>
  <si>
    <t>6</t>
  </si>
  <si>
    <t>Zakladanie</t>
  </si>
  <si>
    <t>279321411.S</t>
  </si>
  <si>
    <t>Betón základových múrov, železový (bez výstuže), tr. C 25/30, XC1- CL0.4- D max 8</t>
  </si>
  <si>
    <t>m3</t>
  </si>
  <si>
    <t>8</t>
  </si>
  <si>
    <t>5</t>
  </si>
  <si>
    <t>279351101.S</t>
  </si>
  <si>
    <t>Debnenie základových múrov jednostranné zhotovenie-dielce, pohľadové</t>
  </si>
  <si>
    <t>10</t>
  </si>
  <si>
    <t>279351102.S</t>
  </si>
  <si>
    <t>Debnenie základových múrov jednostranné odstránenie-dielce</t>
  </si>
  <si>
    <t>12</t>
  </si>
  <si>
    <t>7</t>
  </si>
  <si>
    <t>2793511020.S</t>
  </si>
  <si>
    <t>Rozopretie jednostranného debnenia hĺbky do 4 m</t>
  </si>
  <si>
    <t>14</t>
  </si>
  <si>
    <t>2793511021.S</t>
  </si>
  <si>
    <t>Odstránenie rozopretia jednostranného debnenia hĺbky do 4 m</t>
  </si>
  <si>
    <t>16</t>
  </si>
  <si>
    <t>9</t>
  </si>
  <si>
    <t>279361821.S</t>
  </si>
  <si>
    <t>Výstuž základových múrov nosných z ocele 10505</t>
  </si>
  <si>
    <t>t</t>
  </si>
  <si>
    <t>18</t>
  </si>
  <si>
    <t>Vodorovné konštrukcie</t>
  </si>
  <si>
    <t>413351213.S</t>
  </si>
  <si>
    <t>Podporná konštrukcia nosníkov výšky do 4 m zaťaženia do 10 kPa - zhotovenie</t>
  </si>
  <si>
    <t>11</t>
  </si>
  <si>
    <t>413351214.S</t>
  </si>
  <si>
    <t>Podporná konštrukcia nosníkov výšky do 4 m zaťaženia do 10 kPa - odstránenie</t>
  </si>
  <si>
    <t>22</t>
  </si>
  <si>
    <t>24</t>
  </si>
  <si>
    <t>13</t>
  </si>
  <si>
    <t>26</t>
  </si>
  <si>
    <t>28</t>
  </si>
  <si>
    <t>15</t>
  </si>
  <si>
    <t>30</t>
  </si>
  <si>
    <t>m</t>
  </si>
  <si>
    <t>32</t>
  </si>
  <si>
    <t>17</t>
  </si>
  <si>
    <t>34</t>
  </si>
  <si>
    <t>36</t>
  </si>
  <si>
    <t>19</t>
  </si>
  <si>
    <t>38</t>
  </si>
  <si>
    <t>40</t>
  </si>
  <si>
    <t>21</t>
  </si>
  <si>
    <t>938902051</t>
  </si>
  <si>
    <t>Očistenie povrchu betónových konštrukcií otryskaním</t>
  </si>
  <si>
    <t>42</t>
  </si>
  <si>
    <t>952901111.S</t>
  </si>
  <si>
    <t>Vyčistenie budov pri výške podlaží do 4 m</t>
  </si>
  <si>
    <t>44</t>
  </si>
  <si>
    <t>23</t>
  </si>
  <si>
    <t>959941121.S</t>
  </si>
  <si>
    <t>Chemická kotva tesnená chemickou ampulkou do betónu, ŽB, kameňa, s vyvŕtaním otvoru M12/100 mm</t>
  </si>
  <si>
    <t>ks</t>
  </si>
  <si>
    <t>46</t>
  </si>
  <si>
    <t>965044201.S</t>
  </si>
  <si>
    <t>Brúsenie existujúcich betónových podláh, zbrúsenie hrúbky do 3 mm -0,00600t</t>
  </si>
  <si>
    <t>48</t>
  </si>
  <si>
    <t>25</t>
  </si>
  <si>
    <t>967042713.S</t>
  </si>
  <si>
    <t>Odsekanie muriva z kameňa alebo betónu plošné hr. do 150 mm,  -0,37500t</t>
  </si>
  <si>
    <t>50</t>
  </si>
  <si>
    <t>967042714.S</t>
  </si>
  <si>
    <t>Odsekanie muriva z kameňa alebo betónu plošné hr. do 300 mm,  -0,75000t</t>
  </si>
  <si>
    <t>52</t>
  </si>
  <si>
    <t>27</t>
  </si>
  <si>
    <t>979081111.S</t>
  </si>
  <si>
    <t>Odvoz sutiny a vybúraných hmôt na skládku do 1 km</t>
  </si>
  <si>
    <t>54</t>
  </si>
  <si>
    <t>979081121.S</t>
  </si>
  <si>
    <t>Odvoz sutiny a vybúraných hmôt na skládku za každý ďalší 1 km-uvažovaná vzdialenosť do 15km, dodávateľ nacení podľa svojich možností</t>
  </si>
  <si>
    <t>56</t>
  </si>
  <si>
    <t>29</t>
  </si>
  <si>
    <t>979082111.S</t>
  </si>
  <si>
    <t>Vnútrostavenisková doprava sutiny a vybúraných hmôt do 10 m</t>
  </si>
  <si>
    <t>58</t>
  </si>
  <si>
    <t>979082121.S</t>
  </si>
  <si>
    <t>Vnútrostavenisková doprava sutiny a vybúraných hmôt za každých ďalších 5 m</t>
  </si>
  <si>
    <t>60</t>
  </si>
  <si>
    <t>31</t>
  </si>
  <si>
    <t>979089012.S</t>
  </si>
  <si>
    <t>Poplatok za skladovanie - betón, tehly, dlaždice (17 01) ostatné</t>
  </si>
  <si>
    <t>62</t>
  </si>
  <si>
    <t>99</t>
  </si>
  <si>
    <t>Presun hmôt HSV</t>
  </si>
  <si>
    <t>999281111.S</t>
  </si>
  <si>
    <t>Presun hmôt pre opravy a údržbu objektov vrátane vonkajších plášťov výšky do 25 m</t>
  </si>
  <si>
    <t>64</t>
  </si>
  <si>
    <t>PSV</t>
  </si>
  <si>
    <t>Práce a dodávky PSV</t>
  </si>
  <si>
    <t>767</t>
  </si>
  <si>
    <t>Konštrukcie doplnkové kovové</t>
  </si>
  <si>
    <t>33</t>
  </si>
  <si>
    <t>767212802r1</t>
  </si>
  <si>
    <t>Demontáž oceľových schodov, vrátane odvozu a likvidácie, prípadného výzisku</t>
  </si>
  <si>
    <t>66</t>
  </si>
  <si>
    <t>767995104</t>
  </si>
  <si>
    <t>Montáž ostatných atypických kovových stavebných doplnkových konštrukcií, vrátane kotvenia</t>
  </si>
  <si>
    <t>kg</t>
  </si>
  <si>
    <t>68</t>
  </si>
  <si>
    <t>35</t>
  </si>
  <si>
    <t>M</t>
  </si>
  <si>
    <t>13611001930000.S</t>
  </si>
  <si>
    <t>Oceľ S235, vrátane povrchovej úpravy</t>
  </si>
  <si>
    <t>70</t>
  </si>
  <si>
    <t>767995104r</t>
  </si>
  <si>
    <t>M+D Oceľového posuvného pororoštu -1200x1000x30mm, oko 30x30, nosná páska 30/3, oceľová nosná časť  L profily hmotnost 79,52kg,stupne pororošt  (TYP-SCHZ1/30/30 0800x270), vrátane p.ú. žiarový pozink, popráškovanie, antiko. úprava C3 -Z1</t>
  </si>
  <si>
    <t>72</t>
  </si>
  <si>
    <t>37</t>
  </si>
  <si>
    <t>767995104r1</t>
  </si>
  <si>
    <t>74</t>
  </si>
  <si>
    <t>767996800r</t>
  </si>
  <si>
    <t>Demontáž mreží podlahových jímiek 1500x300mm, vrátane odvozu a likvidácie, prípadného výzisku</t>
  </si>
  <si>
    <t>76</t>
  </si>
  <si>
    <t>39</t>
  </si>
  <si>
    <t>767996800r1</t>
  </si>
  <si>
    <t>M+D podlahových jímiek 1100x300mm, vrátane kotvenia</t>
  </si>
  <si>
    <t>78</t>
  </si>
  <si>
    <t>767996801r</t>
  </si>
  <si>
    <t>Demontáž pôvodného rebríka dl.1,35m, vrátane odvozu a likvidácie, prípadného výzisku</t>
  </si>
  <si>
    <t>80</t>
  </si>
  <si>
    <t>41</t>
  </si>
  <si>
    <t>767996801r1</t>
  </si>
  <si>
    <t>Demontáž pôvodného roštu 1000x1500 , vrátane odvozu a likvidácie, prípadného výzisku</t>
  </si>
  <si>
    <t>82</t>
  </si>
  <si>
    <t>767996801r2</t>
  </si>
  <si>
    <t>Demontáž pôvodnej oceľovej koľajnice U 220, vrátane odvozu a likvidácie, prípadného výzisku</t>
  </si>
  <si>
    <t>84</t>
  </si>
  <si>
    <t>43</t>
  </si>
  <si>
    <t>767996801r3</t>
  </si>
  <si>
    <t>86</t>
  </si>
  <si>
    <t>998767201.S</t>
  </si>
  <si>
    <t>Presun hmôt pre kovové stavebné doplnkové konštrukcie v objektoch výšky do 6 m</t>
  </si>
  <si>
    <t>%</t>
  </si>
  <si>
    <t>88</t>
  </si>
  <si>
    <t>777</t>
  </si>
  <si>
    <t>Podlahy syntetické</t>
  </si>
  <si>
    <t>45</t>
  </si>
  <si>
    <t>77751100r</t>
  </si>
  <si>
    <t>M+D Dvojkomponentný  a uzatvárací náter s protišmykovou úpravou min. so stredným a silným zaťažením,hr.2-3mm</t>
  </si>
  <si>
    <t>90</t>
  </si>
  <si>
    <t>7776101001</t>
  </si>
  <si>
    <t>Epoxidový penetračný náter</t>
  </si>
  <si>
    <t>92</t>
  </si>
  <si>
    <t>47</t>
  </si>
  <si>
    <t>998777201.S</t>
  </si>
  <si>
    <t>Presun hmôt pre podlahy syntetické v objektoch výšky do 6 m</t>
  </si>
  <si>
    <t>94</t>
  </si>
  <si>
    <t>783</t>
  </si>
  <si>
    <t>Nátery</t>
  </si>
  <si>
    <t>7838142200</t>
  </si>
  <si>
    <t>M+D  3-násobný náter stien vodouriediteľným epoxidovým náterom na ochranu konštrukcií pred ropnými látkami, vrátane prípravy podkladu, vyspravenia prípadných kaviern, prebrúsenie stien kruh. diamantovými brúskami s odsav. prachu</t>
  </si>
  <si>
    <t>96</t>
  </si>
  <si>
    <t>49</t>
  </si>
  <si>
    <t>7838142200r</t>
  </si>
  <si>
    <t>M+D Fabión do styku steny a podlahy, z polymérnej plastmalty, rozmer 20 x 20 mm do epoxidovej penetrácie odolnej zaolejovaným povrchom</t>
  </si>
  <si>
    <t>98</t>
  </si>
  <si>
    <t>7838142201</t>
  </si>
  <si>
    <t>100</t>
  </si>
  <si>
    <t>Práce a dodávky M</t>
  </si>
  <si>
    <t>21-M</t>
  </si>
  <si>
    <t>Elektromontáže</t>
  </si>
  <si>
    <t>51</t>
  </si>
  <si>
    <t>21000</t>
  </si>
  <si>
    <t>Montáž celého systému elektroinštalácie v montážnej jame</t>
  </si>
  <si>
    <t>102</t>
  </si>
  <si>
    <t>3481100001000</t>
  </si>
  <si>
    <t>Svietidlo 60W, 230V. 4000K,IP65, tr.II. Dve vývodky, priebežná montáž, dopln svorky</t>
  </si>
  <si>
    <t>256</t>
  </si>
  <si>
    <t>104</t>
  </si>
  <si>
    <t>53</t>
  </si>
  <si>
    <t>3455100001000</t>
  </si>
  <si>
    <t>zásuvka  16a/250V, IP43</t>
  </si>
  <si>
    <t>106</t>
  </si>
  <si>
    <t>108</t>
  </si>
  <si>
    <t>55</t>
  </si>
  <si>
    <t>3455100001002</t>
  </si>
  <si>
    <t>krabica odbočná IP43 4x5x2,5</t>
  </si>
  <si>
    <t>110</t>
  </si>
  <si>
    <t>3455100001003</t>
  </si>
  <si>
    <t>kábel CYKY-O 4x1,5</t>
  </si>
  <si>
    <t>112</t>
  </si>
  <si>
    <t>57</t>
  </si>
  <si>
    <t>3455100001004</t>
  </si>
  <si>
    <t>kábel CYKY-J 3x2,5</t>
  </si>
  <si>
    <t>114</t>
  </si>
  <si>
    <t>3455100001005</t>
  </si>
  <si>
    <t>ukončenie kábla do 5x2,5</t>
  </si>
  <si>
    <t>116</t>
  </si>
  <si>
    <t>59</t>
  </si>
  <si>
    <t>3455100001006</t>
  </si>
  <si>
    <t>vodič   Y-FeZn d 8nn izol</t>
  </si>
  <si>
    <t>118</t>
  </si>
  <si>
    <t>3455100001007</t>
  </si>
  <si>
    <t>svorky pre FeZn 8</t>
  </si>
  <si>
    <t>120</t>
  </si>
  <si>
    <t>61</t>
  </si>
  <si>
    <t>3455100001008</t>
  </si>
  <si>
    <t>izolácia svoriek, spojov</t>
  </si>
  <si>
    <t>122</t>
  </si>
  <si>
    <t>3455100001009</t>
  </si>
  <si>
    <t>ohybná rúrka  DO BETÓNU  d 25, 750N</t>
  </si>
  <si>
    <t>124</t>
  </si>
  <si>
    <t>63</t>
  </si>
  <si>
    <t>3455100001010</t>
  </si>
  <si>
    <t>pevná rúrka  na stenu  d 25, 750N</t>
  </si>
  <si>
    <t>126</t>
  </si>
  <si>
    <t>210001</t>
  </si>
  <si>
    <t>Demontáže celého systému elektroinštalácií v montážnej jame</t>
  </si>
  <si>
    <t>128</t>
  </si>
  <si>
    <t>24-M</t>
  </si>
  <si>
    <t>Montáže vzduchotechnických zariad.</t>
  </si>
  <si>
    <t>65</t>
  </si>
  <si>
    <t>24000</t>
  </si>
  <si>
    <t>Demontáž a likvidácia VZT zariadení a rozvodov (nie je predmetom PD)</t>
  </si>
  <si>
    <t>kpl</t>
  </si>
  <si>
    <t>130</t>
  </si>
  <si>
    <t>24001</t>
  </si>
  <si>
    <t>Montáž a dodávka VZT zariadení a rozvodov (nie je predmetom PD)</t>
  </si>
  <si>
    <t>132</t>
  </si>
  <si>
    <t>33-M</t>
  </si>
  <si>
    <t>Technológií</t>
  </si>
  <si>
    <t>67</t>
  </si>
  <si>
    <t>33000</t>
  </si>
  <si>
    <t>Demontáž a likvidácia kanálových zdvíhacích zariadení (nie je predmetom PD)</t>
  </si>
  <si>
    <t>134</t>
  </si>
  <si>
    <t>33001</t>
  </si>
  <si>
    <t>Montáž a dodávka pneumatický kanálový zdvihák nosnosť 15t (nie je predmetom PD)</t>
  </si>
  <si>
    <t>136</t>
  </si>
  <si>
    <t>69</t>
  </si>
  <si>
    <t>33003</t>
  </si>
  <si>
    <t>Presun výdaja olejoveho hospodárstva (nie je predmetom PD)</t>
  </si>
  <si>
    <t>138</t>
  </si>
  <si>
    <t>2 - Brzdova stolica</t>
  </si>
  <si>
    <t xml:space="preserve">    9 - Ostatné konštrukcie a práce-búranie</t>
  </si>
  <si>
    <t xml:space="preserve">    711 - Izolácie proti vode a vlhkosti</t>
  </si>
  <si>
    <t xml:space="preserve">    712 - Izolácie striech, povlakové krytiny</t>
  </si>
  <si>
    <t>139711101.S0</t>
  </si>
  <si>
    <t>Výkop v uzavretých priestoroch s naložením výkopu na dopravný prostriedok v hornine 1 až 4</t>
  </si>
  <si>
    <t>162501122.S</t>
  </si>
  <si>
    <t>Vodorovné premiestnenie výkopku po spevnenej ceste z horniny tr.1-4, nad 100 do 1000 m3 na vzdialenosť do 3000 m</t>
  </si>
  <si>
    <t>162501123.S</t>
  </si>
  <si>
    <t>Vodorovné premiestnenie výkopku po spevnenej ceste z horniny tr.1-4, nad 100 do 1000 m3, príplatok k cene za každých ďalšich a začatých 1000 m-uvažovaná vzdialenosť do 15km, dodávateľ nacení podľa svojich možností</t>
  </si>
  <si>
    <t>171209002</t>
  </si>
  <si>
    <t>Poplatok za skladovanie - zemina a kamenivo (17 05) ostatné</t>
  </si>
  <si>
    <t>273321411.S</t>
  </si>
  <si>
    <t>Betón základových dosiek, železový (bez výstuže), tr. C 25/30</t>
  </si>
  <si>
    <t>273351215.S</t>
  </si>
  <si>
    <t>Debnenie stien základových dosiek, zhotovenie-dielce</t>
  </si>
  <si>
    <t>273351216.S</t>
  </si>
  <si>
    <t>Debnenie stien základových dosiek, odstránenie-dielce</t>
  </si>
  <si>
    <t>273361821.S</t>
  </si>
  <si>
    <t>Výstuž základových dosiek z ocele B500 (10505)</t>
  </si>
  <si>
    <t>Ostatné konštrukcie a práce-búranie</t>
  </si>
  <si>
    <t>935114212r</t>
  </si>
  <si>
    <t>Vybúranie existujúcich odvodňovacích žľabov, vrátane doplnenia čiel v mieste ostavajúcich žľabov, potrebného prísušenstva, odvozu a likvidácie</t>
  </si>
  <si>
    <t>959941113.S</t>
  </si>
  <si>
    <t>Chemická kotva s kotevným svorníkom tesnená chemickou ampulkou do betónu, ŽB, kameňa, s vyvŕtaním otvoru M10/300 mm</t>
  </si>
  <si>
    <t>961055111.S</t>
  </si>
  <si>
    <t>Búranie základov alebo vybúranie otvorov plochy nad 4 m2 v základoch železobetónových,  -2,40000t</t>
  </si>
  <si>
    <t>965042121.S</t>
  </si>
  <si>
    <t>Búranie podkladov pod dlažby, liatych dlažieb a mazanín,betón alebo liaty asfalt hr.do 100 mm, plochy do 1 m2 -2,20000t</t>
  </si>
  <si>
    <t>965042241.S</t>
  </si>
  <si>
    <t>Búranie podkladov pod dlažby, liatych dlažieb a mazanín,betón,liaty asfalt hr.nad 100 mm, plochy nad 4 m2 -2,20000t</t>
  </si>
  <si>
    <t>965044201.1</t>
  </si>
  <si>
    <t>Úprava niky tlmičov, vyspravenie prípadné prispôsobenie pre uchytenie a montáž technológie</t>
  </si>
  <si>
    <t>974042553.S</t>
  </si>
  <si>
    <t>Vysekanie rýh v betónovej dlažbe do hĺbky 100 mm a šírky do 100 mm,  -0,02200t</t>
  </si>
  <si>
    <t>974083112.S</t>
  </si>
  <si>
    <t>Rezanie betónových mazanín existujúcich vystužených hĺbky nad 50 do 100 mm</t>
  </si>
  <si>
    <t>974083113.S</t>
  </si>
  <si>
    <t>Rezanie betónových mazanín existujúcich vystužených hĺbky nad 100 do 150 mm</t>
  </si>
  <si>
    <t>974083114.S</t>
  </si>
  <si>
    <t>Rezanie betónových mazanín existujúcich vystužených hĺbky nad 150 do 200 mm</t>
  </si>
  <si>
    <t>974083114.Sr</t>
  </si>
  <si>
    <t>Rezanie betónových mazanín existujúcich vystužených hĺbky nad 200 do 300 mm</t>
  </si>
  <si>
    <t>711</t>
  </si>
  <si>
    <t>Izolácie proti vode a vlhkosti</t>
  </si>
  <si>
    <t>711471051.S</t>
  </si>
  <si>
    <t>Zhotovenie izolácie proti tlakovej vode PVC fóliou položenou voľne na vodorovnej ploche so zvarením spoju</t>
  </si>
  <si>
    <t>711472051.S</t>
  </si>
  <si>
    <t>Zhotovenie izolácie proti tlakovej vode PVC fóliou položenou voľne na ploche zvislej so zvarením spoju</t>
  </si>
  <si>
    <t>283220000501</t>
  </si>
  <si>
    <t>Hydroizolačná fólia na báze PVC-P,folie so signálnou vrstvou voči prerazeniu</t>
  </si>
  <si>
    <t>711491171.S</t>
  </si>
  <si>
    <t>Zhotovenie podkladnej vrstvy izolácie z textílie na ploche vodorovnej, pre izolácie proti zemnej vlhkosti, podpovrchovej a tlakovej vode</t>
  </si>
  <si>
    <t>711491172.S</t>
  </si>
  <si>
    <t>Zhotovenie ochrannej vrstvy izolácie z textílie na ploche vodorovnej, pre izolácie proti zemnej vlhkosti, podpovrchovej a tlakovej vode</t>
  </si>
  <si>
    <t>711491271.S</t>
  </si>
  <si>
    <t>Zhotovenie podkladnej vrstvy izolácie z textílie na ploche zvislej, pre izolácie proti zemnej vlhkosti, podpovrchovej a tlakovej vode</t>
  </si>
  <si>
    <t>711491272.S</t>
  </si>
  <si>
    <t>Zhotovenie ochrannej vrstvy izolácie z textílie na ploche zvislej, pre izolácie proti zemnej vlhkosti, podpovrchovej a tlakovej vode</t>
  </si>
  <si>
    <t>693110004500.S1</t>
  </si>
  <si>
    <t>Separačná a ochranná geotextília 300 g/m2</t>
  </si>
  <si>
    <t>998711201.S</t>
  </si>
  <si>
    <t>Presun hmôt pre izoláciu proti vode v objektoch výšky do 6 m</t>
  </si>
  <si>
    <t>712</t>
  </si>
  <si>
    <t>Izolácie striech, povlakové krytiny</t>
  </si>
  <si>
    <t>712300833.S1</t>
  </si>
  <si>
    <t>Odstránenie hydroizolácie</t>
  </si>
  <si>
    <t>998712201.S</t>
  </si>
  <si>
    <t>Presun hmôt pre izoláciu povlakovej krytiny v objektoch výšky do 6 m</t>
  </si>
  <si>
    <t>M+D Oceľového schodiska -2000x820mm,oceľová nosná časť,stupne pororošt  (TYP-SCHZ1/30/30 0800x270) -7ks, hmotnosť spolu 128,9kg, vrátane p.ú. žiarový pozink, popráškovanie, antiko. úprava C3 -Z2</t>
  </si>
  <si>
    <t>Demontáž hornej oceľovej pásnice , vrátane odvozu a likvidácie, prípadného výzisku</t>
  </si>
  <si>
    <t>M+D Polyuretánbetónový povrch , podklad:2-násobný epoxidový záškrab špeciálnou epoxid. živicou, s kremičitým pieskom,vrátane viacnásobného brúsenia podkladu a použitia odstraňovovačov oleja a iných detergentov</t>
  </si>
  <si>
    <t>140</t>
  </si>
  <si>
    <t>71</t>
  </si>
  <si>
    <t>142</t>
  </si>
  <si>
    <t>3455100001000a</t>
  </si>
  <si>
    <t>vypínač  S63V/4P, IP54</t>
  </si>
  <si>
    <t>144</t>
  </si>
  <si>
    <t>73</t>
  </si>
  <si>
    <t>146</t>
  </si>
  <si>
    <t>148</t>
  </si>
  <si>
    <t>75</t>
  </si>
  <si>
    <t>150</t>
  </si>
  <si>
    <t>34551000010041</t>
  </si>
  <si>
    <t>kábel CYKY-J 5x16</t>
  </si>
  <si>
    <t>152</t>
  </si>
  <si>
    <t>77</t>
  </si>
  <si>
    <t>34551000010042</t>
  </si>
  <si>
    <t>kábel CYKY-J 5x10</t>
  </si>
  <si>
    <t>154</t>
  </si>
  <si>
    <t>156</t>
  </si>
  <si>
    <t>79</t>
  </si>
  <si>
    <t>34551000010051</t>
  </si>
  <si>
    <t>ukončenie kábla do 5x16</t>
  </si>
  <si>
    <t>158</t>
  </si>
  <si>
    <t>160</t>
  </si>
  <si>
    <t>81</t>
  </si>
  <si>
    <t>162</t>
  </si>
  <si>
    <t>164</t>
  </si>
  <si>
    <t>83</t>
  </si>
  <si>
    <t>166</t>
  </si>
  <si>
    <t>168</t>
  </si>
  <si>
    <t>85</t>
  </si>
  <si>
    <t>3455100001011</t>
  </si>
  <si>
    <t>170</t>
  </si>
  <si>
    <t>172</t>
  </si>
  <si>
    <t>87</t>
  </si>
  <si>
    <t>174</t>
  </si>
  <si>
    <t>176</t>
  </si>
  <si>
    <t>89</t>
  </si>
  <si>
    <t>178</t>
  </si>
  <si>
    <t>180</t>
  </si>
  <si>
    <t>91</t>
  </si>
  <si>
    <t>33002</t>
  </si>
  <si>
    <t>Valcový tester bŕzd ref: MRT/RTF 11 vrátane montáže (nie je predmetom PD)</t>
  </si>
  <si>
    <t>182</t>
  </si>
  <si>
    <t>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</si>
</sst>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workbookViewId="0">
      <selection activeCell="K5" sqref="K5:AO5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" customHeight="1">
      <c r="AR2" s="203" t="s">
        <v>5</v>
      </c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21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R5" s="17"/>
      <c r="BE5" s="221" t="s">
        <v>12</v>
      </c>
      <c r="BS5" s="14" t="s">
        <v>6</v>
      </c>
    </row>
    <row r="6" spans="1:74" s="1" customFormat="1" ht="36.9" customHeight="1">
      <c r="B6" s="17"/>
      <c r="D6" s="23" t="s">
        <v>13</v>
      </c>
      <c r="K6" s="215" t="s">
        <v>14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R6" s="17"/>
      <c r="BE6" s="222"/>
      <c r="BS6" s="14" t="s">
        <v>6</v>
      </c>
    </row>
    <row r="7" spans="1:74" s="1" customFormat="1" ht="12" customHeight="1">
      <c r="B7" s="17"/>
      <c r="D7" s="24" t="s">
        <v>15</v>
      </c>
      <c r="K7" s="22" t="s">
        <v>1</v>
      </c>
      <c r="AK7" s="24" t="s">
        <v>16</v>
      </c>
      <c r="AN7" s="22" t="s">
        <v>1</v>
      </c>
      <c r="AR7" s="17"/>
      <c r="BE7" s="222"/>
      <c r="BS7" s="14" t="s">
        <v>6</v>
      </c>
    </row>
    <row r="8" spans="1:74" s="1" customFormat="1" ht="12" customHeight="1">
      <c r="B8" s="17"/>
      <c r="D8" s="24" t="s">
        <v>17</v>
      </c>
      <c r="K8" s="22" t="s">
        <v>18</v>
      </c>
      <c r="AK8" s="24" t="s">
        <v>19</v>
      </c>
      <c r="AN8" s="25" t="s">
        <v>20</v>
      </c>
      <c r="AR8" s="17"/>
      <c r="BE8" s="222"/>
      <c r="BS8" s="14" t="s">
        <v>6</v>
      </c>
    </row>
    <row r="9" spans="1:74" s="1" customFormat="1" ht="14.4" customHeight="1">
      <c r="B9" s="17"/>
      <c r="AR9" s="17"/>
      <c r="BE9" s="222"/>
      <c r="BS9" s="14" t="s">
        <v>6</v>
      </c>
    </row>
    <row r="10" spans="1:74" s="1" customFormat="1" ht="12" customHeight="1">
      <c r="B10" s="17"/>
      <c r="D10" s="24" t="s">
        <v>21</v>
      </c>
      <c r="AK10" s="24" t="s">
        <v>22</v>
      </c>
      <c r="AN10" s="22" t="s">
        <v>1</v>
      </c>
      <c r="AR10" s="17"/>
      <c r="BE10" s="222"/>
      <c r="BS10" s="14" t="s">
        <v>6</v>
      </c>
    </row>
    <row r="11" spans="1:74" s="1" customFormat="1" ht="18.45" customHeight="1">
      <c r="B11" s="17"/>
      <c r="E11" s="22" t="s">
        <v>18</v>
      </c>
      <c r="AK11" s="24" t="s">
        <v>23</v>
      </c>
      <c r="AN11" s="22" t="s">
        <v>1</v>
      </c>
      <c r="AR11" s="17"/>
      <c r="BE11" s="222"/>
      <c r="BS11" s="14" t="s">
        <v>6</v>
      </c>
    </row>
    <row r="12" spans="1:74" s="1" customFormat="1" ht="6.9" customHeight="1">
      <c r="B12" s="17"/>
      <c r="AR12" s="17"/>
      <c r="BE12" s="222"/>
      <c r="BS12" s="14" t="s">
        <v>6</v>
      </c>
    </row>
    <row r="13" spans="1:74" s="1" customFormat="1" ht="12" customHeight="1">
      <c r="B13" s="17"/>
      <c r="D13" s="24" t="s">
        <v>24</v>
      </c>
      <c r="AK13" s="24" t="s">
        <v>22</v>
      </c>
      <c r="AN13" s="26" t="s">
        <v>25</v>
      </c>
      <c r="AR13" s="17"/>
      <c r="BE13" s="222"/>
      <c r="BS13" s="14" t="s">
        <v>6</v>
      </c>
    </row>
    <row r="14" spans="1:74" ht="13.2">
      <c r="B14" s="17"/>
      <c r="E14" s="216" t="s">
        <v>25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4" t="s">
        <v>23</v>
      </c>
      <c r="AN14" s="26" t="s">
        <v>25</v>
      </c>
      <c r="AR14" s="17"/>
      <c r="BE14" s="222"/>
      <c r="BS14" s="14" t="s">
        <v>6</v>
      </c>
    </row>
    <row r="15" spans="1:74" s="1" customFormat="1" ht="6.9" customHeight="1">
      <c r="B15" s="17"/>
      <c r="AR15" s="17"/>
      <c r="BE15" s="222"/>
      <c r="BS15" s="14" t="s">
        <v>3</v>
      </c>
    </row>
    <row r="16" spans="1:74" s="1" customFormat="1" ht="12" customHeight="1">
      <c r="B16" s="17"/>
      <c r="D16" s="24" t="s">
        <v>26</v>
      </c>
      <c r="AK16" s="24" t="s">
        <v>22</v>
      </c>
      <c r="AN16" s="22" t="s">
        <v>1</v>
      </c>
      <c r="AR16" s="17"/>
      <c r="BE16" s="222"/>
      <c r="BS16" s="14" t="s">
        <v>3</v>
      </c>
    </row>
    <row r="17" spans="1:71" s="1" customFormat="1" ht="18.45" customHeight="1">
      <c r="B17" s="17"/>
      <c r="E17" s="22" t="s">
        <v>18</v>
      </c>
      <c r="AK17" s="24" t="s">
        <v>23</v>
      </c>
      <c r="AN17" s="22" t="s">
        <v>1</v>
      </c>
      <c r="AR17" s="17"/>
      <c r="BE17" s="222"/>
      <c r="BS17" s="14" t="s">
        <v>27</v>
      </c>
    </row>
    <row r="18" spans="1:71" s="1" customFormat="1" ht="6.9" customHeight="1">
      <c r="B18" s="17"/>
      <c r="AR18" s="17"/>
      <c r="BE18" s="222"/>
      <c r="BS18" s="14" t="s">
        <v>6</v>
      </c>
    </row>
    <row r="19" spans="1:71" s="1" customFormat="1" ht="12" customHeight="1">
      <c r="B19" s="17"/>
      <c r="D19" s="24" t="s">
        <v>28</v>
      </c>
      <c r="AK19" s="24" t="s">
        <v>22</v>
      </c>
      <c r="AN19" s="22" t="s">
        <v>1</v>
      </c>
      <c r="AR19" s="17"/>
      <c r="BE19" s="222"/>
      <c r="BS19" s="14" t="s">
        <v>6</v>
      </c>
    </row>
    <row r="20" spans="1:71" s="1" customFormat="1" ht="18.45" customHeight="1">
      <c r="B20" s="17"/>
      <c r="E20" s="22" t="s">
        <v>18</v>
      </c>
      <c r="AK20" s="24" t="s">
        <v>23</v>
      </c>
      <c r="AN20" s="22" t="s">
        <v>1</v>
      </c>
      <c r="AR20" s="17"/>
      <c r="BE20" s="222"/>
      <c r="BS20" s="14" t="s">
        <v>27</v>
      </c>
    </row>
    <row r="21" spans="1:71" s="1" customFormat="1" ht="6.9" customHeight="1">
      <c r="B21" s="17"/>
      <c r="AR21" s="17"/>
      <c r="BE21" s="222"/>
    </row>
    <row r="22" spans="1:71" s="1" customFormat="1" ht="12" customHeight="1">
      <c r="B22" s="17"/>
      <c r="D22" s="24" t="s">
        <v>29</v>
      </c>
      <c r="AR22" s="17"/>
      <c r="BE22" s="222"/>
    </row>
    <row r="23" spans="1:71" s="1" customFormat="1" ht="16.5" customHeight="1">
      <c r="B23" s="17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17"/>
      <c r="BE23" s="222"/>
    </row>
    <row r="24" spans="1:71" s="1" customFormat="1" ht="6.9" customHeight="1">
      <c r="B24" s="17"/>
      <c r="AR24" s="17"/>
      <c r="BE24" s="222"/>
    </row>
    <row r="25" spans="1:71" s="1" customFormat="1" ht="6.9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22"/>
    </row>
    <row r="26" spans="1:71" s="2" customFormat="1" ht="25.95" customHeight="1">
      <c r="A26" s="29"/>
      <c r="B26" s="30"/>
      <c r="C26" s="29"/>
      <c r="D26" s="31" t="s">
        <v>30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4" t="e">
        <f>ROUND(AG94,2)</f>
        <v>#REF!</v>
      </c>
      <c r="AL26" s="225"/>
      <c r="AM26" s="225"/>
      <c r="AN26" s="225"/>
      <c r="AO26" s="225"/>
      <c r="AP26" s="29"/>
      <c r="AQ26" s="29"/>
      <c r="AR26" s="30"/>
      <c r="BE26" s="222"/>
    </row>
    <row r="27" spans="1:7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22"/>
    </row>
    <row r="28" spans="1:71" s="2" customFormat="1" ht="13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9" t="s">
        <v>31</v>
      </c>
      <c r="M28" s="219"/>
      <c r="N28" s="219"/>
      <c r="O28" s="219"/>
      <c r="P28" s="219"/>
      <c r="Q28" s="29"/>
      <c r="R28" s="29"/>
      <c r="S28" s="29"/>
      <c r="T28" s="29"/>
      <c r="U28" s="29"/>
      <c r="V28" s="29"/>
      <c r="W28" s="219" t="s">
        <v>32</v>
      </c>
      <c r="X28" s="219"/>
      <c r="Y28" s="219"/>
      <c r="Z28" s="219"/>
      <c r="AA28" s="219"/>
      <c r="AB28" s="219"/>
      <c r="AC28" s="219"/>
      <c r="AD28" s="219"/>
      <c r="AE28" s="219"/>
      <c r="AF28" s="29"/>
      <c r="AG28" s="29"/>
      <c r="AH28" s="29"/>
      <c r="AI28" s="29"/>
      <c r="AJ28" s="29"/>
      <c r="AK28" s="219" t="s">
        <v>33</v>
      </c>
      <c r="AL28" s="219"/>
      <c r="AM28" s="219"/>
      <c r="AN28" s="219"/>
      <c r="AO28" s="219"/>
      <c r="AP28" s="29"/>
      <c r="AQ28" s="29"/>
      <c r="AR28" s="30"/>
      <c r="BE28" s="222"/>
    </row>
    <row r="29" spans="1:71" s="3" customFormat="1" ht="14.4" customHeight="1">
      <c r="B29" s="34"/>
      <c r="D29" s="24" t="s">
        <v>34</v>
      </c>
      <c r="F29" s="24" t="s">
        <v>35</v>
      </c>
      <c r="L29" s="196">
        <v>0.2</v>
      </c>
      <c r="M29" s="197"/>
      <c r="N29" s="197"/>
      <c r="O29" s="197"/>
      <c r="P29" s="197"/>
      <c r="W29" s="220" t="e">
        <f>ROUND(AZ94, 2)</f>
        <v>#REF!</v>
      </c>
      <c r="X29" s="197"/>
      <c r="Y29" s="197"/>
      <c r="Z29" s="197"/>
      <c r="AA29" s="197"/>
      <c r="AB29" s="197"/>
      <c r="AC29" s="197"/>
      <c r="AD29" s="197"/>
      <c r="AE29" s="197"/>
      <c r="AK29" s="220" t="e">
        <f>ROUND(AV94, 2)</f>
        <v>#REF!</v>
      </c>
      <c r="AL29" s="197"/>
      <c r="AM29" s="197"/>
      <c r="AN29" s="197"/>
      <c r="AO29" s="197"/>
      <c r="AR29" s="34"/>
      <c r="BE29" s="223"/>
    </row>
    <row r="30" spans="1:71" s="3" customFormat="1" ht="14.4" customHeight="1">
      <c r="B30" s="34"/>
      <c r="F30" s="24" t="s">
        <v>36</v>
      </c>
      <c r="L30" s="196">
        <v>0.2</v>
      </c>
      <c r="M30" s="197"/>
      <c r="N30" s="197"/>
      <c r="O30" s="197"/>
      <c r="P30" s="197"/>
      <c r="W30" s="220" t="e">
        <f>ROUND(BA94, 2)</f>
        <v>#REF!</v>
      </c>
      <c r="X30" s="197"/>
      <c r="Y30" s="197"/>
      <c r="Z30" s="197"/>
      <c r="AA30" s="197"/>
      <c r="AB30" s="197"/>
      <c r="AC30" s="197"/>
      <c r="AD30" s="197"/>
      <c r="AE30" s="197"/>
      <c r="AK30" s="220" t="e">
        <f>ROUND(AW94, 2)</f>
        <v>#REF!</v>
      </c>
      <c r="AL30" s="197"/>
      <c r="AM30" s="197"/>
      <c r="AN30" s="197"/>
      <c r="AO30" s="197"/>
      <c r="AR30" s="34"/>
      <c r="BE30" s="223"/>
    </row>
    <row r="31" spans="1:71" s="3" customFormat="1" ht="14.4" hidden="1" customHeight="1">
      <c r="B31" s="34"/>
      <c r="F31" s="24" t="s">
        <v>37</v>
      </c>
      <c r="L31" s="196">
        <v>0.2</v>
      </c>
      <c r="M31" s="197"/>
      <c r="N31" s="197"/>
      <c r="O31" s="197"/>
      <c r="P31" s="197"/>
      <c r="W31" s="220" t="e">
        <f>ROUND(BB94, 2)</f>
        <v>#REF!</v>
      </c>
      <c r="X31" s="197"/>
      <c r="Y31" s="197"/>
      <c r="Z31" s="197"/>
      <c r="AA31" s="197"/>
      <c r="AB31" s="197"/>
      <c r="AC31" s="197"/>
      <c r="AD31" s="197"/>
      <c r="AE31" s="197"/>
      <c r="AK31" s="220">
        <v>0</v>
      </c>
      <c r="AL31" s="197"/>
      <c r="AM31" s="197"/>
      <c r="AN31" s="197"/>
      <c r="AO31" s="197"/>
      <c r="AR31" s="34"/>
      <c r="BE31" s="223"/>
    </row>
    <row r="32" spans="1:71" s="3" customFormat="1" ht="14.4" hidden="1" customHeight="1">
      <c r="B32" s="34"/>
      <c r="F32" s="24" t="s">
        <v>38</v>
      </c>
      <c r="L32" s="196">
        <v>0.2</v>
      </c>
      <c r="M32" s="197"/>
      <c r="N32" s="197"/>
      <c r="O32" s="197"/>
      <c r="P32" s="197"/>
      <c r="W32" s="220" t="e">
        <f>ROUND(BC94, 2)</f>
        <v>#REF!</v>
      </c>
      <c r="X32" s="197"/>
      <c r="Y32" s="197"/>
      <c r="Z32" s="197"/>
      <c r="AA32" s="197"/>
      <c r="AB32" s="197"/>
      <c r="AC32" s="197"/>
      <c r="AD32" s="197"/>
      <c r="AE32" s="197"/>
      <c r="AK32" s="220">
        <v>0</v>
      </c>
      <c r="AL32" s="197"/>
      <c r="AM32" s="197"/>
      <c r="AN32" s="197"/>
      <c r="AO32" s="197"/>
      <c r="AR32" s="34"/>
      <c r="BE32" s="223"/>
    </row>
    <row r="33" spans="1:57" s="3" customFormat="1" ht="14.4" hidden="1" customHeight="1">
      <c r="B33" s="34"/>
      <c r="F33" s="24" t="s">
        <v>39</v>
      </c>
      <c r="L33" s="196">
        <v>0</v>
      </c>
      <c r="M33" s="197"/>
      <c r="N33" s="197"/>
      <c r="O33" s="197"/>
      <c r="P33" s="197"/>
      <c r="W33" s="220" t="e">
        <f>ROUND(BD94, 2)</f>
        <v>#REF!</v>
      </c>
      <c r="X33" s="197"/>
      <c r="Y33" s="197"/>
      <c r="Z33" s="197"/>
      <c r="AA33" s="197"/>
      <c r="AB33" s="197"/>
      <c r="AC33" s="197"/>
      <c r="AD33" s="197"/>
      <c r="AE33" s="197"/>
      <c r="AK33" s="220">
        <v>0</v>
      </c>
      <c r="AL33" s="197"/>
      <c r="AM33" s="197"/>
      <c r="AN33" s="197"/>
      <c r="AO33" s="197"/>
      <c r="AR33" s="34"/>
      <c r="BE33" s="223"/>
    </row>
    <row r="34" spans="1:57" s="2" customFormat="1" ht="6.9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22"/>
    </row>
    <row r="35" spans="1:57" s="2" customFormat="1" ht="25.95" customHeight="1">
      <c r="A35" s="29"/>
      <c r="B35" s="30"/>
      <c r="C35" s="35"/>
      <c r="D35" s="36" t="s">
        <v>40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41</v>
      </c>
      <c r="U35" s="37"/>
      <c r="V35" s="37"/>
      <c r="W35" s="37"/>
      <c r="X35" s="199" t="s">
        <v>42</v>
      </c>
      <c r="Y35" s="200"/>
      <c r="Z35" s="200"/>
      <c r="AA35" s="200"/>
      <c r="AB35" s="200"/>
      <c r="AC35" s="37"/>
      <c r="AD35" s="37"/>
      <c r="AE35" s="37"/>
      <c r="AF35" s="37"/>
      <c r="AG35" s="37"/>
      <c r="AH35" s="37"/>
      <c r="AI35" s="37"/>
      <c r="AJ35" s="37"/>
      <c r="AK35" s="201" t="e">
        <f>SUM(AK26:AK33)</f>
        <v>#REF!</v>
      </c>
      <c r="AL35" s="200"/>
      <c r="AM35" s="200"/>
      <c r="AN35" s="200"/>
      <c r="AO35" s="202"/>
      <c r="AP35" s="35"/>
      <c r="AQ35" s="35"/>
      <c r="AR35" s="30"/>
      <c r="BE35" s="29"/>
    </row>
    <row r="36" spans="1:57" s="2" customFormat="1" ht="6.9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" customHeight="1">
      <c r="B38" s="17"/>
      <c r="AR38" s="17"/>
    </row>
    <row r="39" spans="1:57" s="1" customFormat="1" ht="14.4" customHeight="1">
      <c r="B39" s="17"/>
      <c r="AR39" s="17"/>
    </row>
    <row r="40" spans="1:57" s="1" customFormat="1" ht="14.4" customHeight="1">
      <c r="B40" s="17"/>
      <c r="AR40" s="17"/>
    </row>
    <row r="41" spans="1:57" s="1" customFormat="1" ht="14.4" customHeight="1">
      <c r="B41" s="17"/>
      <c r="AR41" s="17"/>
    </row>
    <row r="42" spans="1:57" s="1" customFormat="1" ht="14.4" customHeight="1">
      <c r="B42" s="17"/>
      <c r="AR42" s="17"/>
    </row>
    <row r="43" spans="1:57" s="1" customFormat="1" ht="14.4" customHeight="1">
      <c r="B43" s="17"/>
      <c r="AR43" s="17"/>
    </row>
    <row r="44" spans="1:57" s="1" customFormat="1" ht="14.4" customHeight="1">
      <c r="B44" s="17"/>
      <c r="AR44" s="17"/>
    </row>
    <row r="45" spans="1:57" s="1" customFormat="1" ht="14.4" customHeight="1">
      <c r="B45" s="17"/>
      <c r="AR45" s="17"/>
    </row>
    <row r="46" spans="1:57" s="1" customFormat="1" ht="14.4" customHeight="1">
      <c r="B46" s="17"/>
      <c r="AR46" s="17"/>
    </row>
    <row r="47" spans="1:57" s="1" customFormat="1" ht="14.4" customHeight="1">
      <c r="B47" s="17"/>
      <c r="AR47" s="17"/>
    </row>
    <row r="48" spans="1:57" s="1" customFormat="1" ht="14.4" customHeight="1">
      <c r="B48" s="17"/>
      <c r="AR48" s="17"/>
    </row>
    <row r="49" spans="1:57" s="2" customFormat="1" ht="14.4" customHeight="1">
      <c r="B49" s="39"/>
      <c r="D49" s="40" t="s">
        <v>43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44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3.2">
      <c r="A60" s="29"/>
      <c r="B60" s="30"/>
      <c r="C60" s="29"/>
      <c r="D60" s="42" t="s">
        <v>45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46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45</v>
      </c>
      <c r="AI60" s="32"/>
      <c r="AJ60" s="32"/>
      <c r="AK60" s="32"/>
      <c r="AL60" s="32"/>
      <c r="AM60" s="42" t="s">
        <v>46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3.2">
      <c r="A64" s="29"/>
      <c r="B64" s="30"/>
      <c r="C64" s="29"/>
      <c r="D64" s="40" t="s">
        <v>47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48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3.2">
      <c r="A75" s="29"/>
      <c r="B75" s="30"/>
      <c r="C75" s="29"/>
      <c r="D75" s="42" t="s">
        <v>45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46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45</v>
      </c>
      <c r="AI75" s="32"/>
      <c r="AJ75" s="32"/>
      <c r="AK75" s="32"/>
      <c r="AL75" s="32"/>
      <c r="AM75" s="42" t="s">
        <v>46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" customHeight="1">
      <c r="A82" s="29"/>
      <c r="B82" s="30"/>
      <c r="C82" s="18" t="s">
        <v>49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11</v>
      </c>
      <c r="L84" s="4">
        <f>K5</f>
        <v>0</v>
      </c>
      <c r="AR84" s="48"/>
    </row>
    <row r="85" spans="1:91" s="5" customFormat="1" ht="36.9" customHeight="1">
      <c r="B85" s="49"/>
      <c r="C85" s="50" t="s">
        <v>13</v>
      </c>
      <c r="L85" s="211" t="str">
        <f>K6</f>
        <v>DPB montážne kanaly</v>
      </c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R85" s="49"/>
    </row>
    <row r="86" spans="1:91" s="2" customFormat="1" ht="6.9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17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19</v>
      </c>
      <c r="AJ87" s="29"/>
      <c r="AK87" s="29"/>
      <c r="AL87" s="29"/>
      <c r="AM87" s="213" t="str">
        <f>IF(AN8= "","",AN8)</f>
        <v>22. 2. 2022</v>
      </c>
      <c r="AN87" s="213"/>
      <c r="AO87" s="29"/>
      <c r="AP87" s="29"/>
      <c r="AQ87" s="29"/>
      <c r="AR87" s="30"/>
      <c r="BE87" s="29"/>
    </row>
    <row r="88" spans="1:91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15" customHeight="1">
      <c r="A89" s="29"/>
      <c r="B89" s="30"/>
      <c r="C89" s="24" t="s">
        <v>21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26</v>
      </c>
      <c r="AJ89" s="29"/>
      <c r="AK89" s="29"/>
      <c r="AL89" s="29"/>
      <c r="AM89" s="209" t="str">
        <f>IF(E17="","",E17)</f>
        <v xml:space="preserve"> </v>
      </c>
      <c r="AN89" s="210"/>
      <c r="AO89" s="210"/>
      <c r="AP89" s="210"/>
      <c r="AQ89" s="29"/>
      <c r="AR89" s="30"/>
      <c r="AS89" s="205" t="s">
        <v>50</v>
      </c>
      <c r="AT89" s="206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15" customHeight="1">
      <c r="A90" s="29"/>
      <c r="B90" s="30"/>
      <c r="C90" s="24" t="s">
        <v>24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28</v>
      </c>
      <c r="AJ90" s="29"/>
      <c r="AK90" s="29"/>
      <c r="AL90" s="29"/>
      <c r="AM90" s="209" t="str">
        <f>IF(E20="","",E20)</f>
        <v xml:space="preserve"> </v>
      </c>
      <c r="AN90" s="210"/>
      <c r="AO90" s="210"/>
      <c r="AP90" s="210"/>
      <c r="AQ90" s="29"/>
      <c r="AR90" s="30"/>
      <c r="AS90" s="207"/>
      <c r="AT90" s="208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7"/>
      <c r="AT91" s="208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198" t="s">
        <v>51</v>
      </c>
      <c r="D92" s="193"/>
      <c r="E92" s="193"/>
      <c r="F92" s="193"/>
      <c r="G92" s="193"/>
      <c r="H92" s="57"/>
      <c r="I92" s="194" t="s">
        <v>52</v>
      </c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2" t="s">
        <v>53</v>
      </c>
      <c r="AH92" s="193"/>
      <c r="AI92" s="193"/>
      <c r="AJ92" s="193"/>
      <c r="AK92" s="193"/>
      <c r="AL92" s="193"/>
      <c r="AM92" s="193"/>
      <c r="AN92" s="194" t="s">
        <v>54</v>
      </c>
      <c r="AO92" s="193"/>
      <c r="AP92" s="195"/>
      <c r="AQ92" s="58" t="s">
        <v>55</v>
      </c>
      <c r="AR92" s="30"/>
      <c r="AS92" s="59" t="s">
        <v>56</v>
      </c>
      <c r="AT92" s="60" t="s">
        <v>57</v>
      </c>
      <c r="AU92" s="60" t="s">
        <v>58</v>
      </c>
      <c r="AV92" s="60" t="s">
        <v>59</v>
      </c>
      <c r="AW92" s="60" t="s">
        <v>60</v>
      </c>
      <c r="AX92" s="60" t="s">
        <v>61</v>
      </c>
      <c r="AY92" s="60" t="s">
        <v>62</v>
      </c>
      <c r="AZ92" s="60" t="s">
        <v>63</v>
      </c>
      <c r="BA92" s="60" t="s">
        <v>64</v>
      </c>
      <c r="BB92" s="60" t="s">
        <v>65</v>
      </c>
      <c r="BC92" s="60" t="s">
        <v>66</v>
      </c>
      <c r="BD92" s="61" t="s">
        <v>67</v>
      </c>
      <c r="BE92" s="29"/>
    </row>
    <row r="93" spans="1:91" s="2" customFormat="1" ht="10.9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" customHeight="1">
      <c r="B94" s="65"/>
      <c r="C94" s="66" t="s">
        <v>68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90" t="e">
        <f>ROUND(SUM(AG95:AG96),2)</f>
        <v>#REF!</v>
      </c>
      <c r="AH94" s="190"/>
      <c r="AI94" s="190"/>
      <c r="AJ94" s="190"/>
      <c r="AK94" s="190"/>
      <c r="AL94" s="190"/>
      <c r="AM94" s="190"/>
      <c r="AN94" s="191" t="e">
        <f>SUM(AG94,AT94)</f>
        <v>#REF!</v>
      </c>
      <c r="AO94" s="191"/>
      <c r="AP94" s="191"/>
      <c r="AQ94" s="69" t="s">
        <v>1</v>
      </c>
      <c r="AR94" s="65"/>
      <c r="AS94" s="70">
        <f>ROUND(SUM(AS95:AS96),2)</f>
        <v>0</v>
      </c>
      <c r="AT94" s="71" t="e">
        <f>ROUND(SUM(AV94:AW94),2)</f>
        <v>#REF!</v>
      </c>
      <c r="AU94" s="72" t="e">
        <f>ROUND(SUM(AU95:AU96),5)</f>
        <v>#REF!</v>
      </c>
      <c r="AV94" s="71" t="e">
        <f>ROUND(AZ94*L29,2)</f>
        <v>#REF!</v>
      </c>
      <c r="AW94" s="71" t="e">
        <f>ROUND(BA94*L30,2)</f>
        <v>#REF!</v>
      </c>
      <c r="AX94" s="71" t="e">
        <f>ROUND(BB94*L29,2)</f>
        <v>#REF!</v>
      </c>
      <c r="AY94" s="71" t="e">
        <f>ROUND(BC94*L30,2)</f>
        <v>#REF!</v>
      </c>
      <c r="AZ94" s="71" t="e">
        <f>ROUND(SUM(AZ95:AZ96),2)</f>
        <v>#REF!</v>
      </c>
      <c r="BA94" s="71" t="e">
        <f>ROUND(SUM(BA95:BA96),2)</f>
        <v>#REF!</v>
      </c>
      <c r="BB94" s="71" t="e">
        <f>ROUND(SUM(BB95:BB96),2)</f>
        <v>#REF!</v>
      </c>
      <c r="BC94" s="71" t="e">
        <f>ROUND(SUM(BC95:BC96),2)</f>
        <v>#REF!</v>
      </c>
      <c r="BD94" s="73" t="e">
        <f>ROUND(SUM(BD95:BD96),2)</f>
        <v>#REF!</v>
      </c>
      <c r="BS94" s="74" t="s">
        <v>69</v>
      </c>
      <c r="BT94" s="74" t="s">
        <v>70</v>
      </c>
      <c r="BU94" s="75" t="s">
        <v>71</v>
      </c>
      <c r="BV94" s="74" t="s">
        <v>72</v>
      </c>
      <c r="BW94" s="74" t="s">
        <v>4</v>
      </c>
      <c r="BX94" s="74" t="s">
        <v>73</v>
      </c>
      <c r="CL94" s="74" t="s">
        <v>1</v>
      </c>
    </row>
    <row r="95" spans="1:91" s="7" customFormat="1" ht="16.5" customHeight="1">
      <c r="A95" s="76" t="s">
        <v>74</v>
      </c>
      <c r="B95" s="77"/>
      <c r="C95" s="78"/>
      <c r="D95" s="189" t="s">
        <v>75</v>
      </c>
      <c r="E95" s="189"/>
      <c r="F95" s="189"/>
      <c r="G95" s="189"/>
      <c r="H95" s="189"/>
      <c r="I95" s="79"/>
      <c r="J95" s="189" t="s">
        <v>76</v>
      </c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7" t="e">
        <f>#REF!</f>
        <v>#REF!</v>
      </c>
      <c r="AH95" s="188"/>
      <c r="AI95" s="188"/>
      <c r="AJ95" s="188"/>
      <c r="AK95" s="188"/>
      <c r="AL95" s="188"/>
      <c r="AM95" s="188"/>
      <c r="AN95" s="187" t="e">
        <f>SUM(AG95,AT95)</f>
        <v>#REF!</v>
      </c>
      <c r="AO95" s="188"/>
      <c r="AP95" s="188"/>
      <c r="AQ95" s="80" t="s">
        <v>77</v>
      </c>
      <c r="AR95" s="77"/>
      <c r="AS95" s="81">
        <v>0</v>
      </c>
      <c r="AT95" s="82" t="e">
        <f>ROUND(SUM(AV95:AW95),2)</f>
        <v>#REF!</v>
      </c>
      <c r="AU95" s="83" t="e">
        <f>#REF!</f>
        <v>#REF!</v>
      </c>
      <c r="AV95" s="82" t="e">
        <f>#REF!</f>
        <v>#REF!</v>
      </c>
      <c r="AW95" s="82" t="e">
        <f>#REF!</f>
        <v>#REF!</v>
      </c>
      <c r="AX95" s="82" t="e">
        <f>#REF!</f>
        <v>#REF!</v>
      </c>
      <c r="AY95" s="82" t="e">
        <f>#REF!</f>
        <v>#REF!</v>
      </c>
      <c r="AZ95" s="82" t="e">
        <f>#REF!</f>
        <v>#REF!</v>
      </c>
      <c r="BA95" s="82" t="e">
        <f>#REF!</f>
        <v>#REF!</v>
      </c>
      <c r="BB95" s="82" t="e">
        <f>#REF!</f>
        <v>#REF!</v>
      </c>
      <c r="BC95" s="82" t="e">
        <f>#REF!</f>
        <v>#REF!</v>
      </c>
      <c r="BD95" s="84" t="e">
        <f>#REF!</f>
        <v>#REF!</v>
      </c>
      <c r="BT95" s="85" t="s">
        <v>75</v>
      </c>
      <c r="BV95" s="85" t="s">
        <v>72</v>
      </c>
      <c r="BW95" s="85" t="s">
        <v>78</v>
      </c>
      <c r="BX95" s="85" t="s">
        <v>4</v>
      </c>
      <c r="CL95" s="85" t="s">
        <v>1</v>
      </c>
      <c r="CM95" s="85" t="s">
        <v>70</v>
      </c>
    </row>
    <row r="96" spans="1:91" s="7" customFormat="1" ht="16.5" customHeight="1">
      <c r="A96" s="76" t="s">
        <v>74</v>
      </c>
      <c r="B96" s="77"/>
      <c r="C96" s="78"/>
      <c r="D96" s="189" t="s">
        <v>79</v>
      </c>
      <c r="E96" s="189"/>
      <c r="F96" s="189"/>
      <c r="G96" s="189"/>
      <c r="H96" s="189"/>
      <c r="I96" s="79"/>
      <c r="J96" s="189" t="s">
        <v>80</v>
      </c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7">
        <f>'2 - Brzdova stolica'!J30</f>
        <v>0</v>
      </c>
      <c r="AH96" s="188"/>
      <c r="AI96" s="188"/>
      <c r="AJ96" s="188"/>
      <c r="AK96" s="188"/>
      <c r="AL96" s="188"/>
      <c r="AM96" s="188"/>
      <c r="AN96" s="187">
        <f>SUM(AG96,AT96)</f>
        <v>0</v>
      </c>
      <c r="AO96" s="188"/>
      <c r="AP96" s="188"/>
      <c r="AQ96" s="80" t="s">
        <v>77</v>
      </c>
      <c r="AR96" s="77"/>
      <c r="AS96" s="86">
        <v>0</v>
      </c>
      <c r="AT96" s="87">
        <f>ROUND(SUM(AV96:AW96),2)</f>
        <v>0</v>
      </c>
      <c r="AU96" s="88">
        <f>'2 - Brzdova stolica'!P132</f>
        <v>0</v>
      </c>
      <c r="AV96" s="87">
        <f>'2 - Brzdova stolica'!J33</f>
        <v>0</v>
      </c>
      <c r="AW96" s="87">
        <f>'2 - Brzdova stolica'!J34</f>
        <v>0</v>
      </c>
      <c r="AX96" s="87">
        <f>'2 - Brzdova stolica'!J35</f>
        <v>0</v>
      </c>
      <c r="AY96" s="87">
        <f>'2 - Brzdova stolica'!J36</f>
        <v>0</v>
      </c>
      <c r="AZ96" s="87">
        <f>'2 - Brzdova stolica'!F33</f>
        <v>0</v>
      </c>
      <c r="BA96" s="87">
        <f>'2 - Brzdova stolica'!F34</f>
        <v>0</v>
      </c>
      <c r="BB96" s="87">
        <f>'2 - Brzdova stolica'!F35</f>
        <v>0</v>
      </c>
      <c r="BC96" s="87">
        <f>'2 - Brzdova stolica'!F36</f>
        <v>0</v>
      </c>
      <c r="BD96" s="89">
        <f>'2 - Brzdova stolica'!F37</f>
        <v>0</v>
      </c>
      <c r="BT96" s="85" t="s">
        <v>75</v>
      </c>
      <c r="BV96" s="85" t="s">
        <v>72</v>
      </c>
      <c r="BW96" s="85" t="s">
        <v>81</v>
      </c>
      <c r="BX96" s="85" t="s">
        <v>4</v>
      </c>
      <c r="CL96" s="85" t="s">
        <v>1</v>
      </c>
      <c r="CM96" s="85" t="s">
        <v>70</v>
      </c>
    </row>
    <row r="97" spans="1:57" s="2" customFormat="1" ht="30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  <row r="98" spans="1:57" s="2" customFormat="1" ht="6.9" customHeight="1">
      <c r="A98" s="29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</sheetData>
  <mergeCells count="46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L30:P30"/>
    <mergeCell ref="L31:P31"/>
    <mergeCell ref="L32:P32"/>
    <mergeCell ref="L33:P33"/>
    <mergeCell ref="C92:G92"/>
    <mergeCell ref="I92:AF92"/>
    <mergeCell ref="X35:AB35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</mergeCells>
  <hyperlinks>
    <hyperlink ref="A95" location="'1 - Olejove hospodarstvo'!C2" display="/" xr:uid="{00000000-0004-0000-0000-000000000000}"/>
    <hyperlink ref="A96" location="'2 - Brzdova stolica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41"/>
  <sheetViews>
    <sheetView showGridLines="0" tabSelected="1" topLeftCell="A134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0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0"/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81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70</v>
      </c>
    </row>
    <row r="4" spans="1:46" s="1" customFormat="1" ht="24.9" customHeight="1">
      <c r="B4" s="17"/>
      <c r="D4" s="18" t="s">
        <v>82</v>
      </c>
      <c r="I4" s="90"/>
      <c r="L4" s="17"/>
      <c r="M4" s="92" t="s">
        <v>9</v>
      </c>
      <c r="AT4" s="14" t="s">
        <v>3</v>
      </c>
    </row>
    <row r="5" spans="1:46" s="1" customFormat="1" ht="6.9" customHeight="1">
      <c r="B5" s="17"/>
      <c r="I5" s="90"/>
      <c r="L5" s="17"/>
    </row>
    <row r="6" spans="1:46" s="1" customFormat="1" ht="12" customHeight="1">
      <c r="B6" s="17"/>
      <c r="D6" s="24" t="s">
        <v>13</v>
      </c>
      <c r="I6" s="90"/>
      <c r="L6" s="17"/>
    </row>
    <row r="7" spans="1:46" s="1" customFormat="1" ht="16.5" customHeight="1">
      <c r="B7" s="17"/>
      <c r="E7" s="227" t="str">
        <f>'Rekapitulácia stavby'!K6</f>
        <v>DPB montážne kanaly</v>
      </c>
      <c r="F7" s="228"/>
      <c r="G7" s="228"/>
      <c r="H7" s="228"/>
      <c r="I7" s="90"/>
      <c r="L7" s="17"/>
    </row>
    <row r="8" spans="1:46" s="2" customFormat="1" ht="12" customHeight="1">
      <c r="A8" s="29"/>
      <c r="B8" s="30"/>
      <c r="C8" s="29"/>
      <c r="D8" s="24" t="s">
        <v>83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1" t="s">
        <v>358</v>
      </c>
      <c r="F9" s="226"/>
      <c r="G9" s="226"/>
      <c r="H9" s="226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15</v>
      </c>
      <c r="E11" s="29"/>
      <c r="F11" s="22" t="s">
        <v>1</v>
      </c>
      <c r="G11" s="29"/>
      <c r="H11" s="29"/>
      <c r="I11" s="94" t="s">
        <v>16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17</v>
      </c>
      <c r="E12" s="29"/>
      <c r="F12" s="22" t="s">
        <v>18</v>
      </c>
      <c r="G12" s="29"/>
      <c r="H12" s="29"/>
      <c r="I12" s="94" t="s">
        <v>19</v>
      </c>
      <c r="J12" s="52" t="str">
        <f>'Rekapitulácia stavby'!AN8</f>
        <v>22. 2. 2022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5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94" t="s">
        <v>22</v>
      </c>
      <c r="J14" s="22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94" t="s">
        <v>23</v>
      </c>
      <c r="J15" s="22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94" t="s">
        <v>22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9" t="str">
        <f>'Rekapitulácia stavby'!E14</f>
        <v>Vyplň údaj</v>
      </c>
      <c r="F18" s="214"/>
      <c r="G18" s="214"/>
      <c r="H18" s="214"/>
      <c r="I18" s="94" t="s">
        <v>23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94" t="s">
        <v>22</v>
      </c>
      <c r="J20" s="22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94" t="s">
        <v>23</v>
      </c>
      <c r="J21" s="22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28</v>
      </c>
      <c r="E23" s="29"/>
      <c r="F23" s="29"/>
      <c r="G23" s="29"/>
      <c r="H23" s="29"/>
      <c r="I23" s="94" t="s">
        <v>22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23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29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18" t="s">
        <v>1</v>
      </c>
      <c r="F27" s="218"/>
      <c r="G27" s="218"/>
      <c r="H27" s="218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30</v>
      </c>
      <c r="E30" s="29"/>
      <c r="F30" s="29"/>
      <c r="G30" s="29"/>
      <c r="H30" s="29"/>
      <c r="I30" s="93"/>
      <c r="J30" s="68">
        <f>ROUND(J132,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9"/>
      <c r="F32" s="33" t="s">
        <v>32</v>
      </c>
      <c r="G32" s="29"/>
      <c r="H32" s="29"/>
      <c r="I32" s="101" t="s">
        <v>31</v>
      </c>
      <c r="J32" s="33" t="s">
        <v>33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>
      <c r="A33" s="29"/>
      <c r="B33" s="30"/>
      <c r="C33" s="29"/>
      <c r="D33" s="102" t="s">
        <v>34</v>
      </c>
      <c r="E33" s="24" t="s">
        <v>35</v>
      </c>
      <c r="F33" s="103">
        <f>ROUND((SUM(BE132:BE240)),  2)</f>
        <v>0</v>
      </c>
      <c r="G33" s="29"/>
      <c r="H33" s="29"/>
      <c r="I33" s="104">
        <v>0.2</v>
      </c>
      <c r="J33" s="103">
        <f>ROUND(((SUM(BE132:BE240))*I33),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4" t="s">
        <v>36</v>
      </c>
      <c r="F34" s="103">
        <f>ROUND((SUM(BF132:BF240)),  2)</f>
        <v>0</v>
      </c>
      <c r="G34" s="29"/>
      <c r="H34" s="29"/>
      <c r="I34" s="104">
        <v>0.2</v>
      </c>
      <c r="J34" s="103">
        <f>ROUND(((SUM(BF132:BF240))*I34),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4" t="s">
        <v>37</v>
      </c>
      <c r="F35" s="103">
        <f>ROUND((SUM(BG132:BG240)),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4" t="s">
        <v>38</v>
      </c>
      <c r="F36" s="103">
        <f>ROUND((SUM(BH132:BH240)),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39</v>
      </c>
      <c r="F37" s="103">
        <f>ROUND((SUM(BI132:BI240)),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40</v>
      </c>
      <c r="E39" s="57"/>
      <c r="F39" s="57"/>
      <c r="G39" s="107" t="s">
        <v>41</v>
      </c>
      <c r="H39" s="108" t="s">
        <v>42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>
      <c r="B41" s="17"/>
      <c r="I41" s="90"/>
      <c r="L41" s="17"/>
    </row>
    <row r="42" spans="1:31" s="1" customFormat="1" ht="14.4" customHeight="1">
      <c r="B42" s="17"/>
      <c r="I42" s="90"/>
      <c r="L42" s="17"/>
    </row>
    <row r="43" spans="1:31" s="1" customFormat="1" ht="14.4" customHeight="1">
      <c r="B43" s="17"/>
      <c r="I43" s="90"/>
      <c r="L43" s="17"/>
    </row>
    <row r="44" spans="1:31" s="1" customFormat="1" ht="14.4" customHeight="1">
      <c r="B44" s="17"/>
      <c r="I44" s="90"/>
      <c r="L44" s="17"/>
    </row>
    <row r="45" spans="1:31" s="1" customFormat="1" ht="14.4" customHeight="1">
      <c r="B45" s="17"/>
      <c r="I45" s="90"/>
      <c r="L45" s="17"/>
    </row>
    <row r="46" spans="1:31" s="1" customFormat="1" ht="14.4" customHeight="1">
      <c r="B46" s="17"/>
      <c r="I46" s="90"/>
      <c r="L46" s="17"/>
    </row>
    <row r="47" spans="1:31" s="1" customFormat="1" ht="14.4" customHeight="1">
      <c r="B47" s="17"/>
      <c r="I47" s="90"/>
      <c r="L47" s="17"/>
    </row>
    <row r="48" spans="1:31" s="1" customFormat="1" ht="14.4" customHeight="1">
      <c r="B48" s="17"/>
      <c r="I48" s="90"/>
      <c r="L48" s="17"/>
    </row>
    <row r="49" spans="1:31" s="1" customFormat="1" ht="14.4" customHeight="1">
      <c r="B49" s="17"/>
      <c r="I49" s="90"/>
      <c r="L49" s="17"/>
    </row>
    <row r="50" spans="1:31" s="2" customFormat="1" ht="14.4" customHeight="1">
      <c r="B50" s="39"/>
      <c r="D50" s="40" t="s">
        <v>43</v>
      </c>
      <c r="E50" s="41"/>
      <c r="F50" s="41"/>
      <c r="G50" s="40" t="s">
        <v>44</v>
      </c>
      <c r="H50" s="41"/>
      <c r="I50" s="112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2" t="s">
        <v>45</v>
      </c>
      <c r="E61" s="32"/>
      <c r="F61" s="113" t="s">
        <v>46</v>
      </c>
      <c r="G61" s="42" t="s">
        <v>45</v>
      </c>
      <c r="H61" s="32"/>
      <c r="I61" s="114"/>
      <c r="J61" s="115" t="s">
        <v>46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0" t="s">
        <v>47</v>
      </c>
      <c r="E65" s="43"/>
      <c r="F65" s="43"/>
      <c r="G65" s="40" t="s">
        <v>48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2" t="s">
        <v>45</v>
      </c>
      <c r="E76" s="32"/>
      <c r="F76" s="113" t="s">
        <v>46</v>
      </c>
      <c r="G76" s="42" t="s">
        <v>45</v>
      </c>
      <c r="H76" s="32"/>
      <c r="I76" s="114"/>
      <c r="J76" s="115" t="s">
        <v>46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customHeight="1">
      <c r="A82" s="29"/>
      <c r="B82" s="30"/>
      <c r="C82" s="18" t="s">
        <v>84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13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7" t="str">
        <f>E7</f>
        <v>DPB montážne kanaly</v>
      </c>
      <c r="F85" s="228"/>
      <c r="G85" s="228"/>
      <c r="H85" s="228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83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1" t="str">
        <f>E9</f>
        <v>2 - Brzdova stolica</v>
      </c>
      <c r="F87" s="226"/>
      <c r="G87" s="226"/>
      <c r="H87" s="226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17</v>
      </c>
      <c r="D89" s="29"/>
      <c r="E89" s="29"/>
      <c r="F89" s="22" t="str">
        <f>F12</f>
        <v xml:space="preserve"> </v>
      </c>
      <c r="G89" s="29"/>
      <c r="H89" s="29"/>
      <c r="I89" s="94" t="s">
        <v>19</v>
      </c>
      <c r="J89" s="52" t="str">
        <f>IF(J12="","",J12)</f>
        <v>22. 2. 2022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15" customHeight="1">
      <c r="A91" s="29"/>
      <c r="B91" s="30"/>
      <c r="C91" s="24" t="s">
        <v>21</v>
      </c>
      <c r="D91" s="29"/>
      <c r="E91" s="29"/>
      <c r="F91" s="22" t="str">
        <f>E15</f>
        <v xml:space="preserve"> </v>
      </c>
      <c r="G91" s="29"/>
      <c r="H91" s="29"/>
      <c r="I91" s="94" t="s">
        <v>26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94" t="s">
        <v>28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85</v>
      </c>
      <c r="D94" s="105"/>
      <c r="E94" s="105"/>
      <c r="F94" s="105"/>
      <c r="G94" s="105"/>
      <c r="H94" s="105"/>
      <c r="I94" s="120"/>
      <c r="J94" s="121" t="s">
        <v>86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5" customHeight="1">
      <c r="A96" s="29"/>
      <c r="B96" s="30"/>
      <c r="C96" s="122" t="s">
        <v>87</v>
      </c>
      <c r="D96" s="29"/>
      <c r="E96" s="29"/>
      <c r="F96" s="29"/>
      <c r="G96" s="29"/>
      <c r="H96" s="29"/>
      <c r="I96" s="93"/>
      <c r="J96" s="68">
        <f>J132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88</v>
      </c>
    </row>
    <row r="97" spans="2:12" s="9" customFormat="1" ht="24.9" customHeight="1">
      <c r="B97" s="123"/>
      <c r="D97" s="124" t="s">
        <v>89</v>
      </c>
      <c r="E97" s="125"/>
      <c r="F97" s="125"/>
      <c r="G97" s="125"/>
      <c r="H97" s="125"/>
      <c r="I97" s="126"/>
      <c r="J97" s="127">
        <f>J133</f>
        <v>0</v>
      </c>
      <c r="L97" s="123"/>
    </row>
    <row r="98" spans="2:12" s="10" customFormat="1" ht="19.95" customHeight="1">
      <c r="B98" s="128"/>
      <c r="D98" s="129" t="s">
        <v>90</v>
      </c>
      <c r="E98" s="130"/>
      <c r="F98" s="130"/>
      <c r="G98" s="130"/>
      <c r="H98" s="130"/>
      <c r="I98" s="131"/>
      <c r="J98" s="132">
        <f>J134</f>
        <v>0</v>
      </c>
      <c r="L98" s="128"/>
    </row>
    <row r="99" spans="2:12" s="10" customFormat="1" ht="19.95" customHeight="1">
      <c r="B99" s="128"/>
      <c r="D99" s="129" t="s">
        <v>91</v>
      </c>
      <c r="E99" s="130"/>
      <c r="F99" s="130"/>
      <c r="G99" s="130"/>
      <c r="H99" s="130"/>
      <c r="I99" s="131"/>
      <c r="J99" s="132">
        <f>J139</f>
        <v>0</v>
      </c>
      <c r="L99" s="128"/>
    </row>
    <row r="100" spans="2:12" s="10" customFormat="1" ht="19.95" customHeight="1">
      <c r="B100" s="128"/>
      <c r="D100" s="129" t="s">
        <v>92</v>
      </c>
      <c r="E100" s="130"/>
      <c r="F100" s="130"/>
      <c r="G100" s="130"/>
      <c r="H100" s="130"/>
      <c r="I100" s="131"/>
      <c r="J100" s="132">
        <f>J150</f>
        <v>0</v>
      </c>
      <c r="L100" s="128"/>
    </row>
    <row r="101" spans="2:12" s="10" customFormat="1" ht="19.95" customHeight="1">
      <c r="B101" s="128"/>
      <c r="D101" s="129" t="s">
        <v>359</v>
      </c>
      <c r="E101" s="130"/>
      <c r="F101" s="130"/>
      <c r="G101" s="130"/>
      <c r="H101" s="130"/>
      <c r="I101" s="131"/>
      <c r="J101" s="132">
        <f>J153</f>
        <v>0</v>
      </c>
      <c r="L101" s="128"/>
    </row>
    <row r="102" spans="2:12" s="10" customFormat="1" ht="19.95" customHeight="1">
      <c r="B102" s="128"/>
      <c r="D102" s="129" t="s">
        <v>93</v>
      </c>
      <c r="E102" s="130"/>
      <c r="F102" s="130"/>
      <c r="G102" s="130"/>
      <c r="H102" s="130"/>
      <c r="I102" s="131"/>
      <c r="J102" s="132">
        <f>J176</f>
        <v>0</v>
      </c>
      <c r="L102" s="128"/>
    </row>
    <row r="103" spans="2:12" s="9" customFormat="1" ht="24.9" customHeight="1">
      <c r="B103" s="123"/>
      <c r="D103" s="124" t="s">
        <v>94</v>
      </c>
      <c r="E103" s="125"/>
      <c r="F103" s="125"/>
      <c r="G103" s="125"/>
      <c r="H103" s="125"/>
      <c r="I103" s="126"/>
      <c r="J103" s="127">
        <f>J178</f>
        <v>0</v>
      </c>
      <c r="L103" s="123"/>
    </row>
    <row r="104" spans="2:12" s="10" customFormat="1" ht="19.95" customHeight="1">
      <c r="B104" s="128"/>
      <c r="D104" s="129" t="s">
        <v>360</v>
      </c>
      <c r="E104" s="130"/>
      <c r="F104" s="130"/>
      <c r="G104" s="130"/>
      <c r="H104" s="130"/>
      <c r="I104" s="131"/>
      <c r="J104" s="132">
        <f>J179</f>
        <v>0</v>
      </c>
      <c r="L104" s="128"/>
    </row>
    <row r="105" spans="2:12" s="10" customFormat="1" ht="19.95" customHeight="1">
      <c r="B105" s="128"/>
      <c r="D105" s="129" t="s">
        <v>361</v>
      </c>
      <c r="E105" s="130"/>
      <c r="F105" s="130"/>
      <c r="G105" s="130"/>
      <c r="H105" s="130"/>
      <c r="I105" s="131"/>
      <c r="J105" s="132">
        <f>J189</f>
        <v>0</v>
      </c>
      <c r="L105" s="128"/>
    </row>
    <row r="106" spans="2:12" s="10" customFormat="1" ht="19.95" customHeight="1">
      <c r="B106" s="128"/>
      <c r="D106" s="129" t="s">
        <v>95</v>
      </c>
      <c r="E106" s="130"/>
      <c r="F106" s="130"/>
      <c r="G106" s="130"/>
      <c r="H106" s="130"/>
      <c r="I106" s="131"/>
      <c r="J106" s="132">
        <f>J192</f>
        <v>0</v>
      </c>
      <c r="L106" s="128"/>
    </row>
    <row r="107" spans="2:12" s="10" customFormat="1" ht="19.95" customHeight="1">
      <c r="B107" s="128"/>
      <c r="D107" s="129" t="s">
        <v>96</v>
      </c>
      <c r="E107" s="130"/>
      <c r="F107" s="130"/>
      <c r="G107" s="130"/>
      <c r="H107" s="130"/>
      <c r="I107" s="131"/>
      <c r="J107" s="132">
        <f>J205</f>
        <v>0</v>
      </c>
      <c r="L107" s="128"/>
    </row>
    <row r="108" spans="2:12" s="10" customFormat="1" ht="19.95" customHeight="1">
      <c r="B108" s="128"/>
      <c r="D108" s="129" t="s">
        <v>97</v>
      </c>
      <c r="E108" s="130"/>
      <c r="F108" s="130"/>
      <c r="G108" s="130"/>
      <c r="H108" s="130"/>
      <c r="I108" s="131"/>
      <c r="J108" s="132">
        <f>J209</f>
        <v>0</v>
      </c>
      <c r="L108" s="128"/>
    </row>
    <row r="109" spans="2:12" s="9" customFormat="1" ht="24.9" customHeight="1">
      <c r="B109" s="123"/>
      <c r="D109" s="124" t="s">
        <v>98</v>
      </c>
      <c r="E109" s="125"/>
      <c r="F109" s="125"/>
      <c r="G109" s="125"/>
      <c r="H109" s="125"/>
      <c r="I109" s="126"/>
      <c r="J109" s="127">
        <f>J213</f>
        <v>0</v>
      </c>
      <c r="L109" s="123"/>
    </row>
    <row r="110" spans="2:12" s="10" customFormat="1" ht="19.95" customHeight="1">
      <c r="B110" s="128"/>
      <c r="D110" s="129" t="s">
        <v>99</v>
      </c>
      <c r="E110" s="130"/>
      <c r="F110" s="130"/>
      <c r="G110" s="130"/>
      <c r="H110" s="130"/>
      <c r="I110" s="131"/>
      <c r="J110" s="132">
        <f>J214</f>
        <v>0</v>
      </c>
      <c r="L110" s="128"/>
    </row>
    <row r="111" spans="2:12" s="10" customFormat="1" ht="19.95" customHeight="1">
      <c r="B111" s="128"/>
      <c r="D111" s="129" t="s">
        <v>100</v>
      </c>
      <c r="E111" s="130"/>
      <c r="F111" s="130"/>
      <c r="G111" s="130"/>
      <c r="H111" s="130"/>
      <c r="I111" s="131"/>
      <c r="J111" s="132">
        <f>J233</f>
        <v>0</v>
      </c>
      <c r="L111" s="128"/>
    </row>
    <row r="112" spans="2:12" s="10" customFormat="1" ht="19.95" customHeight="1">
      <c r="B112" s="128"/>
      <c r="D112" s="129" t="s">
        <v>101</v>
      </c>
      <c r="E112" s="130"/>
      <c r="F112" s="130"/>
      <c r="G112" s="130"/>
      <c r="H112" s="130"/>
      <c r="I112" s="131"/>
      <c r="J112" s="132">
        <f>J236</f>
        <v>0</v>
      </c>
      <c r="L112" s="128"/>
    </row>
    <row r="113" spans="1:31" s="2" customFormat="1" ht="21.75" customHeight="1">
      <c r="A113" s="29"/>
      <c r="B113" s="30"/>
      <c r="C113" s="29"/>
      <c r="D113" s="29"/>
      <c r="E113" s="29"/>
      <c r="F113" s="29"/>
      <c r="G113" s="29"/>
      <c r="H113" s="29"/>
      <c r="I113" s="93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6.9" customHeight="1">
      <c r="A114" s="29"/>
      <c r="B114" s="44"/>
      <c r="C114" s="45"/>
      <c r="D114" s="45"/>
      <c r="E114" s="45"/>
      <c r="F114" s="45"/>
      <c r="G114" s="45"/>
      <c r="H114" s="45"/>
      <c r="I114" s="117"/>
      <c r="J114" s="45"/>
      <c r="K114" s="45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8" spans="1:31" s="2" customFormat="1" ht="6.9" customHeight="1">
      <c r="A118" s="29"/>
      <c r="B118" s="46"/>
      <c r="C118" s="47"/>
      <c r="D118" s="47"/>
      <c r="E118" s="47"/>
      <c r="F118" s="47"/>
      <c r="G118" s="47"/>
      <c r="H118" s="47"/>
      <c r="I118" s="118"/>
      <c r="J118" s="47"/>
      <c r="K118" s="47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4.9" customHeight="1">
      <c r="A119" s="29"/>
      <c r="B119" s="30"/>
      <c r="C119" s="18" t="s">
        <v>102</v>
      </c>
      <c r="D119" s="29"/>
      <c r="E119" s="29"/>
      <c r="F119" s="29"/>
      <c r="G119" s="29"/>
      <c r="H119" s="29"/>
      <c r="I119" s="93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6.9" customHeight="1">
      <c r="A120" s="29"/>
      <c r="B120" s="30"/>
      <c r="C120" s="29"/>
      <c r="D120" s="29"/>
      <c r="E120" s="29"/>
      <c r="F120" s="29"/>
      <c r="G120" s="29"/>
      <c r="H120" s="29"/>
      <c r="I120" s="93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13</v>
      </c>
      <c r="D121" s="29"/>
      <c r="E121" s="29"/>
      <c r="F121" s="29"/>
      <c r="G121" s="29"/>
      <c r="H121" s="29"/>
      <c r="I121" s="93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227" t="str">
        <f>E7</f>
        <v>DPB montážne kanaly</v>
      </c>
      <c r="F122" s="228"/>
      <c r="G122" s="228"/>
      <c r="H122" s="228"/>
      <c r="I122" s="93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83</v>
      </c>
      <c r="D123" s="29"/>
      <c r="E123" s="29"/>
      <c r="F123" s="29"/>
      <c r="G123" s="29"/>
      <c r="H123" s="29"/>
      <c r="I123" s="93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6.5" customHeight="1">
      <c r="A124" s="29"/>
      <c r="B124" s="30"/>
      <c r="C124" s="29"/>
      <c r="D124" s="29"/>
      <c r="E124" s="211" t="str">
        <f>E9</f>
        <v>2 - Brzdova stolica</v>
      </c>
      <c r="F124" s="226"/>
      <c r="G124" s="226"/>
      <c r="H124" s="226"/>
      <c r="I124" s="93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" customHeight="1">
      <c r="A125" s="29"/>
      <c r="B125" s="30"/>
      <c r="C125" s="29"/>
      <c r="D125" s="29"/>
      <c r="E125" s="29"/>
      <c r="F125" s="29"/>
      <c r="G125" s="29"/>
      <c r="H125" s="29"/>
      <c r="I125" s="93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>
      <c r="A126" s="29"/>
      <c r="B126" s="30"/>
      <c r="C126" s="24" t="s">
        <v>17</v>
      </c>
      <c r="D126" s="29"/>
      <c r="E126" s="29"/>
      <c r="F126" s="22" t="str">
        <f>F12</f>
        <v xml:space="preserve"> </v>
      </c>
      <c r="G126" s="29"/>
      <c r="H126" s="29"/>
      <c r="I126" s="94" t="s">
        <v>19</v>
      </c>
      <c r="J126" s="52" t="str">
        <f>IF(J12="","",J12)</f>
        <v>22. 2. 2022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" customHeight="1">
      <c r="A127" s="29"/>
      <c r="B127" s="30"/>
      <c r="C127" s="29"/>
      <c r="D127" s="29"/>
      <c r="E127" s="29"/>
      <c r="F127" s="29"/>
      <c r="G127" s="29"/>
      <c r="H127" s="29"/>
      <c r="I127" s="93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15" customHeight="1">
      <c r="A128" s="29"/>
      <c r="B128" s="30"/>
      <c r="C128" s="24" t="s">
        <v>21</v>
      </c>
      <c r="D128" s="29"/>
      <c r="E128" s="29"/>
      <c r="F128" s="22" t="str">
        <f>E15</f>
        <v xml:space="preserve"> </v>
      </c>
      <c r="G128" s="29"/>
      <c r="H128" s="29"/>
      <c r="I128" s="94" t="s">
        <v>26</v>
      </c>
      <c r="J128" s="27" t="str">
        <f>E21</f>
        <v xml:space="preserve"> </v>
      </c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15" customHeight="1">
      <c r="A129" s="29"/>
      <c r="B129" s="30"/>
      <c r="C129" s="24" t="s">
        <v>24</v>
      </c>
      <c r="D129" s="29"/>
      <c r="E129" s="29"/>
      <c r="F129" s="22" t="str">
        <f>IF(E18="","",E18)</f>
        <v>Vyplň údaj</v>
      </c>
      <c r="G129" s="29"/>
      <c r="H129" s="29"/>
      <c r="I129" s="94" t="s">
        <v>28</v>
      </c>
      <c r="J129" s="27" t="str">
        <f>E24</f>
        <v xml:space="preserve"> </v>
      </c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0.35" customHeight="1">
      <c r="A130" s="29"/>
      <c r="B130" s="30"/>
      <c r="C130" s="29"/>
      <c r="D130" s="29"/>
      <c r="E130" s="29"/>
      <c r="F130" s="29"/>
      <c r="G130" s="29"/>
      <c r="H130" s="29"/>
      <c r="I130" s="93"/>
      <c r="J130" s="29"/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11" customFormat="1" ht="29.25" customHeight="1">
      <c r="A131" s="133"/>
      <c r="B131" s="134"/>
      <c r="C131" s="135" t="s">
        <v>103</v>
      </c>
      <c r="D131" s="136" t="s">
        <v>55</v>
      </c>
      <c r="E131" s="136" t="s">
        <v>51</v>
      </c>
      <c r="F131" s="136" t="s">
        <v>52</v>
      </c>
      <c r="G131" s="136" t="s">
        <v>104</v>
      </c>
      <c r="H131" s="136" t="s">
        <v>105</v>
      </c>
      <c r="I131" s="137" t="s">
        <v>106</v>
      </c>
      <c r="J131" s="138" t="s">
        <v>86</v>
      </c>
      <c r="K131" s="139" t="s">
        <v>107</v>
      </c>
      <c r="L131" s="140"/>
      <c r="M131" s="59" t="s">
        <v>1</v>
      </c>
      <c r="N131" s="60" t="s">
        <v>34</v>
      </c>
      <c r="O131" s="60" t="s">
        <v>108</v>
      </c>
      <c r="P131" s="60" t="s">
        <v>109</v>
      </c>
      <c r="Q131" s="60" t="s">
        <v>110</v>
      </c>
      <c r="R131" s="60" t="s">
        <v>111</v>
      </c>
      <c r="S131" s="60" t="s">
        <v>112</v>
      </c>
      <c r="T131" s="61" t="s">
        <v>113</v>
      </c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</row>
    <row r="132" spans="1:65" s="2" customFormat="1" ht="22.95" customHeight="1">
      <c r="A132" s="29"/>
      <c r="B132" s="30"/>
      <c r="C132" s="66" t="s">
        <v>87</v>
      </c>
      <c r="D132" s="29"/>
      <c r="E132" s="29"/>
      <c r="F132" s="29"/>
      <c r="G132" s="29"/>
      <c r="H132" s="29"/>
      <c r="I132" s="93"/>
      <c r="J132" s="141">
        <f>BK132</f>
        <v>0</v>
      </c>
      <c r="K132" s="29"/>
      <c r="L132" s="30"/>
      <c r="M132" s="62"/>
      <c r="N132" s="53"/>
      <c r="O132" s="63"/>
      <c r="P132" s="142">
        <f>P133+P178+P213</f>
        <v>0</v>
      </c>
      <c r="Q132" s="63"/>
      <c r="R132" s="142">
        <f>R133+R178+R213</f>
        <v>0</v>
      </c>
      <c r="S132" s="63"/>
      <c r="T132" s="143">
        <f>T133+T178+T213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4" t="s">
        <v>69</v>
      </c>
      <c r="AU132" s="14" t="s">
        <v>88</v>
      </c>
      <c r="BK132" s="144">
        <f>BK133+BK178+BK213</f>
        <v>0</v>
      </c>
    </row>
    <row r="133" spans="1:65" s="12" customFormat="1" ht="25.95" customHeight="1">
      <c r="B133" s="145"/>
      <c r="D133" s="146" t="s">
        <v>69</v>
      </c>
      <c r="E133" s="147" t="s">
        <v>114</v>
      </c>
      <c r="F133" s="147" t="s">
        <v>115</v>
      </c>
      <c r="I133" s="148"/>
      <c r="J133" s="149">
        <f>BK133</f>
        <v>0</v>
      </c>
      <c r="L133" s="145"/>
      <c r="M133" s="150"/>
      <c r="N133" s="151"/>
      <c r="O133" s="151"/>
      <c r="P133" s="152">
        <f>P134+P139+P150+P153+P176</f>
        <v>0</v>
      </c>
      <c r="Q133" s="151"/>
      <c r="R133" s="152">
        <f>R134+R139+R150+R153+R176</f>
        <v>0</v>
      </c>
      <c r="S133" s="151"/>
      <c r="T133" s="153">
        <f>T134+T139+T150+T153+T176</f>
        <v>0</v>
      </c>
      <c r="AR133" s="146" t="s">
        <v>75</v>
      </c>
      <c r="AT133" s="154" t="s">
        <v>69</v>
      </c>
      <c r="AU133" s="154" t="s">
        <v>70</v>
      </c>
      <c r="AY133" s="146" t="s">
        <v>116</v>
      </c>
      <c r="BK133" s="155">
        <f>BK134+BK139+BK150+BK153+BK176</f>
        <v>0</v>
      </c>
    </row>
    <row r="134" spans="1:65" s="12" customFormat="1" ht="22.95" customHeight="1">
      <c r="B134" s="145"/>
      <c r="D134" s="146" t="s">
        <v>69</v>
      </c>
      <c r="E134" s="156" t="s">
        <v>75</v>
      </c>
      <c r="F134" s="156" t="s">
        <v>117</v>
      </c>
      <c r="I134" s="148"/>
      <c r="J134" s="157">
        <f>BK134</f>
        <v>0</v>
      </c>
      <c r="L134" s="145"/>
      <c r="M134" s="150"/>
      <c r="N134" s="151"/>
      <c r="O134" s="151"/>
      <c r="P134" s="152">
        <f>SUM(P135:P138)</f>
        <v>0</v>
      </c>
      <c r="Q134" s="151"/>
      <c r="R134" s="152">
        <f>SUM(R135:R138)</f>
        <v>0</v>
      </c>
      <c r="S134" s="151"/>
      <c r="T134" s="153">
        <f>SUM(T135:T138)</f>
        <v>0</v>
      </c>
      <c r="AR134" s="146" t="s">
        <v>75</v>
      </c>
      <c r="AT134" s="154" t="s">
        <v>69</v>
      </c>
      <c r="AU134" s="154" t="s">
        <v>75</v>
      </c>
      <c r="AY134" s="146" t="s">
        <v>116</v>
      </c>
      <c r="BK134" s="155">
        <f>SUM(BK135:BK138)</f>
        <v>0</v>
      </c>
    </row>
    <row r="135" spans="1:65" s="2" customFormat="1" ht="24" customHeight="1">
      <c r="A135" s="29"/>
      <c r="B135" s="158"/>
      <c r="C135" s="159" t="s">
        <v>75</v>
      </c>
      <c r="D135" s="159" t="s">
        <v>118</v>
      </c>
      <c r="E135" s="160" t="s">
        <v>362</v>
      </c>
      <c r="F135" s="161" t="s">
        <v>363</v>
      </c>
      <c r="G135" s="162" t="s">
        <v>126</v>
      </c>
      <c r="H135" s="163">
        <v>2.04</v>
      </c>
      <c r="I135" s="164"/>
      <c r="J135" s="163">
        <f>ROUND(I135*H135,2)</f>
        <v>0</v>
      </c>
      <c r="K135" s="165"/>
      <c r="L135" s="30"/>
      <c r="M135" s="166" t="s">
        <v>1</v>
      </c>
      <c r="N135" s="167" t="s">
        <v>36</v>
      </c>
      <c r="O135" s="55"/>
      <c r="P135" s="168">
        <f>O135*H135</f>
        <v>0</v>
      </c>
      <c r="Q135" s="168">
        <v>0</v>
      </c>
      <c r="R135" s="168">
        <f>Q135*H135</f>
        <v>0</v>
      </c>
      <c r="S135" s="168">
        <v>0</v>
      </c>
      <c r="T135" s="169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0" t="s">
        <v>120</v>
      </c>
      <c r="AT135" s="170" t="s">
        <v>118</v>
      </c>
      <c r="AU135" s="170" t="s">
        <v>79</v>
      </c>
      <c r="AY135" s="14" t="s">
        <v>116</v>
      </c>
      <c r="BE135" s="171">
        <f>IF(N135="základná",J135,0)</f>
        <v>0</v>
      </c>
      <c r="BF135" s="171">
        <f>IF(N135="znížená",J135,0)</f>
        <v>0</v>
      </c>
      <c r="BG135" s="171">
        <f>IF(N135="zákl. prenesená",J135,0)</f>
        <v>0</v>
      </c>
      <c r="BH135" s="171">
        <f>IF(N135="zníž. prenesená",J135,0)</f>
        <v>0</v>
      </c>
      <c r="BI135" s="171">
        <f>IF(N135="nulová",J135,0)</f>
        <v>0</v>
      </c>
      <c r="BJ135" s="14" t="s">
        <v>79</v>
      </c>
      <c r="BK135" s="171">
        <f>ROUND(I135*H135,2)</f>
        <v>0</v>
      </c>
      <c r="BL135" s="14" t="s">
        <v>120</v>
      </c>
      <c r="BM135" s="170" t="s">
        <v>79</v>
      </c>
    </row>
    <row r="136" spans="1:65" s="2" customFormat="1" ht="36" customHeight="1">
      <c r="A136" s="29"/>
      <c r="B136" s="158"/>
      <c r="C136" s="159" t="s">
        <v>79</v>
      </c>
      <c r="D136" s="159" t="s">
        <v>118</v>
      </c>
      <c r="E136" s="160" t="s">
        <v>364</v>
      </c>
      <c r="F136" s="161" t="s">
        <v>365</v>
      </c>
      <c r="G136" s="162" t="s">
        <v>126</v>
      </c>
      <c r="H136" s="163">
        <v>2.04</v>
      </c>
      <c r="I136" s="164"/>
      <c r="J136" s="163">
        <f>ROUND(I136*H136,2)</f>
        <v>0</v>
      </c>
      <c r="K136" s="165"/>
      <c r="L136" s="30"/>
      <c r="M136" s="166" t="s">
        <v>1</v>
      </c>
      <c r="N136" s="167" t="s">
        <v>36</v>
      </c>
      <c r="O136" s="55"/>
      <c r="P136" s="168">
        <f>O136*H136</f>
        <v>0</v>
      </c>
      <c r="Q136" s="168">
        <v>0</v>
      </c>
      <c r="R136" s="168">
        <f>Q136*H136</f>
        <v>0</v>
      </c>
      <c r="S136" s="168">
        <v>0</v>
      </c>
      <c r="T136" s="169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0" t="s">
        <v>120</v>
      </c>
      <c r="AT136" s="170" t="s">
        <v>118</v>
      </c>
      <c r="AU136" s="170" t="s">
        <v>79</v>
      </c>
      <c r="AY136" s="14" t="s">
        <v>116</v>
      </c>
      <c r="BE136" s="171">
        <f>IF(N136="základná",J136,0)</f>
        <v>0</v>
      </c>
      <c r="BF136" s="171">
        <f>IF(N136="znížená",J136,0)</f>
        <v>0</v>
      </c>
      <c r="BG136" s="171">
        <f>IF(N136="zákl. prenesená",J136,0)</f>
        <v>0</v>
      </c>
      <c r="BH136" s="171">
        <f>IF(N136="zníž. prenesená",J136,0)</f>
        <v>0</v>
      </c>
      <c r="BI136" s="171">
        <f>IF(N136="nulová",J136,0)</f>
        <v>0</v>
      </c>
      <c r="BJ136" s="14" t="s">
        <v>79</v>
      </c>
      <c r="BK136" s="171">
        <f>ROUND(I136*H136,2)</f>
        <v>0</v>
      </c>
      <c r="BL136" s="14" t="s">
        <v>120</v>
      </c>
      <c r="BM136" s="170" t="s">
        <v>120</v>
      </c>
    </row>
    <row r="137" spans="1:65" s="2" customFormat="1" ht="60" customHeight="1">
      <c r="A137" s="29"/>
      <c r="B137" s="158"/>
      <c r="C137" s="159" t="s">
        <v>121</v>
      </c>
      <c r="D137" s="159" t="s">
        <v>118</v>
      </c>
      <c r="E137" s="160" t="s">
        <v>366</v>
      </c>
      <c r="F137" s="161" t="s">
        <v>367</v>
      </c>
      <c r="G137" s="162" t="s">
        <v>126</v>
      </c>
      <c r="H137" s="163">
        <v>24.5</v>
      </c>
      <c r="I137" s="164"/>
      <c r="J137" s="163">
        <f>ROUND(I137*H137,2)</f>
        <v>0</v>
      </c>
      <c r="K137" s="165"/>
      <c r="L137" s="30"/>
      <c r="M137" s="166" t="s">
        <v>1</v>
      </c>
      <c r="N137" s="167" t="s">
        <v>36</v>
      </c>
      <c r="O137" s="55"/>
      <c r="P137" s="168">
        <f>O137*H137</f>
        <v>0</v>
      </c>
      <c r="Q137" s="168">
        <v>0</v>
      </c>
      <c r="R137" s="168">
        <f>Q137*H137</f>
        <v>0</v>
      </c>
      <c r="S137" s="168">
        <v>0</v>
      </c>
      <c r="T137" s="169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0" t="s">
        <v>120</v>
      </c>
      <c r="AT137" s="170" t="s">
        <v>118</v>
      </c>
      <c r="AU137" s="170" t="s">
        <v>79</v>
      </c>
      <c r="AY137" s="14" t="s">
        <v>116</v>
      </c>
      <c r="BE137" s="171">
        <f>IF(N137="základná",J137,0)</f>
        <v>0</v>
      </c>
      <c r="BF137" s="171">
        <f>IF(N137="znížená",J137,0)</f>
        <v>0</v>
      </c>
      <c r="BG137" s="171">
        <f>IF(N137="zákl. prenesená",J137,0)</f>
        <v>0</v>
      </c>
      <c r="BH137" s="171">
        <f>IF(N137="zníž. prenesená",J137,0)</f>
        <v>0</v>
      </c>
      <c r="BI137" s="171">
        <f>IF(N137="nulová",J137,0)</f>
        <v>0</v>
      </c>
      <c r="BJ137" s="14" t="s">
        <v>79</v>
      </c>
      <c r="BK137" s="171">
        <f>ROUND(I137*H137,2)</f>
        <v>0</v>
      </c>
      <c r="BL137" s="14" t="s">
        <v>120</v>
      </c>
      <c r="BM137" s="170" t="s">
        <v>122</v>
      </c>
    </row>
    <row r="138" spans="1:65" s="2" customFormat="1" ht="24" customHeight="1">
      <c r="A138" s="29"/>
      <c r="B138" s="158"/>
      <c r="C138" s="159" t="s">
        <v>120</v>
      </c>
      <c r="D138" s="159" t="s">
        <v>118</v>
      </c>
      <c r="E138" s="160" t="s">
        <v>368</v>
      </c>
      <c r="F138" s="161" t="s">
        <v>369</v>
      </c>
      <c r="G138" s="162" t="s">
        <v>126</v>
      </c>
      <c r="H138" s="163">
        <v>2.04</v>
      </c>
      <c r="I138" s="164"/>
      <c r="J138" s="163">
        <f>ROUND(I138*H138,2)</f>
        <v>0</v>
      </c>
      <c r="K138" s="165"/>
      <c r="L138" s="30"/>
      <c r="M138" s="166" t="s">
        <v>1</v>
      </c>
      <c r="N138" s="167" t="s">
        <v>36</v>
      </c>
      <c r="O138" s="55"/>
      <c r="P138" s="168">
        <f>O138*H138</f>
        <v>0</v>
      </c>
      <c r="Q138" s="168">
        <v>0</v>
      </c>
      <c r="R138" s="168">
        <f>Q138*H138</f>
        <v>0</v>
      </c>
      <c r="S138" s="168">
        <v>0</v>
      </c>
      <c r="T138" s="169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0" t="s">
        <v>120</v>
      </c>
      <c r="AT138" s="170" t="s">
        <v>118</v>
      </c>
      <c r="AU138" s="170" t="s">
        <v>79</v>
      </c>
      <c r="AY138" s="14" t="s">
        <v>116</v>
      </c>
      <c r="BE138" s="171">
        <f>IF(N138="základná",J138,0)</f>
        <v>0</v>
      </c>
      <c r="BF138" s="171">
        <f>IF(N138="znížená",J138,0)</f>
        <v>0</v>
      </c>
      <c r="BG138" s="171">
        <f>IF(N138="zákl. prenesená",J138,0)</f>
        <v>0</v>
      </c>
      <c r="BH138" s="171">
        <f>IF(N138="zníž. prenesená",J138,0)</f>
        <v>0</v>
      </c>
      <c r="BI138" s="171">
        <f>IF(N138="nulová",J138,0)</f>
        <v>0</v>
      </c>
      <c r="BJ138" s="14" t="s">
        <v>79</v>
      </c>
      <c r="BK138" s="171">
        <f>ROUND(I138*H138,2)</f>
        <v>0</v>
      </c>
      <c r="BL138" s="14" t="s">
        <v>120</v>
      </c>
      <c r="BM138" s="170" t="s">
        <v>127</v>
      </c>
    </row>
    <row r="139" spans="1:65" s="12" customFormat="1" ht="22.95" customHeight="1">
      <c r="B139" s="145"/>
      <c r="D139" s="146" t="s">
        <v>69</v>
      </c>
      <c r="E139" s="156" t="s">
        <v>79</v>
      </c>
      <c r="F139" s="156" t="s">
        <v>123</v>
      </c>
      <c r="I139" s="148"/>
      <c r="J139" s="157">
        <f>BK139</f>
        <v>0</v>
      </c>
      <c r="L139" s="145"/>
      <c r="M139" s="150"/>
      <c r="N139" s="151"/>
      <c r="O139" s="151"/>
      <c r="P139" s="152">
        <f>SUM(P140:P149)</f>
        <v>0</v>
      </c>
      <c r="Q139" s="151"/>
      <c r="R139" s="152">
        <f>SUM(R140:R149)</f>
        <v>0</v>
      </c>
      <c r="S139" s="151"/>
      <c r="T139" s="153">
        <f>SUM(T140:T149)</f>
        <v>0</v>
      </c>
      <c r="AR139" s="146" t="s">
        <v>75</v>
      </c>
      <c r="AT139" s="154" t="s">
        <v>69</v>
      </c>
      <c r="AU139" s="154" t="s">
        <v>75</v>
      </c>
      <c r="AY139" s="146" t="s">
        <v>116</v>
      </c>
      <c r="BK139" s="155">
        <f>SUM(BK140:BK149)</f>
        <v>0</v>
      </c>
    </row>
    <row r="140" spans="1:65" s="2" customFormat="1" ht="24" customHeight="1">
      <c r="A140" s="29"/>
      <c r="B140" s="158"/>
      <c r="C140" s="159" t="s">
        <v>128</v>
      </c>
      <c r="D140" s="159" t="s">
        <v>118</v>
      </c>
      <c r="E140" s="160" t="s">
        <v>370</v>
      </c>
      <c r="F140" s="161" t="s">
        <v>371</v>
      </c>
      <c r="G140" s="162" t="s">
        <v>126</v>
      </c>
      <c r="H140" s="163">
        <v>5.44</v>
      </c>
      <c r="I140" s="164"/>
      <c r="J140" s="163">
        <f t="shared" ref="J140:J149" si="0">ROUND(I140*H140,2)</f>
        <v>0</v>
      </c>
      <c r="K140" s="165"/>
      <c r="L140" s="30"/>
      <c r="M140" s="166" t="s">
        <v>1</v>
      </c>
      <c r="N140" s="167" t="s">
        <v>36</v>
      </c>
      <c r="O140" s="55"/>
      <c r="P140" s="168">
        <f t="shared" ref="P140:P149" si="1">O140*H140</f>
        <v>0</v>
      </c>
      <c r="Q140" s="168">
        <v>0</v>
      </c>
      <c r="R140" s="168">
        <f t="shared" ref="R140:R149" si="2">Q140*H140</f>
        <v>0</v>
      </c>
      <c r="S140" s="168">
        <v>0</v>
      </c>
      <c r="T140" s="169">
        <f t="shared" ref="T140:T149" si="3"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0" t="s">
        <v>120</v>
      </c>
      <c r="AT140" s="170" t="s">
        <v>118</v>
      </c>
      <c r="AU140" s="170" t="s">
        <v>79</v>
      </c>
      <c r="AY140" s="14" t="s">
        <v>116</v>
      </c>
      <c r="BE140" s="171">
        <f t="shared" ref="BE140:BE149" si="4">IF(N140="základná",J140,0)</f>
        <v>0</v>
      </c>
      <c r="BF140" s="171">
        <f t="shared" ref="BF140:BF149" si="5">IF(N140="znížená",J140,0)</f>
        <v>0</v>
      </c>
      <c r="BG140" s="171">
        <f t="shared" ref="BG140:BG149" si="6">IF(N140="zákl. prenesená",J140,0)</f>
        <v>0</v>
      </c>
      <c r="BH140" s="171">
        <f t="shared" ref="BH140:BH149" si="7">IF(N140="zníž. prenesená",J140,0)</f>
        <v>0</v>
      </c>
      <c r="BI140" s="171">
        <f t="shared" ref="BI140:BI149" si="8">IF(N140="nulová",J140,0)</f>
        <v>0</v>
      </c>
      <c r="BJ140" s="14" t="s">
        <v>79</v>
      </c>
      <c r="BK140" s="171">
        <f t="shared" ref="BK140:BK149" si="9">ROUND(I140*H140,2)</f>
        <v>0</v>
      </c>
      <c r="BL140" s="14" t="s">
        <v>120</v>
      </c>
      <c r="BM140" s="170" t="s">
        <v>131</v>
      </c>
    </row>
    <row r="141" spans="1:65" s="2" customFormat="1" ht="16.5" customHeight="1">
      <c r="A141" s="29"/>
      <c r="B141" s="158"/>
      <c r="C141" s="159" t="s">
        <v>122</v>
      </c>
      <c r="D141" s="159" t="s">
        <v>118</v>
      </c>
      <c r="E141" s="160" t="s">
        <v>372</v>
      </c>
      <c r="F141" s="161" t="s">
        <v>373</v>
      </c>
      <c r="G141" s="162" t="s">
        <v>119</v>
      </c>
      <c r="H141" s="163">
        <v>7.06</v>
      </c>
      <c r="I141" s="164"/>
      <c r="J141" s="163">
        <f t="shared" si="0"/>
        <v>0</v>
      </c>
      <c r="K141" s="165"/>
      <c r="L141" s="30"/>
      <c r="M141" s="166" t="s">
        <v>1</v>
      </c>
      <c r="N141" s="167" t="s">
        <v>36</v>
      </c>
      <c r="O141" s="55"/>
      <c r="P141" s="168">
        <f t="shared" si="1"/>
        <v>0</v>
      </c>
      <c r="Q141" s="168">
        <v>0</v>
      </c>
      <c r="R141" s="168">
        <f t="shared" si="2"/>
        <v>0</v>
      </c>
      <c r="S141" s="168">
        <v>0</v>
      </c>
      <c r="T141" s="169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0" t="s">
        <v>120</v>
      </c>
      <c r="AT141" s="170" t="s">
        <v>118</v>
      </c>
      <c r="AU141" s="170" t="s">
        <v>79</v>
      </c>
      <c r="AY141" s="14" t="s">
        <v>116</v>
      </c>
      <c r="BE141" s="171">
        <f t="shared" si="4"/>
        <v>0</v>
      </c>
      <c r="BF141" s="171">
        <f t="shared" si="5"/>
        <v>0</v>
      </c>
      <c r="BG141" s="171">
        <f t="shared" si="6"/>
        <v>0</v>
      </c>
      <c r="BH141" s="171">
        <f t="shared" si="7"/>
        <v>0</v>
      </c>
      <c r="BI141" s="171">
        <f t="shared" si="8"/>
        <v>0</v>
      </c>
      <c r="BJ141" s="14" t="s">
        <v>79</v>
      </c>
      <c r="BK141" s="171">
        <f t="shared" si="9"/>
        <v>0</v>
      </c>
      <c r="BL141" s="14" t="s">
        <v>120</v>
      </c>
      <c r="BM141" s="170" t="s">
        <v>134</v>
      </c>
    </row>
    <row r="142" spans="1:65" s="2" customFormat="1" ht="24" customHeight="1">
      <c r="A142" s="29"/>
      <c r="B142" s="158"/>
      <c r="C142" s="159" t="s">
        <v>135</v>
      </c>
      <c r="D142" s="159" t="s">
        <v>118</v>
      </c>
      <c r="E142" s="160" t="s">
        <v>374</v>
      </c>
      <c r="F142" s="161" t="s">
        <v>375</v>
      </c>
      <c r="G142" s="162" t="s">
        <v>119</v>
      </c>
      <c r="H142" s="163">
        <v>7.06</v>
      </c>
      <c r="I142" s="164"/>
      <c r="J142" s="163">
        <f t="shared" si="0"/>
        <v>0</v>
      </c>
      <c r="K142" s="165"/>
      <c r="L142" s="30"/>
      <c r="M142" s="166" t="s">
        <v>1</v>
      </c>
      <c r="N142" s="167" t="s">
        <v>36</v>
      </c>
      <c r="O142" s="55"/>
      <c r="P142" s="168">
        <f t="shared" si="1"/>
        <v>0</v>
      </c>
      <c r="Q142" s="168">
        <v>0</v>
      </c>
      <c r="R142" s="168">
        <f t="shared" si="2"/>
        <v>0</v>
      </c>
      <c r="S142" s="168">
        <v>0</v>
      </c>
      <c r="T142" s="169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0" t="s">
        <v>120</v>
      </c>
      <c r="AT142" s="170" t="s">
        <v>118</v>
      </c>
      <c r="AU142" s="170" t="s">
        <v>79</v>
      </c>
      <c r="AY142" s="14" t="s">
        <v>116</v>
      </c>
      <c r="BE142" s="171">
        <f t="shared" si="4"/>
        <v>0</v>
      </c>
      <c r="BF142" s="171">
        <f t="shared" si="5"/>
        <v>0</v>
      </c>
      <c r="BG142" s="171">
        <f t="shared" si="6"/>
        <v>0</v>
      </c>
      <c r="BH142" s="171">
        <f t="shared" si="7"/>
        <v>0</v>
      </c>
      <c r="BI142" s="171">
        <f t="shared" si="8"/>
        <v>0</v>
      </c>
      <c r="BJ142" s="14" t="s">
        <v>79</v>
      </c>
      <c r="BK142" s="171">
        <f t="shared" si="9"/>
        <v>0</v>
      </c>
      <c r="BL142" s="14" t="s">
        <v>120</v>
      </c>
      <c r="BM142" s="170" t="s">
        <v>138</v>
      </c>
    </row>
    <row r="143" spans="1:65" s="2" customFormat="1" ht="16.5" customHeight="1">
      <c r="A143" s="29"/>
      <c r="B143" s="158"/>
      <c r="C143" s="159" t="s">
        <v>127</v>
      </c>
      <c r="D143" s="159" t="s">
        <v>118</v>
      </c>
      <c r="E143" s="160" t="s">
        <v>376</v>
      </c>
      <c r="F143" s="161" t="s">
        <v>377</v>
      </c>
      <c r="G143" s="162" t="s">
        <v>145</v>
      </c>
      <c r="H143" s="163">
        <v>0.41</v>
      </c>
      <c r="I143" s="164"/>
      <c r="J143" s="163">
        <f t="shared" si="0"/>
        <v>0</v>
      </c>
      <c r="K143" s="165"/>
      <c r="L143" s="30"/>
      <c r="M143" s="166" t="s">
        <v>1</v>
      </c>
      <c r="N143" s="167" t="s">
        <v>36</v>
      </c>
      <c r="O143" s="55"/>
      <c r="P143" s="168">
        <f t="shared" si="1"/>
        <v>0</v>
      </c>
      <c r="Q143" s="168">
        <v>0</v>
      </c>
      <c r="R143" s="168">
        <f t="shared" si="2"/>
        <v>0</v>
      </c>
      <c r="S143" s="168">
        <v>0</v>
      </c>
      <c r="T143" s="169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0" t="s">
        <v>120</v>
      </c>
      <c r="AT143" s="170" t="s">
        <v>118</v>
      </c>
      <c r="AU143" s="170" t="s">
        <v>79</v>
      </c>
      <c r="AY143" s="14" t="s">
        <v>116</v>
      </c>
      <c r="BE143" s="171">
        <f t="shared" si="4"/>
        <v>0</v>
      </c>
      <c r="BF143" s="171">
        <f t="shared" si="5"/>
        <v>0</v>
      </c>
      <c r="BG143" s="171">
        <f t="shared" si="6"/>
        <v>0</v>
      </c>
      <c r="BH143" s="171">
        <f t="shared" si="7"/>
        <v>0</v>
      </c>
      <c r="BI143" s="171">
        <f t="shared" si="8"/>
        <v>0</v>
      </c>
      <c r="BJ143" s="14" t="s">
        <v>79</v>
      </c>
      <c r="BK143" s="171">
        <f t="shared" si="9"/>
        <v>0</v>
      </c>
      <c r="BL143" s="14" t="s">
        <v>120</v>
      </c>
      <c r="BM143" s="170" t="s">
        <v>141</v>
      </c>
    </row>
    <row r="144" spans="1:65" s="2" customFormat="1" ht="24" customHeight="1">
      <c r="A144" s="29"/>
      <c r="B144" s="158"/>
      <c r="C144" s="159" t="s">
        <v>142</v>
      </c>
      <c r="D144" s="159" t="s">
        <v>118</v>
      </c>
      <c r="E144" s="160" t="s">
        <v>124</v>
      </c>
      <c r="F144" s="161" t="s">
        <v>125</v>
      </c>
      <c r="G144" s="162" t="s">
        <v>126</v>
      </c>
      <c r="H144" s="163">
        <v>22.92</v>
      </c>
      <c r="I144" s="164"/>
      <c r="J144" s="163">
        <f t="shared" si="0"/>
        <v>0</v>
      </c>
      <c r="K144" s="165"/>
      <c r="L144" s="30"/>
      <c r="M144" s="166" t="s">
        <v>1</v>
      </c>
      <c r="N144" s="167" t="s">
        <v>36</v>
      </c>
      <c r="O144" s="55"/>
      <c r="P144" s="168">
        <f t="shared" si="1"/>
        <v>0</v>
      </c>
      <c r="Q144" s="168">
        <v>0</v>
      </c>
      <c r="R144" s="168">
        <f t="shared" si="2"/>
        <v>0</v>
      </c>
      <c r="S144" s="168">
        <v>0</v>
      </c>
      <c r="T144" s="169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0" t="s">
        <v>120</v>
      </c>
      <c r="AT144" s="170" t="s">
        <v>118</v>
      </c>
      <c r="AU144" s="170" t="s">
        <v>79</v>
      </c>
      <c r="AY144" s="14" t="s">
        <v>116</v>
      </c>
      <c r="BE144" s="171">
        <f t="shared" si="4"/>
        <v>0</v>
      </c>
      <c r="BF144" s="171">
        <f t="shared" si="5"/>
        <v>0</v>
      </c>
      <c r="BG144" s="171">
        <f t="shared" si="6"/>
        <v>0</v>
      </c>
      <c r="BH144" s="171">
        <f t="shared" si="7"/>
        <v>0</v>
      </c>
      <c r="BI144" s="171">
        <f t="shared" si="8"/>
        <v>0</v>
      </c>
      <c r="BJ144" s="14" t="s">
        <v>79</v>
      </c>
      <c r="BK144" s="171">
        <f t="shared" si="9"/>
        <v>0</v>
      </c>
      <c r="BL144" s="14" t="s">
        <v>120</v>
      </c>
      <c r="BM144" s="170" t="s">
        <v>146</v>
      </c>
    </row>
    <row r="145" spans="1:65" s="2" customFormat="1" ht="24" customHeight="1">
      <c r="A145" s="29"/>
      <c r="B145" s="158"/>
      <c r="C145" s="159" t="s">
        <v>131</v>
      </c>
      <c r="D145" s="159" t="s">
        <v>118</v>
      </c>
      <c r="E145" s="160" t="s">
        <v>129</v>
      </c>
      <c r="F145" s="161" t="s">
        <v>130</v>
      </c>
      <c r="G145" s="162" t="s">
        <v>119</v>
      </c>
      <c r="H145" s="163">
        <v>134.65</v>
      </c>
      <c r="I145" s="164"/>
      <c r="J145" s="163">
        <f t="shared" si="0"/>
        <v>0</v>
      </c>
      <c r="K145" s="165"/>
      <c r="L145" s="30"/>
      <c r="M145" s="166" t="s">
        <v>1</v>
      </c>
      <c r="N145" s="167" t="s">
        <v>36</v>
      </c>
      <c r="O145" s="55"/>
      <c r="P145" s="168">
        <f t="shared" si="1"/>
        <v>0</v>
      </c>
      <c r="Q145" s="168">
        <v>0</v>
      </c>
      <c r="R145" s="168">
        <f t="shared" si="2"/>
        <v>0</v>
      </c>
      <c r="S145" s="168">
        <v>0</v>
      </c>
      <c r="T145" s="169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0" t="s">
        <v>120</v>
      </c>
      <c r="AT145" s="170" t="s">
        <v>118</v>
      </c>
      <c r="AU145" s="170" t="s">
        <v>79</v>
      </c>
      <c r="AY145" s="14" t="s">
        <v>116</v>
      </c>
      <c r="BE145" s="171">
        <f t="shared" si="4"/>
        <v>0</v>
      </c>
      <c r="BF145" s="171">
        <f t="shared" si="5"/>
        <v>0</v>
      </c>
      <c r="BG145" s="171">
        <f t="shared" si="6"/>
        <v>0</v>
      </c>
      <c r="BH145" s="171">
        <f t="shared" si="7"/>
        <v>0</v>
      </c>
      <c r="BI145" s="171">
        <f t="shared" si="8"/>
        <v>0</v>
      </c>
      <c r="BJ145" s="14" t="s">
        <v>79</v>
      </c>
      <c r="BK145" s="171">
        <f t="shared" si="9"/>
        <v>0</v>
      </c>
      <c r="BL145" s="14" t="s">
        <v>120</v>
      </c>
      <c r="BM145" s="170" t="s">
        <v>7</v>
      </c>
    </row>
    <row r="146" spans="1:65" s="2" customFormat="1" ht="24" customHeight="1">
      <c r="A146" s="29"/>
      <c r="B146" s="158"/>
      <c r="C146" s="159" t="s">
        <v>150</v>
      </c>
      <c r="D146" s="159" t="s">
        <v>118</v>
      </c>
      <c r="E146" s="160" t="s">
        <v>132</v>
      </c>
      <c r="F146" s="161" t="s">
        <v>133</v>
      </c>
      <c r="G146" s="162" t="s">
        <v>119</v>
      </c>
      <c r="H146" s="163">
        <v>134.65</v>
      </c>
      <c r="I146" s="164"/>
      <c r="J146" s="163">
        <f t="shared" si="0"/>
        <v>0</v>
      </c>
      <c r="K146" s="165"/>
      <c r="L146" s="30"/>
      <c r="M146" s="166" t="s">
        <v>1</v>
      </c>
      <c r="N146" s="167" t="s">
        <v>36</v>
      </c>
      <c r="O146" s="55"/>
      <c r="P146" s="168">
        <f t="shared" si="1"/>
        <v>0</v>
      </c>
      <c r="Q146" s="168">
        <v>0</v>
      </c>
      <c r="R146" s="168">
        <f t="shared" si="2"/>
        <v>0</v>
      </c>
      <c r="S146" s="168">
        <v>0</v>
      </c>
      <c r="T146" s="169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0" t="s">
        <v>120</v>
      </c>
      <c r="AT146" s="170" t="s">
        <v>118</v>
      </c>
      <c r="AU146" s="170" t="s">
        <v>79</v>
      </c>
      <c r="AY146" s="14" t="s">
        <v>116</v>
      </c>
      <c r="BE146" s="171">
        <f t="shared" si="4"/>
        <v>0</v>
      </c>
      <c r="BF146" s="171">
        <f t="shared" si="5"/>
        <v>0</v>
      </c>
      <c r="BG146" s="171">
        <f t="shared" si="6"/>
        <v>0</v>
      </c>
      <c r="BH146" s="171">
        <f t="shared" si="7"/>
        <v>0</v>
      </c>
      <c r="BI146" s="171">
        <f t="shared" si="8"/>
        <v>0</v>
      </c>
      <c r="BJ146" s="14" t="s">
        <v>79</v>
      </c>
      <c r="BK146" s="171">
        <f t="shared" si="9"/>
        <v>0</v>
      </c>
      <c r="BL146" s="14" t="s">
        <v>120</v>
      </c>
      <c r="BM146" s="170" t="s">
        <v>153</v>
      </c>
    </row>
    <row r="147" spans="1:65" s="2" customFormat="1" ht="16.5" customHeight="1">
      <c r="A147" s="29"/>
      <c r="B147" s="158"/>
      <c r="C147" s="159" t="s">
        <v>134</v>
      </c>
      <c r="D147" s="159" t="s">
        <v>118</v>
      </c>
      <c r="E147" s="160" t="s">
        <v>136</v>
      </c>
      <c r="F147" s="161" t="s">
        <v>137</v>
      </c>
      <c r="G147" s="162" t="s">
        <v>126</v>
      </c>
      <c r="H147" s="163">
        <v>64.5</v>
      </c>
      <c r="I147" s="164"/>
      <c r="J147" s="163">
        <f t="shared" si="0"/>
        <v>0</v>
      </c>
      <c r="K147" s="165"/>
      <c r="L147" s="30"/>
      <c r="M147" s="166" t="s">
        <v>1</v>
      </c>
      <c r="N147" s="167" t="s">
        <v>36</v>
      </c>
      <c r="O147" s="55"/>
      <c r="P147" s="168">
        <f t="shared" si="1"/>
        <v>0</v>
      </c>
      <c r="Q147" s="168">
        <v>0</v>
      </c>
      <c r="R147" s="168">
        <f t="shared" si="2"/>
        <v>0</v>
      </c>
      <c r="S147" s="168">
        <v>0</v>
      </c>
      <c r="T147" s="169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0" t="s">
        <v>120</v>
      </c>
      <c r="AT147" s="170" t="s">
        <v>118</v>
      </c>
      <c r="AU147" s="170" t="s">
        <v>79</v>
      </c>
      <c r="AY147" s="14" t="s">
        <v>116</v>
      </c>
      <c r="BE147" s="171">
        <f t="shared" si="4"/>
        <v>0</v>
      </c>
      <c r="BF147" s="171">
        <f t="shared" si="5"/>
        <v>0</v>
      </c>
      <c r="BG147" s="171">
        <f t="shared" si="6"/>
        <v>0</v>
      </c>
      <c r="BH147" s="171">
        <f t="shared" si="7"/>
        <v>0</v>
      </c>
      <c r="BI147" s="171">
        <f t="shared" si="8"/>
        <v>0</v>
      </c>
      <c r="BJ147" s="14" t="s">
        <v>79</v>
      </c>
      <c r="BK147" s="171">
        <f t="shared" si="9"/>
        <v>0</v>
      </c>
      <c r="BL147" s="14" t="s">
        <v>120</v>
      </c>
      <c r="BM147" s="170" t="s">
        <v>154</v>
      </c>
    </row>
    <row r="148" spans="1:65" s="2" customFormat="1" ht="24" customHeight="1">
      <c r="A148" s="29"/>
      <c r="B148" s="158"/>
      <c r="C148" s="159" t="s">
        <v>155</v>
      </c>
      <c r="D148" s="159" t="s">
        <v>118</v>
      </c>
      <c r="E148" s="160" t="s">
        <v>139</v>
      </c>
      <c r="F148" s="161" t="s">
        <v>140</v>
      </c>
      <c r="G148" s="162" t="s">
        <v>126</v>
      </c>
      <c r="H148" s="163">
        <v>64.5</v>
      </c>
      <c r="I148" s="164"/>
      <c r="J148" s="163">
        <f t="shared" si="0"/>
        <v>0</v>
      </c>
      <c r="K148" s="165"/>
      <c r="L148" s="30"/>
      <c r="M148" s="166" t="s">
        <v>1</v>
      </c>
      <c r="N148" s="167" t="s">
        <v>36</v>
      </c>
      <c r="O148" s="55"/>
      <c r="P148" s="168">
        <f t="shared" si="1"/>
        <v>0</v>
      </c>
      <c r="Q148" s="168">
        <v>0</v>
      </c>
      <c r="R148" s="168">
        <f t="shared" si="2"/>
        <v>0</v>
      </c>
      <c r="S148" s="168">
        <v>0</v>
      </c>
      <c r="T148" s="169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0" t="s">
        <v>120</v>
      </c>
      <c r="AT148" s="170" t="s">
        <v>118</v>
      </c>
      <c r="AU148" s="170" t="s">
        <v>79</v>
      </c>
      <c r="AY148" s="14" t="s">
        <v>116</v>
      </c>
      <c r="BE148" s="171">
        <f t="shared" si="4"/>
        <v>0</v>
      </c>
      <c r="BF148" s="171">
        <f t="shared" si="5"/>
        <v>0</v>
      </c>
      <c r="BG148" s="171">
        <f t="shared" si="6"/>
        <v>0</v>
      </c>
      <c r="BH148" s="171">
        <f t="shared" si="7"/>
        <v>0</v>
      </c>
      <c r="BI148" s="171">
        <f t="shared" si="8"/>
        <v>0</v>
      </c>
      <c r="BJ148" s="14" t="s">
        <v>79</v>
      </c>
      <c r="BK148" s="171">
        <f t="shared" si="9"/>
        <v>0</v>
      </c>
      <c r="BL148" s="14" t="s">
        <v>120</v>
      </c>
      <c r="BM148" s="170" t="s">
        <v>156</v>
      </c>
    </row>
    <row r="149" spans="1:65" s="2" customFormat="1" ht="16.5" customHeight="1">
      <c r="A149" s="29"/>
      <c r="B149" s="158"/>
      <c r="C149" s="159" t="s">
        <v>138</v>
      </c>
      <c r="D149" s="159" t="s">
        <v>118</v>
      </c>
      <c r="E149" s="160" t="s">
        <v>143</v>
      </c>
      <c r="F149" s="161" t="s">
        <v>144</v>
      </c>
      <c r="G149" s="162" t="s">
        <v>145</v>
      </c>
      <c r="H149" s="163">
        <v>2.2799999999999998</v>
      </c>
      <c r="I149" s="164"/>
      <c r="J149" s="163">
        <f t="shared" si="0"/>
        <v>0</v>
      </c>
      <c r="K149" s="165"/>
      <c r="L149" s="30"/>
      <c r="M149" s="166" t="s">
        <v>1</v>
      </c>
      <c r="N149" s="167" t="s">
        <v>36</v>
      </c>
      <c r="O149" s="55"/>
      <c r="P149" s="168">
        <f t="shared" si="1"/>
        <v>0</v>
      </c>
      <c r="Q149" s="168">
        <v>0</v>
      </c>
      <c r="R149" s="168">
        <f t="shared" si="2"/>
        <v>0</v>
      </c>
      <c r="S149" s="168">
        <v>0</v>
      </c>
      <c r="T149" s="169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0" t="s">
        <v>120</v>
      </c>
      <c r="AT149" s="170" t="s">
        <v>118</v>
      </c>
      <c r="AU149" s="170" t="s">
        <v>79</v>
      </c>
      <c r="AY149" s="14" t="s">
        <v>116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4" t="s">
        <v>79</v>
      </c>
      <c r="BK149" s="171">
        <f t="shared" si="9"/>
        <v>0</v>
      </c>
      <c r="BL149" s="14" t="s">
        <v>120</v>
      </c>
      <c r="BM149" s="170" t="s">
        <v>157</v>
      </c>
    </row>
    <row r="150" spans="1:65" s="12" customFormat="1" ht="22.95" customHeight="1">
      <c r="B150" s="145"/>
      <c r="D150" s="146" t="s">
        <v>69</v>
      </c>
      <c r="E150" s="156" t="s">
        <v>120</v>
      </c>
      <c r="F150" s="156" t="s">
        <v>147</v>
      </c>
      <c r="I150" s="148"/>
      <c r="J150" s="157">
        <f>BK150</f>
        <v>0</v>
      </c>
      <c r="L150" s="145"/>
      <c r="M150" s="150"/>
      <c r="N150" s="151"/>
      <c r="O150" s="151"/>
      <c r="P150" s="152">
        <f>SUM(P151:P152)</f>
        <v>0</v>
      </c>
      <c r="Q150" s="151"/>
      <c r="R150" s="152">
        <f>SUM(R151:R152)</f>
        <v>0</v>
      </c>
      <c r="S150" s="151"/>
      <c r="T150" s="153">
        <f>SUM(T151:T152)</f>
        <v>0</v>
      </c>
      <c r="AR150" s="146" t="s">
        <v>75</v>
      </c>
      <c r="AT150" s="154" t="s">
        <v>69</v>
      </c>
      <c r="AU150" s="154" t="s">
        <v>75</v>
      </c>
      <c r="AY150" s="146" t="s">
        <v>116</v>
      </c>
      <c r="BK150" s="155">
        <f>SUM(BK151:BK152)</f>
        <v>0</v>
      </c>
    </row>
    <row r="151" spans="1:65" s="2" customFormat="1" ht="24" customHeight="1">
      <c r="A151" s="29"/>
      <c r="B151" s="158"/>
      <c r="C151" s="159" t="s">
        <v>158</v>
      </c>
      <c r="D151" s="159" t="s">
        <v>118</v>
      </c>
      <c r="E151" s="160" t="s">
        <v>148</v>
      </c>
      <c r="F151" s="161" t="s">
        <v>149</v>
      </c>
      <c r="G151" s="162" t="s">
        <v>119</v>
      </c>
      <c r="H151" s="163">
        <v>4.01</v>
      </c>
      <c r="I151" s="164"/>
      <c r="J151" s="163">
        <f>ROUND(I151*H151,2)</f>
        <v>0</v>
      </c>
      <c r="K151" s="165"/>
      <c r="L151" s="30"/>
      <c r="M151" s="166" t="s">
        <v>1</v>
      </c>
      <c r="N151" s="167" t="s">
        <v>36</v>
      </c>
      <c r="O151" s="55"/>
      <c r="P151" s="168">
        <f>O151*H151</f>
        <v>0</v>
      </c>
      <c r="Q151" s="168">
        <v>0</v>
      </c>
      <c r="R151" s="168">
        <f>Q151*H151</f>
        <v>0</v>
      </c>
      <c r="S151" s="168">
        <v>0</v>
      </c>
      <c r="T151" s="169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0" t="s">
        <v>120</v>
      </c>
      <c r="AT151" s="170" t="s">
        <v>118</v>
      </c>
      <c r="AU151" s="170" t="s">
        <v>79</v>
      </c>
      <c r="AY151" s="14" t="s">
        <v>116</v>
      </c>
      <c r="BE151" s="171">
        <f>IF(N151="základná",J151,0)</f>
        <v>0</v>
      </c>
      <c r="BF151" s="171">
        <f>IF(N151="znížená",J151,0)</f>
        <v>0</v>
      </c>
      <c r="BG151" s="171">
        <f>IF(N151="zákl. prenesená",J151,0)</f>
        <v>0</v>
      </c>
      <c r="BH151" s="171">
        <f>IF(N151="zníž. prenesená",J151,0)</f>
        <v>0</v>
      </c>
      <c r="BI151" s="171">
        <f>IF(N151="nulová",J151,0)</f>
        <v>0</v>
      </c>
      <c r="BJ151" s="14" t="s">
        <v>79</v>
      </c>
      <c r="BK151" s="171">
        <f>ROUND(I151*H151,2)</f>
        <v>0</v>
      </c>
      <c r="BL151" s="14" t="s">
        <v>120</v>
      </c>
      <c r="BM151" s="170" t="s">
        <v>159</v>
      </c>
    </row>
    <row r="152" spans="1:65" s="2" customFormat="1" ht="24" customHeight="1">
      <c r="A152" s="29"/>
      <c r="B152" s="158"/>
      <c r="C152" s="159" t="s">
        <v>141</v>
      </c>
      <c r="D152" s="159" t="s">
        <v>118</v>
      </c>
      <c r="E152" s="160" t="s">
        <v>151</v>
      </c>
      <c r="F152" s="161" t="s">
        <v>152</v>
      </c>
      <c r="G152" s="162" t="s">
        <v>119</v>
      </c>
      <c r="H152" s="163">
        <v>4.01</v>
      </c>
      <c r="I152" s="164"/>
      <c r="J152" s="163">
        <f>ROUND(I152*H152,2)</f>
        <v>0</v>
      </c>
      <c r="K152" s="165"/>
      <c r="L152" s="30"/>
      <c r="M152" s="166" t="s">
        <v>1</v>
      </c>
      <c r="N152" s="167" t="s">
        <v>36</v>
      </c>
      <c r="O152" s="55"/>
      <c r="P152" s="168">
        <f>O152*H152</f>
        <v>0</v>
      </c>
      <c r="Q152" s="168">
        <v>0</v>
      </c>
      <c r="R152" s="168">
        <f>Q152*H152</f>
        <v>0</v>
      </c>
      <c r="S152" s="168">
        <v>0</v>
      </c>
      <c r="T152" s="169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0" t="s">
        <v>120</v>
      </c>
      <c r="AT152" s="170" t="s">
        <v>118</v>
      </c>
      <c r="AU152" s="170" t="s">
        <v>79</v>
      </c>
      <c r="AY152" s="14" t="s">
        <v>116</v>
      </c>
      <c r="BE152" s="171">
        <f>IF(N152="základná",J152,0)</f>
        <v>0</v>
      </c>
      <c r="BF152" s="171">
        <f>IF(N152="znížená",J152,0)</f>
        <v>0</v>
      </c>
      <c r="BG152" s="171">
        <f>IF(N152="zákl. prenesená",J152,0)</f>
        <v>0</v>
      </c>
      <c r="BH152" s="171">
        <f>IF(N152="zníž. prenesená",J152,0)</f>
        <v>0</v>
      </c>
      <c r="BI152" s="171">
        <f>IF(N152="nulová",J152,0)</f>
        <v>0</v>
      </c>
      <c r="BJ152" s="14" t="s">
        <v>79</v>
      </c>
      <c r="BK152" s="171">
        <f>ROUND(I152*H152,2)</f>
        <v>0</v>
      </c>
      <c r="BL152" s="14" t="s">
        <v>120</v>
      </c>
      <c r="BM152" s="170" t="s">
        <v>161</v>
      </c>
    </row>
    <row r="153" spans="1:65" s="12" customFormat="1" ht="22.95" customHeight="1">
      <c r="B153" s="145"/>
      <c r="D153" s="146" t="s">
        <v>69</v>
      </c>
      <c r="E153" s="156" t="s">
        <v>142</v>
      </c>
      <c r="F153" s="156" t="s">
        <v>378</v>
      </c>
      <c r="I153" s="148"/>
      <c r="J153" s="157">
        <f>BK153</f>
        <v>0</v>
      </c>
      <c r="L153" s="145"/>
      <c r="M153" s="150"/>
      <c r="N153" s="151"/>
      <c r="O153" s="151"/>
      <c r="P153" s="152">
        <f>SUM(P154:P175)</f>
        <v>0</v>
      </c>
      <c r="Q153" s="151"/>
      <c r="R153" s="152">
        <f>SUM(R154:R175)</f>
        <v>0</v>
      </c>
      <c r="S153" s="151"/>
      <c r="T153" s="153">
        <f>SUM(T154:T175)</f>
        <v>0</v>
      </c>
      <c r="AR153" s="146" t="s">
        <v>75</v>
      </c>
      <c r="AT153" s="154" t="s">
        <v>69</v>
      </c>
      <c r="AU153" s="154" t="s">
        <v>75</v>
      </c>
      <c r="AY153" s="146" t="s">
        <v>116</v>
      </c>
      <c r="BK153" s="155">
        <f>SUM(BK154:BK175)</f>
        <v>0</v>
      </c>
    </row>
    <row r="154" spans="1:65" s="2" customFormat="1" ht="36" customHeight="1">
      <c r="A154" s="29"/>
      <c r="B154" s="158"/>
      <c r="C154" s="159" t="s">
        <v>162</v>
      </c>
      <c r="D154" s="159" t="s">
        <v>118</v>
      </c>
      <c r="E154" s="160" t="s">
        <v>379</v>
      </c>
      <c r="F154" s="161" t="s">
        <v>380</v>
      </c>
      <c r="G154" s="162" t="s">
        <v>160</v>
      </c>
      <c r="H154" s="163">
        <v>5.6</v>
      </c>
      <c r="I154" s="164"/>
      <c r="J154" s="163">
        <f t="shared" ref="J154:J175" si="10">ROUND(I154*H154,2)</f>
        <v>0</v>
      </c>
      <c r="K154" s="165"/>
      <c r="L154" s="30"/>
      <c r="M154" s="166" t="s">
        <v>1</v>
      </c>
      <c r="N154" s="167" t="s">
        <v>36</v>
      </c>
      <c r="O154" s="55"/>
      <c r="P154" s="168">
        <f t="shared" ref="P154:P175" si="11">O154*H154</f>
        <v>0</v>
      </c>
      <c r="Q154" s="168">
        <v>0</v>
      </c>
      <c r="R154" s="168">
        <f t="shared" ref="R154:R175" si="12">Q154*H154</f>
        <v>0</v>
      </c>
      <c r="S154" s="168">
        <v>0</v>
      </c>
      <c r="T154" s="169">
        <f t="shared" ref="T154:T175" si="13"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0" t="s">
        <v>120</v>
      </c>
      <c r="AT154" s="170" t="s">
        <v>118</v>
      </c>
      <c r="AU154" s="170" t="s">
        <v>79</v>
      </c>
      <c r="AY154" s="14" t="s">
        <v>116</v>
      </c>
      <c r="BE154" s="171">
        <f t="shared" ref="BE154:BE175" si="14">IF(N154="základná",J154,0)</f>
        <v>0</v>
      </c>
      <c r="BF154" s="171">
        <f t="shared" ref="BF154:BF175" si="15">IF(N154="znížená",J154,0)</f>
        <v>0</v>
      </c>
      <c r="BG154" s="171">
        <f t="shared" ref="BG154:BG175" si="16">IF(N154="zákl. prenesená",J154,0)</f>
        <v>0</v>
      </c>
      <c r="BH154" s="171">
        <f t="shared" ref="BH154:BH175" si="17">IF(N154="zníž. prenesená",J154,0)</f>
        <v>0</v>
      </c>
      <c r="BI154" s="171">
        <f t="shared" ref="BI154:BI175" si="18">IF(N154="nulová",J154,0)</f>
        <v>0</v>
      </c>
      <c r="BJ154" s="14" t="s">
        <v>79</v>
      </c>
      <c r="BK154" s="171">
        <f t="shared" ref="BK154:BK175" si="19">ROUND(I154*H154,2)</f>
        <v>0</v>
      </c>
      <c r="BL154" s="14" t="s">
        <v>120</v>
      </c>
      <c r="BM154" s="170" t="s">
        <v>163</v>
      </c>
    </row>
    <row r="155" spans="1:65" s="2" customFormat="1" ht="16.5" customHeight="1">
      <c r="A155" s="29"/>
      <c r="B155" s="158"/>
      <c r="C155" s="159" t="s">
        <v>146</v>
      </c>
      <c r="D155" s="159" t="s">
        <v>118</v>
      </c>
      <c r="E155" s="160" t="s">
        <v>169</v>
      </c>
      <c r="F155" s="161" t="s">
        <v>170</v>
      </c>
      <c r="G155" s="162" t="s">
        <v>119</v>
      </c>
      <c r="H155" s="163">
        <v>124.6</v>
      </c>
      <c r="I155" s="164"/>
      <c r="J155" s="163">
        <f t="shared" si="10"/>
        <v>0</v>
      </c>
      <c r="K155" s="165"/>
      <c r="L155" s="30"/>
      <c r="M155" s="166" t="s">
        <v>1</v>
      </c>
      <c r="N155" s="167" t="s">
        <v>36</v>
      </c>
      <c r="O155" s="55"/>
      <c r="P155" s="168">
        <f t="shared" si="11"/>
        <v>0</v>
      </c>
      <c r="Q155" s="168">
        <v>0</v>
      </c>
      <c r="R155" s="168">
        <f t="shared" si="12"/>
        <v>0</v>
      </c>
      <c r="S155" s="168">
        <v>0</v>
      </c>
      <c r="T155" s="169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0" t="s">
        <v>120</v>
      </c>
      <c r="AT155" s="170" t="s">
        <v>118</v>
      </c>
      <c r="AU155" s="170" t="s">
        <v>79</v>
      </c>
      <c r="AY155" s="14" t="s">
        <v>116</v>
      </c>
      <c r="BE155" s="171">
        <f t="shared" si="14"/>
        <v>0</v>
      </c>
      <c r="BF155" s="171">
        <f t="shared" si="15"/>
        <v>0</v>
      </c>
      <c r="BG155" s="171">
        <f t="shared" si="16"/>
        <v>0</v>
      </c>
      <c r="BH155" s="171">
        <f t="shared" si="17"/>
        <v>0</v>
      </c>
      <c r="BI155" s="171">
        <f t="shared" si="18"/>
        <v>0</v>
      </c>
      <c r="BJ155" s="14" t="s">
        <v>79</v>
      </c>
      <c r="BK155" s="171">
        <f t="shared" si="19"/>
        <v>0</v>
      </c>
      <c r="BL155" s="14" t="s">
        <v>120</v>
      </c>
      <c r="BM155" s="170" t="s">
        <v>164</v>
      </c>
    </row>
    <row r="156" spans="1:65" s="2" customFormat="1" ht="16.5" customHeight="1">
      <c r="A156" s="29"/>
      <c r="B156" s="158"/>
      <c r="C156" s="159" t="s">
        <v>165</v>
      </c>
      <c r="D156" s="159" t="s">
        <v>118</v>
      </c>
      <c r="E156" s="160" t="s">
        <v>172</v>
      </c>
      <c r="F156" s="161" t="s">
        <v>173</v>
      </c>
      <c r="G156" s="162" t="s">
        <v>119</v>
      </c>
      <c r="H156" s="163">
        <v>219.2</v>
      </c>
      <c r="I156" s="164"/>
      <c r="J156" s="163">
        <f t="shared" si="10"/>
        <v>0</v>
      </c>
      <c r="K156" s="165"/>
      <c r="L156" s="30"/>
      <c r="M156" s="166" t="s">
        <v>1</v>
      </c>
      <c r="N156" s="167" t="s">
        <v>36</v>
      </c>
      <c r="O156" s="55"/>
      <c r="P156" s="168">
        <f t="shared" si="11"/>
        <v>0</v>
      </c>
      <c r="Q156" s="168">
        <v>0</v>
      </c>
      <c r="R156" s="168">
        <f t="shared" si="12"/>
        <v>0</v>
      </c>
      <c r="S156" s="168">
        <v>0</v>
      </c>
      <c r="T156" s="169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0" t="s">
        <v>120</v>
      </c>
      <c r="AT156" s="170" t="s">
        <v>118</v>
      </c>
      <c r="AU156" s="170" t="s">
        <v>79</v>
      </c>
      <c r="AY156" s="14" t="s">
        <v>116</v>
      </c>
      <c r="BE156" s="171">
        <f t="shared" si="14"/>
        <v>0</v>
      </c>
      <c r="BF156" s="171">
        <f t="shared" si="15"/>
        <v>0</v>
      </c>
      <c r="BG156" s="171">
        <f t="shared" si="16"/>
        <v>0</v>
      </c>
      <c r="BH156" s="171">
        <f t="shared" si="17"/>
        <v>0</v>
      </c>
      <c r="BI156" s="171">
        <f t="shared" si="18"/>
        <v>0</v>
      </c>
      <c r="BJ156" s="14" t="s">
        <v>79</v>
      </c>
      <c r="BK156" s="171">
        <f t="shared" si="19"/>
        <v>0</v>
      </c>
      <c r="BL156" s="14" t="s">
        <v>120</v>
      </c>
      <c r="BM156" s="170" t="s">
        <v>166</v>
      </c>
    </row>
    <row r="157" spans="1:65" s="2" customFormat="1" ht="36" customHeight="1">
      <c r="A157" s="29"/>
      <c r="B157" s="158"/>
      <c r="C157" s="159" t="s">
        <v>7</v>
      </c>
      <c r="D157" s="159" t="s">
        <v>118</v>
      </c>
      <c r="E157" s="160" t="s">
        <v>381</v>
      </c>
      <c r="F157" s="161" t="s">
        <v>382</v>
      </c>
      <c r="G157" s="162" t="s">
        <v>178</v>
      </c>
      <c r="H157" s="163">
        <v>50</v>
      </c>
      <c r="I157" s="164"/>
      <c r="J157" s="163">
        <f t="shared" si="10"/>
        <v>0</v>
      </c>
      <c r="K157" s="165"/>
      <c r="L157" s="30"/>
      <c r="M157" s="166" t="s">
        <v>1</v>
      </c>
      <c r="N157" s="167" t="s">
        <v>36</v>
      </c>
      <c r="O157" s="55"/>
      <c r="P157" s="168">
        <f t="shared" si="11"/>
        <v>0</v>
      </c>
      <c r="Q157" s="168">
        <v>0</v>
      </c>
      <c r="R157" s="168">
        <f t="shared" si="12"/>
        <v>0</v>
      </c>
      <c r="S157" s="168">
        <v>0</v>
      </c>
      <c r="T157" s="169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0" t="s">
        <v>120</v>
      </c>
      <c r="AT157" s="170" t="s">
        <v>118</v>
      </c>
      <c r="AU157" s="170" t="s">
        <v>79</v>
      </c>
      <c r="AY157" s="14" t="s">
        <v>116</v>
      </c>
      <c r="BE157" s="171">
        <f t="shared" si="14"/>
        <v>0</v>
      </c>
      <c r="BF157" s="171">
        <f t="shared" si="15"/>
        <v>0</v>
      </c>
      <c r="BG157" s="171">
        <f t="shared" si="16"/>
        <v>0</v>
      </c>
      <c r="BH157" s="171">
        <f t="shared" si="17"/>
        <v>0</v>
      </c>
      <c r="BI157" s="171">
        <f t="shared" si="18"/>
        <v>0</v>
      </c>
      <c r="BJ157" s="14" t="s">
        <v>79</v>
      </c>
      <c r="BK157" s="171">
        <f t="shared" si="19"/>
        <v>0</v>
      </c>
      <c r="BL157" s="14" t="s">
        <v>120</v>
      </c>
      <c r="BM157" s="170" t="s">
        <v>167</v>
      </c>
    </row>
    <row r="158" spans="1:65" s="2" customFormat="1" ht="24" customHeight="1">
      <c r="A158" s="29"/>
      <c r="B158" s="158"/>
      <c r="C158" s="159" t="s">
        <v>168</v>
      </c>
      <c r="D158" s="159" t="s">
        <v>118</v>
      </c>
      <c r="E158" s="160" t="s">
        <v>176</v>
      </c>
      <c r="F158" s="161" t="s">
        <v>177</v>
      </c>
      <c r="G158" s="162" t="s">
        <v>178</v>
      </c>
      <c r="H158" s="163">
        <v>740</v>
      </c>
      <c r="I158" s="164"/>
      <c r="J158" s="163">
        <f t="shared" si="10"/>
        <v>0</v>
      </c>
      <c r="K158" s="165"/>
      <c r="L158" s="30"/>
      <c r="M158" s="166" t="s">
        <v>1</v>
      </c>
      <c r="N158" s="167" t="s">
        <v>36</v>
      </c>
      <c r="O158" s="55"/>
      <c r="P158" s="168">
        <f t="shared" si="11"/>
        <v>0</v>
      </c>
      <c r="Q158" s="168">
        <v>0</v>
      </c>
      <c r="R158" s="168">
        <f t="shared" si="12"/>
        <v>0</v>
      </c>
      <c r="S158" s="168">
        <v>0</v>
      </c>
      <c r="T158" s="169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0" t="s">
        <v>120</v>
      </c>
      <c r="AT158" s="170" t="s">
        <v>118</v>
      </c>
      <c r="AU158" s="170" t="s">
        <v>79</v>
      </c>
      <c r="AY158" s="14" t="s">
        <v>116</v>
      </c>
      <c r="BE158" s="171">
        <f t="shared" si="14"/>
        <v>0</v>
      </c>
      <c r="BF158" s="171">
        <f t="shared" si="15"/>
        <v>0</v>
      </c>
      <c r="BG158" s="171">
        <f t="shared" si="16"/>
        <v>0</v>
      </c>
      <c r="BH158" s="171">
        <f t="shared" si="17"/>
        <v>0</v>
      </c>
      <c r="BI158" s="171">
        <f t="shared" si="18"/>
        <v>0</v>
      </c>
      <c r="BJ158" s="14" t="s">
        <v>79</v>
      </c>
      <c r="BK158" s="171">
        <f t="shared" si="19"/>
        <v>0</v>
      </c>
      <c r="BL158" s="14" t="s">
        <v>120</v>
      </c>
      <c r="BM158" s="170" t="s">
        <v>171</v>
      </c>
    </row>
    <row r="159" spans="1:65" s="2" customFormat="1" ht="24" customHeight="1">
      <c r="A159" s="29"/>
      <c r="B159" s="158"/>
      <c r="C159" s="159" t="s">
        <v>153</v>
      </c>
      <c r="D159" s="159" t="s">
        <v>118</v>
      </c>
      <c r="E159" s="160" t="s">
        <v>383</v>
      </c>
      <c r="F159" s="161" t="s">
        <v>384</v>
      </c>
      <c r="G159" s="162" t="s">
        <v>126</v>
      </c>
      <c r="H159" s="163">
        <v>3.64</v>
      </c>
      <c r="I159" s="164"/>
      <c r="J159" s="163">
        <f t="shared" si="10"/>
        <v>0</v>
      </c>
      <c r="K159" s="165"/>
      <c r="L159" s="30"/>
      <c r="M159" s="166" t="s">
        <v>1</v>
      </c>
      <c r="N159" s="167" t="s">
        <v>36</v>
      </c>
      <c r="O159" s="55"/>
      <c r="P159" s="168">
        <f t="shared" si="11"/>
        <v>0</v>
      </c>
      <c r="Q159" s="168">
        <v>0</v>
      </c>
      <c r="R159" s="168">
        <f t="shared" si="12"/>
        <v>0</v>
      </c>
      <c r="S159" s="168">
        <v>0</v>
      </c>
      <c r="T159" s="169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0" t="s">
        <v>120</v>
      </c>
      <c r="AT159" s="170" t="s">
        <v>118</v>
      </c>
      <c r="AU159" s="170" t="s">
        <v>79</v>
      </c>
      <c r="AY159" s="14" t="s">
        <v>116</v>
      </c>
      <c r="BE159" s="171">
        <f t="shared" si="14"/>
        <v>0</v>
      </c>
      <c r="BF159" s="171">
        <f t="shared" si="15"/>
        <v>0</v>
      </c>
      <c r="BG159" s="171">
        <f t="shared" si="16"/>
        <v>0</v>
      </c>
      <c r="BH159" s="171">
        <f t="shared" si="17"/>
        <v>0</v>
      </c>
      <c r="BI159" s="171">
        <f t="shared" si="18"/>
        <v>0</v>
      </c>
      <c r="BJ159" s="14" t="s">
        <v>79</v>
      </c>
      <c r="BK159" s="171">
        <f t="shared" si="19"/>
        <v>0</v>
      </c>
      <c r="BL159" s="14" t="s">
        <v>120</v>
      </c>
      <c r="BM159" s="170" t="s">
        <v>174</v>
      </c>
    </row>
    <row r="160" spans="1:65" s="2" customFormat="1" ht="36" customHeight="1">
      <c r="A160" s="29"/>
      <c r="B160" s="158"/>
      <c r="C160" s="159" t="s">
        <v>175</v>
      </c>
      <c r="D160" s="159" t="s">
        <v>118</v>
      </c>
      <c r="E160" s="160" t="s">
        <v>385</v>
      </c>
      <c r="F160" s="161" t="s">
        <v>386</v>
      </c>
      <c r="G160" s="162" t="s">
        <v>126</v>
      </c>
      <c r="H160" s="163">
        <v>0.14000000000000001</v>
      </c>
      <c r="I160" s="164"/>
      <c r="J160" s="163">
        <f t="shared" si="10"/>
        <v>0</v>
      </c>
      <c r="K160" s="165"/>
      <c r="L160" s="30"/>
      <c r="M160" s="166" t="s">
        <v>1</v>
      </c>
      <c r="N160" s="167" t="s">
        <v>36</v>
      </c>
      <c r="O160" s="55"/>
      <c r="P160" s="168">
        <f t="shared" si="11"/>
        <v>0</v>
      </c>
      <c r="Q160" s="168">
        <v>0</v>
      </c>
      <c r="R160" s="168">
        <f t="shared" si="12"/>
        <v>0</v>
      </c>
      <c r="S160" s="168">
        <v>0</v>
      </c>
      <c r="T160" s="169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0" t="s">
        <v>120</v>
      </c>
      <c r="AT160" s="170" t="s">
        <v>118</v>
      </c>
      <c r="AU160" s="170" t="s">
        <v>79</v>
      </c>
      <c r="AY160" s="14" t="s">
        <v>116</v>
      </c>
      <c r="BE160" s="171">
        <f t="shared" si="14"/>
        <v>0</v>
      </c>
      <c r="BF160" s="171">
        <f t="shared" si="15"/>
        <v>0</v>
      </c>
      <c r="BG160" s="171">
        <f t="shared" si="16"/>
        <v>0</v>
      </c>
      <c r="BH160" s="171">
        <f t="shared" si="17"/>
        <v>0</v>
      </c>
      <c r="BI160" s="171">
        <f t="shared" si="18"/>
        <v>0</v>
      </c>
      <c r="BJ160" s="14" t="s">
        <v>79</v>
      </c>
      <c r="BK160" s="171">
        <f t="shared" si="19"/>
        <v>0</v>
      </c>
      <c r="BL160" s="14" t="s">
        <v>120</v>
      </c>
      <c r="BM160" s="170" t="s">
        <v>179</v>
      </c>
    </row>
    <row r="161" spans="1:65" s="2" customFormat="1" ht="36" customHeight="1">
      <c r="A161" s="29"/>
      <c r="B161" s="158"/>
      <c r="C161" s="159" t="s">
        <v>154</v>
      </c>
      <c r="D161" s="159" t="s">
        <v>118</v>
      </c>
      <c r="E161" s="160" t="s">
        <v>387</v>
      </c>
      <c r="F161" s="161" t="s">
        <v>388</v>
      </c>
      <c r="G161" s="162" t="s">
        <v>126</v>
      </c>
      <c r="H161" s="163">
        <v>2.93</v>
      </c>
      <c r="I161" s="164"/>
      <c r="J161" s="163">
        <f t="shared" si="10"/>
        <v>0</v>
      </c>
      <c r="K161" s="165"/>
      <c r="L161" s="30"/>
      <c r="M161" s="166" t="s">
        <v>1</v>
      </c>
      <c r="N161" s="167" t="s">
        <v>36</v>
      </c>
      <c r="O161" s="55"/>
      <c r="P161" s="168">
        <f t="shared" si="11"/>
        <v>0</v>
      </c>
      <c r="Q161" s="168">
        <v>0</v>
      </c>
      <c r="R161" s="168">
        <f t="shared" si="12"/>
        <v>0</v>
      </c>
      <c r="S161" s="168">
        <v>0</v>
      </c>
      <c r="T161" s="169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0" t="s">
        <v>120</v>
      </c>
      <c r="AT161" s="170" t="s">
        <v>118</v>
      </c>
      <c r="AU161" s="170" t="s">
        <v>79</v>
      </c>
      <c r="AY161" s="14" t="s">
        <v>116</v>
      </c>
      <c r="BE161" s="171">
        <f t="shared" si="14"/>
        <v>0</v>
      </c>
      <c r="BF161" s="171">
        <f t="shared" si="15"/>
        <v>0</v>
      </c>
      <c r="BG161" s="171">
        <f t="shared" si="16"/>
        <v>0</v>
      </c>
      <c r="BH161" s="171">
        <f t="shared" si="17"/>
        <v>0</v>
      </c>
      <c r="BI161" s="171">
        <f t="shared" si="18"/>
        <v>0</v>
      </c>
      <c r="BJ161" s="14" t="s">
        <v>79</v>
      </c>
      <c r="BK161" s="171">
        <f t="shared" si="19"/>
        <v>0</v>
      </c>
      <c r="BL161" s="14" t="s">
        <v>120</v>
      </c>
      <c r="BM161" s="170" t="s">
        <v>182</v>
      </c>
    </row>
    <row r="162" spans="1:65" s="2" customFormat="1" ht="24" customHeight="1">
      <c r="A162" s="29"/>
      <c r="B162" s="158"/>
      <c r="C162" s="159" t="s">
        <v>183</v>
      </c>
      <c r="D162" s="159" t="s">
        <v>118</v>
      </c>
      <c r="E162" s="160" t="s">
        <v>389</v>
      </c>
      <c r="F162" s="161" t="s">
        <v>390</v>
      </c>
      <c r="G162" s="162" t="s">
        <v>178</v>
      </c>
      <c r="H162" s="163">
        <v>1</v>
      </c>
      <c r="I162" s="164"/>
      <c r="J162" s="163">
        <f t="shared" si="10"/>
        <v>0</v>
      </c>
      <c r="K162" s="165"/>
      <c r="L162" s="30"/>
      <c r="M162" s="166" t="s">
        <v>1</v>
      </c>
      <c r="N162" s="167" t="s">
        <v>36</v>
      </c>
      <c r="O162" s="55"/>
      <c r="P162" s="168">
        <f t="shared" si="11"/>
        <v>0</v>
      </c>
      <c r="Q162" s="168">
        <v>0</v>
      </c>
      <c r="R162" s="168">
        <f t="shared" si="12"/>
        <v>0</v>
      </c>
      <c r="S162" s="168">
        <v>0</v>
      </c>
      <c r="T162" s="169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0" t="s">
        <v>120</v>
      </c>
      <c r="AT162" s="170" t="s">
        <v>118</v>
      </c>
      <c r="AU162" s="170" t="s">
        <v>79</v>
      </c>
      <c r="AY162" s="14" t="s">
        <v>116</v>
      </c>
      <c r="BE162" s="171">
        <f t="shared" si="14"/>
        <v>0</v>
      </c>
      <c r="BF162" s="171">
        <f t="shared" si="15"/>
        <v>0</v>
      </c>
      <c r="BG162" s="171">
        <f t="shared" si="16"/>
        <v>0</v>
      </c>
      <c r="BH162" s="171">
        <f t="shared" si="17"/>
        <v>0</v>
      </c>
      <c r="BI162" s="171">
        <f t="shared" si="18"/>
        <v>0</v>
      </c>
      <c r="BJ162" s="14" t="s">
        <v>79</v>
      </c>
      <c r="BK162" s="171">
        <f t="shared" si="19"/>
        <v>0</v>
      </c>
      <c r="BL162" s="14" t="s">
        <v>120</v>
      </c>
      <c r="BM162" s="170" t="s">
        <v>186</v>
      </c>
    </row>
    <row r="163" spans="1:65" s="2" customFormat="1" ht="24" customHeight="1">
      <c r="A163" s="29"/>
      <c r="B163" s="158"/>
      <c r="C163" s="159" t="s">
        <v>156</v>
      </c>
      <c r="D163" s="159" t="s">
        <v>118</v>
      </c>
      <c r="E163" s="160" t="s">
        <v>180</v>
      </c>
      <c r="F163" s="161" t="s">
        <v>181</v>
      </c>
      <c r="G163" s="162" t="s">
        <v>119</v>
      </c>
      <c r="H163" s="163">
        <v>161.1</v>
      </c>
      <c r="I163" s="164"/>
      <c r="J163" s="163">
        <f t="shared" si="10"/>
        <v>0</v>
      </c>
      <c r="K163" s="165"/>
      <c r="L163" s="30"/>
      <c r="M163" s="166" t="s">
        <v>1</v>
      </c>
      <c r="N163" s="167" t="s">
        <v>36</v>
      </c>
      <c r="O163" s="55"/>
      <c r="P163" s="168">
        <f t="shared" si="11"/>
        <v>0</v>
      </c>
      <c r="Q163" s="168">
        <v>0</v>
      </c>
      <c r="R163" s="168">
        <f t="shared" si="12"/>
        <v>0</v>
      </c>
      <c r="S163" s="168">
        <v>0</v>
      </c>
      <c r="T163" s="169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0" t="s">
        <v>120</v>
      </c>
      <c r="AT163" s="170" t="s">
        <v>118</v>
      </c>
      <c r="AU163" s="170" t="s">
        <v>79</v>
      </c>
      <c r="AY163" s="14" t="s">
        <v>116</v>
      </c>
      <c r="BE163" s="171">
        <f t="shared" si="14"/>
        <v>0</v>
      </c>
      <c r="BF163" s="171">
        <f t="shared" si="15"/>
        <v>0</v>
      </c>
      <c r="BG163" s="171">
        <f t="shared" si="16"/>
        <v>0</v>
      </c>
      <c r="BH163" s="171">
        <f t="shared" si="17"/>
        <v>0</v>
      </c>
      <c r="BI163" s="171">
        <f t="shared" si="18"/>
        <v>0</v>
      </c>
      <c r="BJ163" s="14" t="s">
        <v>79</v>
      </c>
      <c r="BK163" s="171">
        <f t="shared" si="19"/>
        <v>0</v>
      </c>
      <c r="BL163" s="14" t="s">
        <v>120</v>
      </c>
      <c r="BM163" s="170" t="s">
        <v>189</v>
      </c>
    </row>
    <row r="164" spans="1:65" s="2" customFormat="1" ht="24" customHeight="1">
      <c r="A164" s="29"/>
      <c r="B164" s="158"/>
      <c r="C164" s="159" t="s">
        <v>190</v>
      </c>
      <c r="D164" s="159" t="s">
        <v>118</v>
      </c>
      <c r="E164" s="160" t="s">
        <v>184</v>
      </c>
      <c r="F164" s="161" t="s">
        <v>185</v>
      </c>
      <c r="G164" s="162" t="s">
        <v>119</v>
      </c>
      <c r="H164" s="163">
        <v>32.92</v>
      </c>
      <c r="I164" s="164"/>
      <c r="J164" s="163">
        <f t="shared" si="10"/>
        <v>0</v>
      </c>
      <c r="K164" s="165"/>
      <c r="L164" s="30"/>
      <c r="M164" s="166" t="s">
        <v>1</v>
      </c>
      <c r="N164" s="167" t="s">
        <v>36</v>
      </c>
      <c r="O164" s="55"/>
      <c r="P164" s="168">
        <f t="shared" si="11"/>
        <v>0</v>
      </c>
      <c r="Q164" s="168">
        <v>0</v>
      </c>
      <c r="R164" s="168">
        <f t="shared" si="12"/>
        <v>0</v>
      </c>
      <c r="S164" s="168">
        <v>0</v>
      </c>
      <c r="T164" s="169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0" t="s">
        <v>120</v>
      </c>
      <c r="AT164" s="170" t="s">
        <v>118</v>
      </c>
      <c r="AU164" s="170" t="s">
        <v>79</v>
      </c>
      <c r="AY164" s="14" t="s">
        <v>116</v>
      </c>
      <c r="BE164" s="171">
        <f t="shared" si="14"/>
        <v>0</v>
      </c>
      <c r="BF164" s="171">
        <f t="shared" si="15"/>
        <v>0</v>
      </c>
      <c r="BG164" s="171">
        <f t="shared" si="16"/>
        <v>0</v>
      </c>
      <c r="BH164" s="171">
        <f t="shared" si="17"/>
        <v>0</v>
      </c>
      <c r="BI164" s="171">
        <f t="shared" si="18"/>
        <v>0</v>
      </c>
      <c r="BJ164" s="14" t="s">
        <v>79</v>
      </c>
      <c r="BK164" s="171">
        <f t="shared" si="19"/>
        <v>0</v>
      </c>
      <c r="BL164" s="14" t="s">
        <v>120</v>
      </c>
      <c r="BM164" s="170" t="s">
        <v>193</v>
      </c>
    </row>
    <row r="165" spans="1:65" s="2" customFormat="1" ht="24" customHeight="1">
      <c r="A165" s="29"/>
      <c r="B165" s="158"/>
      <c r="C165" s="159" t="s">
        <v>157</v>
      </c>
      <c r="D165" s="159" t="s">
        <v>118</v>
      </c>
      <c r="E165" s="160" t="s">
        <v>187</v>
      </c>
      <c r="F165" s="161" t="s">
        <v>188</v>
      </c>
      <c r="G165" s="162" t="s">
        <v>119</v>
      </c>
      <c r="H165" s="163">
        <v>17.72</v>
      </c>
      <c r="I165" s="164"/>
      <c r="J165" s="163">
        <f t="shared" si="10"/>
        <v>0</v>
      </c>
      <c r="K165" s="165"/>
      <c r="L165" s="30"/>
      <c r="M165" s="166" t="s">
        <v>1</v>
      </c>
      <c r="N165" s="167" t="s">
        <v>36</v>
      </c>
      <c r="O165" s="55"/>
      <c r="P165" s="168">
        <f t="shared" si="11"/>
        <v>0</v>
      </c>
      <c r="Q165" s="168">
        <v>0</v>
      </c>
      <c r="R165" s="168">
        <f t="shared" si="12"/>
        <v>0</v>
      </c>
      <c r="S165" s="168">
        <v>0</v>
      </c>
      <c r="T165" s="169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0" t="s">
        <v>120</v>
      </c>
      <c r="AT165" s="170" t="s">
        <v>118</v>
      </c>
      <c r="AU165" s="170" t="s">
        <v>79</v>
      </c>
      <c r="AY165" s="14" t="s">
        <v>116</v>
      </c>
      <c r="BE165" s="171">
        <f t="shared" si="14"/>
        <v>0</v>
      </c>
      <c r="BF165" s="171">
        <f t="shared" si="15"/>
        <v>0</v>
      </c>
      <c r="BG165" s="171">
        <f t="shared" si="16"/>
        <v>0</v>
      </c>
      <c r="BH165" s="171">
        <f t="shared" si="17"/>
        <v>0</v>
      </c>
      <c r="BI165" s="171">
        <f t="shared" si="18"/>
        <v>0</v>
      </c>
      <c r="BJ165" s="14" t="s">
        <v>79</v>
      </c>
      <c r="BK165" s="171">
        <f t="shared" si="19"/>
        <v>0</v>
      </c>
      <c r="BL165" s="14" t="s">
        <v>120</v>
      </c>
      <c r="BM165" s="170" t="s">
        <v>196</v>
      </c>
    </row>
    <row r="166" spans="1:65" s="2" customFormat="1" ht="24" customHeight="1">
      <c r="A166" s="29"/>
      <c r="B166" s="158"/>
      <c r="C166" s="159" t="s">
        <v>197</v>
      </c>
      <c r="D166" s="159" t="s">
        <v>118</v>
      </c>
      <c r="E166" s="160" t="s">
        <v>391</v>
      </c>
      <c r="F166" s="161" t="s">
        <v>392</v>
      </c>
      <c r="G166" s="162" t="s">
        <v>160</v>
      </c>
      <c r="H166" s="163">
        <v>3</v>
      </c>
      <c r="I166" s="164"/>
      <c r="J166" s="163">
        <f t="shared" si="10"/>
        <v>0</v>
      </c>
      <c r="K166" s="165"/>
      <c r="L166" s="30"/>
      <c r="M166" s="166" t="s">
        <v>1</v>
      </c>
      <c r="N166" s="167" t="s">
        <v>36</v>
      </c>
      <c r="O166" s="55"/>
      <c r="P166" s="168">
        <f t="shared" si="11"/>
        <v>0</v>
      </c>
      <c r="Q166" s="168">
        <v>0</v>
      </c>
      <c r="R166" s="168">
        <f t="shared" si="12"/>
        <v>0</v>
      </c>
      <c r="S166" s="168">
        <v>0</v>
      </c>
      <c r="T166" s="169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0" t="s">
        <v>120</v>
      </c>
      <c r="AT166" s="170" t="s">
        <v>118</v>
      </c>
      <c r="AU166" s="170" t="s">
        <v>79</v>
      </c>
      <c r="AY166" s="14" t="s">
        <v>116</v>
      </c>
      <c r="BE166" s="171">
        <f t="shared" si="14"/>
        <v>0</v>
      </c>
      <c r="BF166" s="171">
        <f t="shared" si="15"/>
        <v>0</v>
      </c>
      <c r="BG166" s="171">
        <f t="shared" si="16"/>
        <v>0</v>
      </c>
      <c r="BH166" s="171">
        <f t="shared" si="17"/>
        <v>0</v>
      </c>
      <c r="BI166" s="171">
        <f t="shared" si="18"/>
        <v>0</v>
      </c>
      <c r="BJ166" s="14" t="s">
        <v>79</v>
      </c>
      <c r="BK166" s="171">
        <f t="shared" si="19"/>
        <v>0</v>
      </c>
      <c r="BL166" s="14" t="s">
        <v>120</v>
      </c>
      <c r="BM166" s="170" t="s">
        <v>200</v>
      </c>
    </row>
    <row r="167" spans="1:65" s="2" customFormat="1" ht="24" customHeight="1">
      <c r="A167" s="29"/>
      <c r="B167" s="158"/>
      <c r="C167" s="159" t="s">
        <v>159</v>
      </c>
      <c r="D167" s="159" t="s">
        <v>118</v>
      </c>
      <c r="E167" s="160" t="s">
        <v>393</v>
      </c>
      <c r="F167" s="161" t="s">
        <v>394</v>
      </c>
      <c r="G167" s="162" t="s">
        <v>160</v>
      </c>
      <c r="H167" s="163">
        <v>6.4</v>
      </c>
      <c r="I167" s="164"/>
      <c r="J167" s="163">
        <f t="shared" si="10"/>
        <v>0</v>
      </c>
      <c r="K167" s="165"/>
      <c r="L167" s="30"/>
      <c r="M167" s="166" t="s">
        <v>1</v>
      </c>
      <c r="N167" s="167" t="s">
        <v>36</v>
      </c>
      <c r="O167" s="55"/>
      <c r="P167" s="168">
        <f t="shared" si="11"/>
        <v>0</v>
      </c>
      <c r="Q167" s="168">
        <v>0</v>
      </c>
      <c r="R167" s="168">
        <f t="shared" si="12"/>
        <v>0</v>
      </c>
      <c r="S167" s="168">
        <v>0</v>
      </c>
      <c r="T167" s="169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0" t="s">
        <v>120</v>
      </c>
      <c r="AT167" s="170" t="s">
        <v>118</v>
      </c>
      <c r="AU167" s="170" t="s">
        <v>79</v>
      </c>
      <c r="AY167" s="14" t="s">
        <v>116</v>
      </c>
      <c r="BE167" s="171">
        <f t="shared" si="14"/>
        <v>0</v>
      </c>
      <c r="BF167" s="171">
        <f t="shared" si="15"/>
        <v>0</v>
      </c>
      <c r="BG167" s="171">
        <f t="shared" si="16"/>
        <v>0</v>
      </c>
      <c r="BH167" s="171">
        <f t="shared" si="17"/>
        <v>0</v>
      </c>
      <c r="BI167" s="171">
        <f t="shared" si="18"/>
        <v>0</v>
      </c>
      <c r="BJ167" s="14" t="s">
        <v>79</v>
      </c>
      <c r="BK167" s="171">
        <f t="shared" si="19"/>
        <v>0</v>
      </c>
      <c r="BL167" s="14" t="s">
        <v>120</v>
      </c>
      <c r="BM167" s="170" t="s">
        <v>203</v>
      </c>
    </row>
    <row r="168" spans="1:65" s="2" customFormat="1" ht="24" customHeight="1">
      <c r="A168" s="29"/>
      <c r="B168" s="158"/>
      <c r="C168" s="159" t="s">
        <v>204</v>
      </c>
      <c r="D168" s="159" t="s">
        <v>118</v>
      </c>
      <c r="E168" s="160" t="s">
        <v>395</v>
      </c>
      <c r="F168" s="161" t="s">
        <v>396</v>
      </c>
      <c r="G168" s="162" t="s">
        <v>160</v>
      </c>
      <c r="H168" s="163">
        <v>13.36</v>
      </c>
      <c r="I168" s="164"/>
      <c r="J168" s="163">
        <f t="shared" si="10"/>
        <v>0</v>
      </c>
      <c r="K168" s="165"/>
      <c r="L168" s="30"/>
      <c r="M168" s="166" t="s">
        <v>1</v>
      </c>
      <c r="N168" s="167" t="s">
        <v>36</v>
      </c>
      <c r="O168" s="55"/>
      <c r="P168" s="168">
        <f t="shared" si="11"/>
        <v>0</v>
      </c>
      <c r="Q168" s="168">
        <v>0</v>
      </c>
      <c r="R168" s="168">
        <f t="shared" si="12"/>
        <v>0</v>
      </c>
      <c r="S168" s="168">
        <v>0</v>
      </c>
      <c r="T168" s="169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0" t="s">
        <v>120</v>
      </c>
      <c r="AT168" s="170" t="s">
        <v>118</v>
      </c>
      <c r="AU168" s="170" t="s">
        <v>79</v>
      </c>
      <c r="AY168" s="14" t="s">
        <v>116</v>
      </c>
      <c r="BE168" s="171">
        <f t="shared" si="14"/>
        <v>0</v>
      </c>
      <c r="BF168" s="171">
        <f t="shared" si="15"/>
        <v>0</v>
      </c>
      <c r="BG168" s="171">
        <f t="shared" si="16"/>
        <v>0</v>
      </c>
      <c r="BH168" s="171">
        <f t="shared" si="17"/>
        <v>0</v>
      </c>
      <c r="BI168" s="171">
        <f t="shared" si="18"/>
        <v>0</v>
      </c>
      <c r="BJ168" s="14" t="s">
        <v>79</v>
      </c>
      <c r="BK168" s="171">
        <f t="shared" si="19"/>
        <v>0</v>
      </c>
      <c r="BL168" s="14" t="s">
        <v>120</v>
      </c>
      <c r="BM168" s="170" t="s">
        <v>207</v>
      </c>
    </row>
    <row r="169" spans="1:65" s="2" customFormat="1" ht="24" customHeight="1">
      <c r="A169" s="29"/>
      <c r="B169" s="158"/>
      <c r="C169" s="159" t="s">
        <v>161</v>
      </c>
      <c r="D169" s="159" t="s">
        <v>118</v>
      </c>
      <c r="E169" s="160" t="s">
        <v>397</v>
      </c>
      <c r="F169" s="161" t="s">
        <v>398</v>
      </c>
      <c r="G169" s="162" t="s">
        <v>160</v>
      </c>
      <c r="H169" s="163">
        <v>2.8</v>
      </c>
      <c r="I169" s="164"/>
      <c r="J169" s="163">
        <f t="shared" si="10"/>
        <v>0</v>
      </c>
      <c r="K169" s="165"/>
      <c r="L169" s="30"/>
      <c r="M169" s="166" t="s">
        <v>1</v>
      </c>
      <c r="N169" s="167" t="s">
        <v>36</v>
      </c>
      <c r="O169" s="55"/>
      <c r="P169" s="168">
        <f t="shared" si="11"/>
        <v>0</v>
      </c>
      <c r="Q169" s="168">
        <v>0</v>
      </c>
      <c r="R169" s="168">
        <f t="shared" si="12"/>
        <v>0</v>
      </c>
      <c r="S169" s="168">
        <v>0</v>
      </c>
      <c r="T169" s="169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0" t="s">
        <v>120</v>
      </c>
      <c r="AT169" s="170" t="s">
        <v>118</v>
      </c>
      <c r="AU169" s="170" t="s">
        <v>79</v>
      </c>
      <c r="AY169" s="14" t="s">
        <v>116</v>
      </c>
      <c r="BE169" s="171">
        <f t="shared" si="14"/>
        <v>0</v>
      </c>
      <c r="BF169" s="171">
        <f t="shared" si="15"/>
        <v>0</v>
      </c>
      <c r="BG169" s="171">
        <f t="shared" si="16"/>
        <v>0</v>
      </c>
      <c r="BH169" s="171">
        <f t="shared" si="17"/>
        <v>0</v>
      </c>
      <c r="BI169" s="171">
        <f t="shared" si="18"/>
        <v>0</v>
      </c>
      <c r="BJ169" s="14" t="s">
        <v>79</v>
      </c>
      <c r="BK169" s="171">
        <f t="shared" si="19"/>
        <v>0</v>
      </c>
      <c r="BL169" s="14" t="s">
        <v>120</v>
      </c>
      <c r="BM169" s="170" t="s">
        <v>212</v>
      </c>
    </row>
    <row r="170" spans="1:65" s="2" customFormat="1" ht="24" customHeight="1">
      <c r="A170" s="29"/>
      <c r="B170" s="158"/>
      <c r="C170" s="159" t="s">
        <v>217</v>
      </c>
      <c r="D170" s="159" t="s">
        <v>118</v>
      </c>
      <c r="E170" s="160" t="s">
        <v>399</v>
      </c>
      <c r="F170" s="161" t="s">
        <v>400</v>
      </c>
      <c r="G170" s="162" t="s">
        <v>160</v>
      </c>
      <c r="H170" s="163">
        <v>10.1</v>
      </c>
      <c r="I170" s="164"/>
      <c r="J170" s="163">
        <f t="shared" si="10"/>
        <v>0</v>
      </c>
      <c r="K170" s="165"/>
      <c r="L170" s="30"/>
      <c r="M170" s="166" t="s">
        <v>1</v>
      </c>
      <c r="N170" s="167" t="s">
        <v>36</v>
      </c>
      <c r="O170" s="55"/>
      <c r="P170" s="168">
        <f t="shared" si="11"/>
        <v>0</v>
      </c>
      <c r="Q170" s="168">
        <v>0</v>
      </c>
      <c r="R170" s="168">
        <f t="shared" si="12"/>
        <v>0</v>
      </c>
      <c r="S170" s="168">
        <v>0</v>
      </c>
      <c r="T170" s="169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0" t="s">
        <v>120</v>
      </c>
      <c r="AT170" s="170" t="s">
        <v>118</v>
      </c>
      <c r="AU170" s="170" t="s">
        <v>79</v>
      </c>
      <c r="AY170" s="14" t="s">
        <v>116</v>
      </c>
      <c r="BE170" s="171">
        <f t="shared" si="14"/>
        <v>0</v>
      </c>
      <c r="BF170" s="171">
        <f t="shared" si="15"/>
        <v>0</v>
      </c>
      <c r="BG170" s="171">
        <f t="shared" si="16"/>
        <v>0</v>
      </c>
      <c r="BH170" s="171">
        <f t="shared" si="17"/>
        <v>0</v>
      </c>
      <c r="BI170" s="171">
        <f t="shared" si="18"/>
        <v>0</v>
      </c>
      <c r="BJ170" s="14" t="s">
        <v>79</v>
      </c>
      <c r="BK170" s="171">
        <f t="shared" si="19"/>
        <v>0</v>
      </c>
      <c r="BL170" s="14" t="s">
        <v>120</v>
      </c>
      <c r="BM170" s="170" t="s">
        <v>220</v>
      </c>
    </row>
    <row r="171" spans="1:65" s="2" customFormat="1" ht="16.5" customHeight="1">
      <c r="A171" s="29"/>
      <c r="B171" s="158"/>
      <c r="C171" s="159" t="s">
        <v>163</v>
      </c>
      <c r="D171" s="159" t="s">
        <v>118</v>
      </c>
      <c r="E171" s="160" t="s">
        <v>191</v>
      </c>
      <c r="F171" s="161" t="s">
        <v>192</v>
      </c>
      <c r="G171" s="162" t="s">
        <v>145</v>
      </c>
      <c r="H171" s="163">
        <v>42.16</v>
      </c>
      <c r="I171" s="164"/>
      <c r="J171" s="163">
        <f t="shared" si="10"/>
        <v>0</v>
      </c>
      <c r="K171" s="165"/>
      <c r="L171" s="30"/>
      <c r="M171" s="166" t="s">
        <v>1</v>
      </c>
      <c r="N171" s="167" t="s">
        <v>36</v>
      </c>
      <c r="O171" s="55"/>
      <c r="P171" s="168">
        <f t="shared" si="11"/>
        <v>0</v>
      </c>
      <c r="Q171" s="168">
        <v>0</v>
      </c>
      <c r="R171" s="168">
        <f t="shared" si="12"/>
        <v>0</v>
      </c>
      <c r="S171" s="168">
        <v>0</v>
      </c>
      <c r="T171" s="169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0" t="s">
        <v>120</v>
      </c>
      <c r="AT171" s="170" t="s">
        <v>118</v>
      </c>
      <c r="AU171" s="170" t="s">
        <v>79</v>
      </c>
      <c r="AY171" s="14" t="s">
        <v>116</v>
      </c>
      <c r="BE171" s="171">
        <f t="shared" si="14"/>
        <v>0</v>
      </c>
      <c r="BF171" s="171">
        <f t="shared" si="15"/>
        <v>0</v>
      </c>
      <c r="BG171" s="171">
        <f t="shared" si="16"/>
        <v>0</v>
      </c>
      <c r="BH171" s="171">
        <f t="shared" si="17"/>
        <v>0</v>
      </c>
      <c r="BI171" s="171">
        <f t="shared" si="18"/>
        <v>0</v>
      </c>
      <c r="BJ171" s="14" t="s">
        <v>79</v>
      </c>
      <c r="BK171" s="171">
        <f t="shared" si="19"/>
        <v>0</v>
      </c>
      <c r="BL171" s="14" t="s">
        <v>120</v>
      </c>
      <c r="BM171" s="170" t="s">
        <v>224</v>
      </c>
    </row>
    <row r="172" spans="1:65" s="2" customFormat="1" ht="36" customHeight="1">
      <c r="A172" s="29"/>
      <c r="B172" s="158"/>
      <c r="C172" s="159" t="s">
        <v>225</v>
      </c>
      <c r="D172" s="159" t="s">
        <v>118</v>
      </c>
      <c r="E172" s="160" t="s">
        <v>194</v>
      </c>
      <c r="F172" s="161" t="s">
        <v>195</v>
      </c>
      <c r="G172" s="162" t="s">
        <v>145</v>
      </c>
      <c r="H172" s="163">
        <v>590.17999999999995</v>
      </c>
      <c r="I172" s="164"/>
      <c r="J172" s="163">
        <f t="shared" si="10"/>
        <v>0</v>
      </c>
      <c r="K172" s="165"/>
      <c r="L172" s="30"/>
      <c r="M172" s="166" t="s">
        <v>1</v>
      </c>
      <c r="N172" s="167" t="s">
        <v>36</v>
      </c>
      <c r="O172" s="55"/>
      <c r="P172" s="168">
        <f t="shared" si="11"/>
        <v>0</v>
      </c>
      <c r="Q172" s="168">
        <v>0</v>
      </c>
      <c r="R172" s="168">
        <f t="shared" si="12"/>
        <v>0</v>
      </c>
      <c r="S172" s="168">
        <v>0</v>
      </c>
      <c r="T172" s="169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0" t="s">
        <v>120</v>
      </c>
      <c r="AT172" s="170" t="s">
        <v>118</v>
      </c>
      <c r="AU172" s="170" t="s">
        <v>79</v>
      </c>
      <c r="AY172" s="14" t="s">
        <v>116</v>
      </c>
      <c r="BE172" s="171">
        <f t="shared" si="14"/>
        <v>0</v>
      </c>
      <c r="BF172" s="171">
        <f t="shared" si="15"/>
        <v>0</v>
      </c>
      <c r="BG172" s="171">
        <f t="shared" si="16"/>
        <v>0</v>
      </c>
      <c r="BH172" s="171">
        <f t="shared" si="17"/>
        <v>0</v>
      </c>
      <c r="BI172" s="171">
        <f t="shared" si="18"/>
        <v>0</v>
      </c>
      <c r="BJ172" s="14" t="s">
        <v>79</v>
      </c>
      <c r="BK172" s="171">
        <f t="shared" si="19"/>
        <v>0</v>
      </c>
      <c r="BL172" s="14" t="s">
        <v>120</v>
      </c>
      <c r="BM172" s="170" t="s">
        <v>229</v>
      </c>
    </row>
    <row r="173" spans="1:65" s="2" customFormat="1" ht="24" customHeight="1">
      <c r="A173" s="29"/>
      <c r="B173" s="158"/>
      <c r="C173" s="159" t="s">
        <v>164</v>
      </c>
      <c r="D173" s="159" t="s">
        <v>118</v>
      </c>
      <c r="E173" s="160" t="s">
        <v>198</v>
      </c>
      <c r="F173" s="161" t="s">
        <v>199</v>
      </c>
      <c r="G173" s="162" t="s">
        <v>145</v>
      </c>
      <c r="H173" s="163">
        <v>42.16</v>
      </c>
      <c r="I173" s="164"/>
      <c r="J173" s="163">
        <f t="shared" si="10"/>
        <v>0</v>
      </c>
      <c r="K173" s="165"/>
      <c r="L173" s="30"/>
      <c r="M173" s="166" t="s">
        <v>1</v>
      </c>
      <c r="N173" s="167" t="s">
        <v>36</v>
      </c>
      <c r="O173" s="55"/>
      <c r="P173" s="168">
        <f t="shared" si="11"/>
        <v>0</v>
      </c>
      <c r="Q173" s="168">
        <v>0</v>
      </c>
      <c r="R173" s="168">
        <f t="shared" si="12"/>
        <v>0</v>
      </c>
      <c r="S173" s="168">
        <v>0</v>
      </c>
      <c r="T173" s="169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0" t="s">
        <v>120</v>
      </c>
      <c r="AT173" s="170" t="s">
        <v>118</v>
      </c>
      <c r="AU173" s="170" t="s">
        <v>79</v>
      </c>
      <c r="AY173" s="14" t="s">
        <v>116</v>
      </c>
      <c r="BE173" s="171">
        <f t="shared" si="14"/>
        <v>0</v>
      </c>
      <c r="BF173" s="171">
        <f t="shared" si="15"/>
        <v>0</v>
      </c>
      <c r="BG173" s="171">
        <f t="shared" si="16"/>
        <v>0</v>
      </c>
      <c r="BH173" s="171">
        <f t="shared" si="17"/>
        <v>0</v>
      </c>
      <c r="BI173" s="171">
        <f t="shared" si="18"/>
        <v>0</v>
      </c>
      <c r="BJ173" s="14" t="s">
        <v>79</v>
      </c>
      <c r="BK173" s="171">
        <f t="shared" si="19"/>
        <v>0</v>
      </c>
      <c r="BL173" s="14" t="s">
        <v>120</v>
      </c>
      <c r="BM173" s="170" t="s">
        <v>232</v>
      </c>
    </row>
    <row r="174" spans="1:65" s="2" customFormat="1" ht="24" customHeight="1">
      <c r="A174" s="29"/>
      <c r="B174" s="158"/>
      <c r="C174" s="159" t="s">
        <v>233</v>
      </c>
      <c r="D174" s="159" t="s">
        <v>118</v>
      </c>
      <c r="E174" s="160" t="s">
        <v>201</v>
      </c>
      <c r="F174" s="161" t="s">
        <v>202</v>
      </c>
      <c r="G174" s="162" t="s">
        <v>145</v>
      </c>
      <c r="H174" s="163">
        <v>84.31</v>
      </c>
      <c r="I174" s="164"/>
      <c r="J174" s="163">
        <f t="shared" si="10"/>
        <v>0</v>
      </c>
      <c r="K174" s="165"/>
      <c r="L174" s="30"/>
      <c r="M174" s="166" t="s">
        <v>1</v>
      </c>
      <c r="N174" s="167" t="s">
        <v>36</v>
      </c>
      <c r="O174" s="55"/>
      <c r="P174" s="168">
        <f t="shared" si="11"/>
        <v>0</v>
      </c>
      <c r="Q174" s="168">
        <v>0</v>
      </c>
      <c r="R174" s="168">
        <f t="shared" si="12"/>
        <v>0</v>
      </c>
      <c r="S174" s="168">
        <v>0</v>
      </c>
      <c r="T174" s="169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0" t="s">
        <v>120</v>
      </c>
      <c r="AT174" s="170" t="s">
        <v>118</v>
      </c>
      <c r="AU174" s="170" t="s">
        <v>79</v>
      </c>
      <c r="AY174" s="14" t="s">
        <v>116</v>
      </c>
      <c r="BE174" s="171">
        <f t="shared" si="14"/>
        <v>0</v>
      </c>
      <c r="BF174" s="171">
        <f t="shared" si="15"/>
        <v>0</v>
      </c>
      <c r="BG174" s="171">
        <f t="shared" si="16"/>
        <v>0</v>
      </c>
      <c r="BH174" s="171">
        <f t="shared" si="17"/>
        <v>0</v>
      </c>
      <c r="BI174" s="171">
        <f t="shared" si="18"/>
        <v>0</v>
      </c>
      <c r="BJ174" s="14" t="s">
        <v>79</v>
      </c>
      <c r="BK174" s="171">
        <f t="shared" si="19"/>
        <v>0</v>
      </c>
      <c r="BL174" s="14" t="s">
        <v>120</v>
      </c>
      <c r="BM174" s="170" t="s">
        <v>235</v>
      </c>
    </row>
    <row r="175" spans="1:65" s="2" customFormat="1" ht="24" customHeight="1">
      <c r="A175" s="29"/>
      <c r="B175" s="158"/>
      <c r="C175" s="159" t="s">
        <v>166</v>
      </c>
      <c r="D175" s="159" t="s">
        <v>118</v>
      </c>
      <c r="E175" s="160" t="s">
        <v>205</v>
      </c>
      <c r="F175" s="161" t="s">
        <v>206</v>
      </c>
      <c r="G175" s="162" t="s">
        <v>145</v>
      </c>
      <c r="H175" s="163">
        <v>42.16</v>
      </c>
      <c r="I175" s="164"/>
      <c r="J175" s="163">
        <f t="shared" si="10"/>
        <v>0</v>
      </c>
      <c r="K175" s="165"/>
      <c r="L175" s="30"/>
      <c r="M175" s="166" t="s">
        <v>1</v>
      </c>
      <c r="N175" s="167" t="s">
        <v>36</v>
      </c>
      <c r="O175" s="55"/>
      <c r="P175" s="168">
        <f t="shared" si="11"/>
        <v>0</v>
      </c>
      <c r="Q175" s="168">
        <v>0</v>
      </c>
      <c r="R175" s="168">
        <f t="shared" si="12"/>
        <v>0</v>
      </c>
      <c r="S175" s="168">
        <v>0</v>
      </c>
      <c r="T175" s="169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0" t="s">
        <v>120</v>
      </c>
      <c r="AT175" s="170" t="s">
        <v>118</v>
      </c>
      <c r="AU175" s="170" t="s">
        <v>79</v>
      </c>
      <c r="AY175" s="14" t="s">
        <v>116</v>
      </c>
      <c r="BE175" s="171">
        <f t="shared" si="14"/>
        <v>0</v>
      </c>
      <c r="BF175" s="171">
        <f t="shared" si="15"/>
        <v>0</v>
      </c>
      <c r="BG175" s="171">
        <f t="shared" si="16"/>
        <v>0</v>
      </c>
      <c r="BH175" s="171">
        <f t="shared" si="17"/>
        <v>0</v>
      </c>
      <c r="BI175" s="171">
        <f t="shared" si="18"/>
        <v>0</v>
      </c>
      <c r="BJ175" s="14" t="s">
        <v>79</v>
      </c>
      <c r="BK175" s="171">
        <f t="shared" si="19"/>
        <v>0</v>
      </c>
      <c r="BL175" s="14" t="s">
        <v>120</v>
      </c>
      <c r="BM175" s="170" t="s">
        <v>238</v>
      </c>
    </row>
    <row r="176" spans="1:65" s="12" customFormat="1" ht="22.95" customHeight="1">
      <c r="B176" s="145"/>
      <c r="D176" s="146" t="s">
        <v>69</v>
      </c>
      <c r="E176" s="156" t="s">
        <v>208</v>
      </c>
      <c r="F176" s="156" t="s">
        <v>209</v>
      </c>
      <c r="I176" s="148"/>
      <c r="J176" s="157">
        <f>BK176</f>
        <v>0</v>
      </c>
      <c r="L176" s="145"/>
      <c r="M176" s="150"/>
      <c r="N176" s="151"/>
      <c r="O176" s="151"/>
      <c r="P176" s="152">
        <f>P177</f>
        <v>0</v>
      </c>
      <c r="Q176" s="151"/>
      <c r="R176" s="152">
        <f>R177</f>
        <v>0</v>
      </c>
      <c r="S176" s="151"/>
      <c r="T176" s="153">
        <f>T177</f>
        <v>0</v>
      </c>
      <c r="AR176" s="146" t="s">
        <v>75</v>
      </c>
      <c r="AT176" s="154" t="s">
        <v>69</v>
      </c>
      <c r="AU176" s="154" t="s">
        <v>75</v>
      </c>
      <c r="AY176" s="146" t="s">
        <v>116</v>
      </c>
      <c r="BK176" s="155">
        <f>BK177</f>
        <v>0</v>
      </c>
    </row>
    <row r="177" spans="1:65" s="2" customFormat="1" ht="24" customHeight="1">
      <c r="A177" s="29"/>
      <c r="B177" s="158"/>
      <c r="C177" s="159" t="s">
        <v>239</v>
      </c>
      <c r="D177" s="159" t="s">
        <v>118</v>
      </c>
      <c r="E177" s="160" t="s">
        <v>210</v>
      </c>
      <c r="F177" s="161" t="s">
        <v>211</v>
      </c>
      <c r="G177" s="162" t="s">
        <v>145</v>
      </c>
      <c r="H177" s="163">
        <v>394.38</v>
      </c>
      <c r="I177" s="164"/>
      <c r="J177" s="163">
        <f>ROUND(I177*H177,2)</f>
        <v>0</v>
      </c>
      <c r="K177" s="165"/>
      <c r="L177" s="30"/>
      <c r="M177" s="166" t="s">
        <v>1</v>
      </c>
      <c r="N177" s="167" t="s">
        <v>36</v>
      </c>
      <c r="O177" s="55"/>
      <c r="P177" s="168">
        <f>O177*H177</f>
        <v>0</v>
      </c>
      <c r="Q177" s="168">
        <v>0</v>
      </c>
      <c r="R177" s="168">
        <f>Q177*H177</f>
        <v>0</v>
      </c>
      <c r="S177" s="168">
        <v>0</v>
      </c>
      <c r="T177" s="169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0" t="s">
        <v>120</v>
      </c>
      <c r="AT177" s="170" t="s">
        <v>118</v>
      </c>
      <c r="AU177" s="170" t="s">
        <v>79</v>
      </c>
      <c r="AY177" s="14" t="s">
        <v>116</v>
      </c>
      <c r="BE177" s="171">
        <f>IF(N177="základná",J177,0)</f>
        <v>0</v>
      </c>
      <c r="BF177" s="171">
        <f>IF(N177="znížená",J177,0)</f>
        <v>0</v>
      </c>
      <c r="BG177" s="171">
        <f>IF(N177="zákl. prenesená",J177,0)</f>
        <v>0</v>
      </c>
      <c r="BH177" s="171">
        <f>IF(N177="zníž. prenesená",J177,0)</f>
        <v>0</v>
      </c>
      <c r="BI177" s="171">
        <f>IF(N177="nulová",J177,0)</f>
        <v>0</v>
      </c>
      <c r="BJ177" s="14" t="s">
        <v>79</v>
      </c>
      <c r="BK177" s="171">
        <f>ROUND(I177*H177,2)</f>
        <v>0</v>
      </c>
      <c r="BL177" s="14" t="s">
        <v>120</v>
      </c>
      <c r="BM177" s="170" t="s">
        <v>242</v>
      </c>
    </row>
    <row r="178" spans="1:65" s="12" customFormat="1" ht="25.95" customHeight="1">
      <c r="B178" s="145"/>
      <c r="D178" s="146" t="s">
        <v>69</v>
      </c>
      <c r="E178" s="147" t="s">
        <v>213</v>
      </c>
      <c r="F178" s="147" t="s">
        <v>214</v>
      </c>
      <c r="I178" s="148"/>
      <c r="J178" s="149">
        <f>BK178</f>
        <v>0</v>
      </c>
      <c r="L178" s="145"/>
      <c r="M178" s="150"/>
      <c r="N178" s="151"/>
      <c r="O178" s="151"/>
      <c r="P178" s="152">
        <f>P179+P189+P192+P205+P209</f>
        <v>0</v>
      </c>
      <c r="Q178" s="151"/>
      <c r="R178" s="152">
        <f>R179+R189+R192+R205+R209</f>
        <v>0</v>
      </c>
      <c r="S178" s="151"/>
      <c r="T178" s="153">
        <f>T179+T189+T192+T205+T209</f>
        <v>0</v>
      </c>
      <c r="AR178" s="146" t="s">
        <v>79</v>
      </c>
      <c r="AT178" s="154" t="s">
        <v>69</v>
      </c>
      <c r="AU178" s="154" t="s">
        <v>70</v>
      </c>
      <c r="AY178" s="146" t="s">
        <v>116</v>
      </c>
      <c r="BK178" s="155">
        <f>BK179+BK189+BK192+BK205+BK209</f>
        <v>0</v>
      </c>
    </row>
    <row r="179" spans="1:65" s="12" customFormat="1" ht="22.95" customHeight="1">
      <c r="B179" s="145"/>
      <c r="D179" s="146" t="s">
        <v>69</v>
      </c>
      <c r="E179" s="156" t="s">
        <v>401</v>
      </c>
      <c r="F179" s="156" t="s">
        <v>402</v>
      </c>
      <c r="I179" s="148"/>
      <c r="J179" s="157">
        <f>BK179</f>
        <v>0</v>
      </c>
      <c r="L179" s="145"/>
      <c r="M179" s="150"/>
      <c r="N179" s="151"/>
      <c r="O179" s="151"/>
      <c r="P179" s="152">
        <f>SUM(P180:P188)</f>
        <v>0</v>
      </c>
      <c r="Q179" s="151"/>
      <c r="R179" s="152">
        <f>SUM(R180:R188)</f>
        <v>0</v>
      </c>
      <c r="S179" s="151"/>
      <c r="T179" s="153">
        <f>SUM(T180:T188)</f>
        <v>0</v>
      </c>
      <c r="AR179" s="146" t="s">
        <v>79</v>
      </c>
      <c r="AT179" s="154" t="s">
        <v>69</v>
      </c>
      <c r="AU179" s="154" t="s">
        <v>75</v>
      </c>
      <c r="AY179" s="146" t="s">
        <v>116</v>
      </c>
      <c r="BK179" s="155">
        <f>SUM(BK180:BK188)</f>
        <v>0</v>
      </c>
    </row>
    <row r="180" spans="1:65" s="2" customFormat="1" ht="36" customHeight="1">
      <c r="A180" s="29"/>
      <c r="B180" s="158"/>
      <c r="C180" s="159" t="s">
        <v>167</v>
      </c>
      <c r="D180" s="159" t="s">
        <v>118</v>
      </c>
      <c r="E180" s="160" t="s">
        <v>403</v>
      </c>
      <c r="F180" s="161" t="s">
        <v>404</v>
      </c>
      <c r="G180" s="162" t="s">
        <v>119</v>
      </c>
      <c r="H180" s="163">
        <v>6.92</v>
      </c>
      <c r="I180" s="164"/>
      <c r="J180" s="163">
        <f t="shared" ref="J180:J188" si="20">ROUND(I180*H180,2)</f>
        <v>0</v>
      </c>
      <c r="K180" s="165"/>
      <c r="L180" s="30"/>
      <c r="M180" s="166" t="s">
        <v>1</v>
      </c>
      <c r="N180" s="167" t="s">
        <v>36</v>
      </c>
      <c r="O180" s="55"/>
      <c r="P180" s="168">
        <f t="shared" ref="P180:P188" si="21">O180*H180</f>
        <v>0</v>
      </c>
      <c r="Q180" s="168">
        <v>0</v>
      </c>
      <c r="R180" s="168">
        <f t="shared" ref="R180:R188" si="22">Q180*H180</f>
        <v>0</v>
      </c>
      <c r="S180" s="168">
        <v>0</v>
      </c>
      <c r="T180" s="169">
        <f t="shared" ref="T180:T188" si="23"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0" t="s">
        <v>141</v>
      </c>
      <c r="AT180" s="170" t="s">
        <v>118</v>
      </c>
      <c r="AU180" s="170" t="s">
        <v>79</v>
      </c>
      <c r="AY180" s="14" t="s">
        <v>116</v>
      </c>
      <c r="BE180" s="171">
        <f t="shared" ref="BE180:BE188" si="24">IF(N180="základná",J180,0)</f>
        <v>0</v>
      </c>
      <c r="BF180" s="171">
        <f t="shared" ref="BF180:BF188" si="25">IF(N180="znížená",J180,0)</f>
        <v>0</v>
      </c>
      <c r="BG180" s="171">
        <f t="shared" ref="BG180:BG188" si="26">IF(N180="zákl. prenesená",J180,0)</f>
        <v>0</v>
      </c>
      <c r="BH180" s="171">
        <f t="shared" ref="BH180:BH188" si="27">IF(N180="zníž. prenesená",J180,0)</f>
        <v>0</v>
      </c>
      <c r="BI180" s="171">
        <f t="shared" ref="BI180:BI188" si="28">IF(N180="nulová",J180,0)</f>
        <v>0</v>
      </c>
      <c r="BJ180" s="14" t="s">
        <v>79</v>
      </c>
      <c r="BK180" s="171">
        <f t="shared" ref="BK180:BK188" si="29">ROUND(I180*H180,2)</f>
        <v>0</v>
      </c>
      <c r="BL180" s="14" t="s">
        <v>141</v>
      </c>
      <c r="BM180" s="170" t="s">
        <v>245</v>
      </c>
    </row>
    <row r="181" spans="1:65" s="2" customFormat="1" ht="24" customHeight="1">
      <c r="A181" s="29"/>
      <c r="B181" s="158"/>
      <c r="C181" s="159" t="s">
        <v>246</v>
      </c>
      <c r="D181" s="159" t="s">
        <v>118</v>
      </c>
      <c r="E181" s="160" t="s">
        <v>405</v>
      </c>
      <c r="F181" s="161" t="s">
        <v>406</v>
      </c>
      <c r="G181" s="162" t="s">
        <v>119</v>
      </c>
      <c r="H181" s="163">
        <v>6.58</v>
      </c>
      <c r="I181" s="164"/>
      <c r="J181" s="163">
        <f t="shared" si="20"/>
        <v>0</v>
      </c>
      <c r="K181" s="165"/>
      <c r="L181" s="30"/>
      <c r="M181" s="166" t="s">
        <v>1</v>
      </c>
      <c r="N181" s="167" t="s">
        <v>36</v>
      </c>
      <c r="O181" s="55"/>
      <c r="P181" s="168">
        <f t="shared" si="21"/>
        <v>0</v>
      </c>
      <c r="Q181" s="168">
        <v>0</v>
      </c>
      <c r="R181" s="168">
        <f t="shared" si="22"/>
        <v>0</v>
      </c>
      <c r="S181" s="168">
        <v>0</v>
      </c>
      <c r="T181" s="169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0" t="s">
        <v>141</v>
      </c>
      <c r="AT181" s="170" t="s">
        <v>118</v>
      </c>
      <c r="AU181" s="170" t="s">
        <v>79</v>
      </c>
      <c r="AY181" s="14" t="s">
        <v>116</v>
      </c>
      <c r="BE181" s="171">
        <f t="shared" si="24"/>
        <v>0</v>
      </c>
      <c r="BF181" s="171">
        <f t="shared" si="25"/>
        <v>0</v>
      </c>
      <c r="BG181" s="171">
        <f t="shared" si="26"/>
        <v>0</v>
      </c>
      <c r="BH181" s="171">
        <f t="shared" si="27"/>
        <v>0</v>
      </c>
      <c r="BI181" s="171">
        <f t="shared" si="28"/>
        <v>0</v>
      </c>
      <c r="BJ181" s="14" t="s">
        <v>79</v>
      </c>
      <c r="BK181" s="171">
        <f t="shared" si="29"/>
        <v>0</v>
      </c>
      <c r="BL181" s="14" t="s">
        <v>141</v>
      </c>
      <c r="BM181" s="170" t="s">
        <v>249</v>
      </c>
    </row>
    <row r="182" spans="1:65" s="2" customFormat="1" ht="24" customHeight="1">
      <c r="A182" s="29"/>
      <c r="B182" s="158"/>
      <c r="C182" s="172" t="s">
        <v>171</v>
      </c>
      <c r="D182" s="172" t="s">
        <v>226</v>
      </c>
      <c r="E182" s="173" t="s">
        <v>407</v>
      </c>
      <c r="F182" s="174" t="s">
        <v>408</v>
      </c>
      <c r="G182" s="175" t="s">
        <v>119</v>
      </c>
      <c r="H182" s="176">
        <v>15.53</v>
      </c>
      <c r="I182" s="177"/>
      <c r="J182" s="176">
        <f t="shared" si="20"/>
        <v>0</v>
      </c>
      <c r="K182" s="178"/>
      <c r="L182" s="179"/>
      <c r="M182" s="180" t="s">
        <v>1</v>
      </c>
      <c r="N182" s="181" t="s">
        <v>36</v>
      </c>
      <c r="O182" s="55"/>
      <c r="P182" s="168">
        <f t="shared" si="21"/>
        <v>0</v>
      </c>
      <c r="Q182" s="168">
        <v>0</v>
      </c>
      <c r="R182" s="168">
        <f t="shared" si="22"/>
        <v>0</v>
      </c>
      <c r="S182" s="168">
        <v>0</v>
      </c>
      <c r="T182" s="169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0" t="s">
        <v>161</v>
      </c>
      <c r="AT182" s="170" t="s">
        <v>226</v>
      </c>
      <c r="AU182" s="170" t="s">
        <v>79</v>
      </c>
      <c r="AY182" s="14" t="s">
        <v>116</v>
      </c>
      <c r="BE182" s="171">
        <f t="shared" si="24"/>
        <v>0</v>
      </c>
      <c r="BF182" s="171">
        <f t="shared" si="25"/>
        <v>0</v>
      </c>
      <c r="BG182" s="171">
        <f t="shared" si="26"/>
        <v>0</v>
      </c>
      <c r="BH182" s="171">
        <f t="shared" si="27"/>
        <v>0</v>
      </c>
      <c r="BI182" s="171">
        <f t="shared" si="28"/>
        <v>0</v>
      </c>
      <c r="BJ182" s="14" t="s">
        <v>79</v>
      </c>
      <c r="BK182" s="171">
        <f t="shared" si="29"/>
        <v>0</v>
      </c>
      <c r="BL182" s="14" t="s">
        <v>141</v>
      </c>
      <c r="BM182" s="170" t="s">
        <v>252</v>
      </c>
    </row>
    <row r="183" spans="1:65" s="2" customFormat="1" ht="36" customHeight="1">
      <c r="A183" s="29"/>
      <c r="B183" s="158"/>
      <c r="C183" s="159" t="s">
        <v>253</v>
      </c>
      <c r="D183" s="159" t="s">
        <v>118</v>
      </c>
      <c r="E183" s="160" t="s">
        <v>409</v>
      </c>
      <c r="F183" s="161" t="s">
        <v>410</v>
      </c>
      <c r="G183" s="162" t="s">
        <v>119</v>
      </c>
      <c r="H183" s="163">
        <v>6.92</v>
      </c>
      <c r="I183" s="164"/>
      <c r="J183" s="163">
        <f t="shared" si="20"/>
        <v>0</v>
      </c>
      <c r="K183" s="165"/>
      <c r="L183" s="30"/>
      <c r="M183" s="166" t="s">
        <v>1</v>
      </c>
      <c r="N183" s="167" t="s">
        <v>36</v>
      </c>
      <c r="O183" s="55"/>
      <c r="P183" s="168">
        <f t="shared" si="21"/>
        <v>0</v>
      </c>
      <c r="Q183" s="168">
        <v>0</v>
      </c>
      <c r="R183" s="168">
        <f t="shared" si="22"/>
        <v>0</v>
      </c>
      <c r="S183" s="168">
        <v>0</v>
      </c>
      <c r="T183" s="169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0" t="s">
        <v>141</v>
      </c>
      <c r="AT183" s="170" t="s">
        <v>118</v>
      </c>
      <c r="AU183" s="170" t="s">
        <v>79</v>
      </c>
      <c r="AY183" s="14" t="s">
        <v>116</v>
      </c>
      <c r="BE183" s="171">
        <f t="shared" si="24"/>
        <v>0</v>
      </c>
      <c r="BF183" s="171">
        <f t="shared" si="25"/>
        <v>0</v>
      </c>
      <c r="BG183" s="171">
        <f t="shared" si="26"/>
        <v>0</v>
      </c>
      <c r="BH183" s="171">
        <f t="shared" si="27"/>
        <v>0</v>
      </c>
      <c r="BI183" s="171">
        <f t="shared" si="28"/>
        <v>0</v>
      </c>
      <c r="BJ183" s="14" t="s">
        <v>79</v>
      </c>
      <c r="BK183" s="171">
        <f t="shared" si="29"/>
        <v>0</v>
      </c>
      <c r="BL183" s="14" t="s">
        <v>141</v>
      </c>
      <c r="BM183" s="170" t="s">
        <v>255</v>
      </c>
    </row>
    <row r="184" spans="1:65" s="2" customFormat="1" ht="36" customHeight="1">
      <c r="A184" s="29"/>
      <c r="B184" s="158"/>
      <c r="C184" s="159" t="s">
        <v>174</v>
      </c>
      <c r="D184" s="159" t="s">
        <v>118</v>
      </c>
      <c r="E184" s="160" t="s">
        <v>411</v>
      </c>
      <c r="F184" s="161" t="s">
        <v>412</v>
      </c>
      <c r="G184" s="162" t="s">
        <v>119</v>
      </c>
      <c r="H184" s="163">
        <v>6.92</v>
      </c>
      <c r="I184" s="164"/>
      <c r="J184" s="163">
        <f t="shared" si="20"/>
        <v>0</v>
      </c>
      <c r="K184" s="165"/>
      <c r="L184" s="30"/>
      <c r="M184" s="166" t="s">
        <v>1</v>
      </c>
      <c r="N184" s="167" t="s">
        <v>36</v>
      </c>
      <c r="O184" s="55"/>
      <c r="P184" s="168">
        <f t="shared" si="21"/>
        <v>0</v>
      </c>
      <c r="Q184" s="168">
        <v>0</v>
      </c>
      <c r="R184" s="168">
        <f t="shared" si="22"/>
        <v>0</v>
      </c>
      <c r="S184" s="168">
        <v>0</v>
      </c>
      <c r="T184" s="169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0" t="s">
        <v>141</v>
      </c>
      <c r="AT184" s="170" t="s">
        <v>118</v>
      </c>
      <c r="AU184" s="170" t="s">
        <v>79</v>
      </c>
      <c r="AY184" s="14" t="s">
        <v>116</v>
      </c>
      <c r="BE184" s="171">
        <f t="shared" si="24"/>
        <v>0</v>
      </c>
      <c r="BF184" s="171">
        <f t="shared" si="25"/>
        <v>0</v>
      </c>
      <c r="BG184" s="171">
        <f t="shared" si="26"/>
        <v>0</v>
      </c>
      <c r="BH184" s="171">
        <f t="shared" si="27"/>
        <v>0</v>
      </c>
      <c r="BI184" s="171">
        <f t="shared" si="28"/>
        <v>0</v>
      </c>
      <c r="BJ184" s="14" t="s">
        <v>79</v>
      </c>
      <c r="BK184" s="171">
        <f t="shared" si="29"/>
        <v>0</v>
      </c>
      <c r="BL184" s="14" t="s">
        <v>141</v>
      </c>
      <c r="BM184" s="170" t="s">
        <v>259</v>
      </c>
    </row>
    <row r="185" spans="1:65" s="2" customFormat="1" ht="36" customHeight="1">
      <c r="A185" s="29"/>
      <c r="B185" s="158"/>
      <c r="C185" s="159" t="s">
        <v>262</v>
      </c>
      <c r="D185" s="159" t="s">
        <v>118</v>
      </c>
      <c r="E185" s="160" t="s">
        <v>413</v>
      </c>
      <c r="F185" s="161" t="s">
        <v>414</v>
      </c>
      <c r="G185" s="162" t="s">
        <v>119</v>
      </c>
      <c r="H185" s="163">
        <v>6.58</v>
      </c>
      <c r="I185" s="164"/>
      <c r="J185" s="163">
        <f t="shared" si="20"/>
        <v>0</v>
      </c>
      <c r="K185" s="165"/>
      <c r="L185" s="30"/>
      <c r="M185" s="166" t="s">
        <v>1</v>
      </c>
      <c r="N185" s="167" t="s">
        <v>36</v>
      </c>
      <c r="O185" s="55"/>
      <c r="P185" s="168">
        <f t="shared" si="21"/>
        <v>0</v>
      </c>
      <c r="Q185" s="168">
        <v>0</v>
      </c>
      <c r="R185" s="168">
        <f t="shared" si="22"/>
        <v>0</v>
      </c>
      <c r="S185" s="168">
        <v>0</v>
      </c>
      <c r="T185" s="169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0" t="s">
        <v>141</v>
      </c>
      <c r="AT185" s="170" t="s">
        <v>118</v>
      </c>
      <c r="AU185" s="170" t="s">
        <v>79</v>
      </c>
      <c r="AY185" s="14" t="s">
        <v>116</v>
      </c>
      <c r="BE185" s="171">
        <f t="shared" si="24"/>
        <v>0</v>
      </c>
      <c r="BF185" s="171">
        <f t="shared" si="25"/>
        <v>0</v>
      </c>
      <c r="BG185" s="171">
        <f t="shared" si="26"/>
        <v>0</v>
      </c>
      <c r="BH185" s="171">
        <f t="shared" si="27"/>
        <v>0</v>
      </c>
      <c r="BI185" s="171">
        <f t="shared" si="28"/>
        <v>0</v>
      </c>
      <c r="BJ185" s="14" t="s">
        <v>79</v>
      </c>
      <c r="BK185" s="171">
        <f t="shared" si="29"/>
        <v>0</v>
      </c>
      <c r="BL185" s="14" t="s">
        <v>141</v>
      </c>
      <c r="BM185" s="170" t="s">
        <v>265</v>
      </c>
    </row>
    <row r="186" spans="1:65" s="2" customFormat="1" ht="36" customHeight="1">
      <c r="A186" s="29"/>
      <c r="B186" s="158"/>
      <c r="C186" s="159" t="s">
        <v>179</v>
      </c>
      <c r="D186" s="159" t="s">
        <v>118</v>
      </c>
      <c r="E186" s="160" t="s">
        <v>415</v>
      </c>
      <c r="F186" s="161" t="s">
        <v>416</v>
      </c>
      <c r="G186" s="162" t="s">
        <v>119</v>
      </c>
      <c r="H186" s="163">
        <v>6.58</v>
      </c>
      <c r="I186" s="164"/>
      <c r="J186" s="163">
        <f t="shared" si="20"/>
        <v>0</v>
      </c>
      <c r="K186" s="165"/>
      <c r="L186" s="30"/>
      <c r="M186" s="166" t="s">
        <v>1</v>
      </c>
      <c r="N186" s="167" t="s">
        <v>36</v>
      </c>
      <c r="O186" s="55"/>
      <c r="P186" s="168">
        <f t="shared" si="21"/>
        <v>0</v>
      </c>
      <c r="Q186" s="168">
        <v>0</v>
      </c>
      <c r="R186" s="168">
        <f t="shared" si="22"/>
        <v>0</v>
      </c>
      <c r="S186" s="168">
        <v>0</v>
      </c>
      <c r="T186" s="169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0" t="s">
        <v>141</v>
      </c>
      <c r="AT186" s="170" t="s">
        <v>118</v>
      </c>
      <c r="AU186" s="170" t="s">
        <v>79</v>
      </c>
      <c r="AY186" s="14" t="s">
        <v>116</v>
      </c>
      <c r="BE186" s="171">
        <f t="shared" si="24"/>
        <v>0</v>
      </c>
      <c r="BF186" s="171">
        <f t="shared" si="25"/>
        <v>0</v>
      </c>
      <c r="BG186" s="171">
        <f t="shared" si="26"/>
        <v>0</v>
      </c>
      <c r="BH186" s="171">
        <f t="shared" si="27"/>
        <v>0</v>
      </c>
      <c r="BI186" s="171">
        <f t="shared" si="28"/>
        <v>0</v>
      </c>
      <c r="BJ186" s="14" t="s">
        <v>79</v>
      </c>
      <c r="BK186" s="171">
        <f t="shared" si="29"/>
        <v>0</v>
      </c>
      <c r="BL186" s="14" t="s">
        <v>141</v>
      </c>
      <c r="BM186" s="170" t="s">
        <v>268</v>
      </c>
    </row>
    <row r="187" spans="1:65" s="2" customFormat="1" ht="16.5" customHeight="1">
      <c r="A187" s="29"/>
      <c r="B187" s="158"/>
      <c r="C187" s="172" t="s">
        <v>269</v>
      </c>
      <c r="D187" s="172" t="s">
        <v>226</v>
      </c>
      <c r="E187" s="173" t="s">
        <v>417</v>
      </c>
      <c r="F187" s="174" t="s">
        <v>418</v>
      </c>
      <c r="G187" s="175" t="s">
        <v>119</v>
      </c>
      <c r="H187" s="176">
        <v>31.06</v>
      </c>
      <c r="I187" s="177"/>
      <c r="J187" s="176">
        <f t="shared" si="20"/>
        <v>0</v>
      </c>
      <c r="K187" s="178"/>
      <c r="L187" s="179"/>
      <c r="M187" s="180" t="s">
        <v>1</v>
      </c>
      <c r="N187" s="181" t="s">
        <v>36</v>
      </c>
      <c r="O187" s="55"/>
      <c r="P187" s="168">
        <f t="shared" si="21"/>
        <v>0</v>
      </c>
      <c r="Q187" s="168">
        <v>0</v>
      </c>
      <c r="R187" s="168">
        <f t="shared" si="22"/>
        <v>0</v>
      </c>
      <c r="S187" s="168">
        <v>0</v>
      </c>
      <c r="T187" s="169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0" t="s">
        <v>161</v>
      </c>
      <c r="AT187" s="170" t="s">
        <v>226</v>
      </c>
      <c r="AU187" s="170" t="s">
        <v>79</v>
      </c>
      <c r="AY187" s="14" t="s">
        <v>116</v>
      </c>
      <c r="BE187" s="171">
        <f t="shared" si="24"/>
        <v>0</v>
      </c>
      <c r="BF187" s="171">
        <f t="shared" si="25"/>
        <v>0</v>
      </c>
      <c r="BG187" s="171">
        <f t="shared" si="26"/>
        <v>0</v>
      </c>
      <c r="BH187" s="171">
        <f t="shared" si="27"/>
        <v>0</v>
      </c>
      <c r="BI187" s="171">
        <f t="shared" si="28"/>
        <v>0</v>
      </c>
      <c r="BJ187" s="14" t="s">
        <v>79</v>
      </c>
      <c r="BK187" s="171">
        <f t="shared" si="29"/>
        <v>0</v>
      </c>
      <c r="BL187" s="14" t="s">
        <v>141</v>
      </c>
      <c r="BM187" s="170" t="s">
        <v>272</v>
      </c>
    </row>
    <row r="188" spans="1:65" s="2" customFormat="1" ht="24" customHeight="1">
      <c r="A188" s="29"/>
      <c r="B188" s="158"/>
      <c r="C188" s="159" t="s">
        <v>182</v>
      </c>
      <c r="D188" s="159" t="s">
        <v>118</v>
      </c>
      <c r="E188" s="160" t="s">
        <v>419</v>
      </c>
      <c r="F188" s="161" t="s">
        <v>420</v>
      </c>
      <c r="G188" s="162" t="s">
        <v>258</v>
      </c>
      <c r="H188" s="164"/>
      <c r="I188" s="164"/>
      <c r="J188" s="163">
        <f t="shared" si="20"/>
        <v>0</v>
      </c>
      <c r="K188" s="165"/>
      <c r="L188" s="30"/>
      <c r="M188" s="166" t="s">
        <v>1</v>
      </c>
      <c r="N188" s="167" t="s">
        <v>36</v>
      </c>
      <c r="O188" s="55"/>
      <c r="P188" s="168">
        <f t="shared" si="21"/>
        <v>0</v>
      </c>
      <c r="Q188" s="168">
        <v>0</v>
      </c>
      <c r="R188" s="168">
        <f t="shared" si="22"/>
        <v>0</v>
      </c>
      <c r="S188" s="168">
        <v>0</v>
      </c>
      <c r="T188" s="169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0" t="s">
        <v>141</v>
      </c>
      <c r="AT188" s="170" t="s">
        <v>118</v>
      </c>
      <c r="AU188" s="170" t="s">
        <v>79</v>
      </c>
      <c r="AY188" s="14" t="s">
        <v>116</v>
      </c>
      <c r="BE188" s="171">
        <f t="shared" si="24"/>
        <v>0</v>
      </c>
      <c r="BF188" s="171">
        <f t="shared" si="25"/>
        <v>0</v>
      </c>
      <c r="BG188" s="171">
        <f t="shared" si="26"/>
        <v>0</v>
      </c>
      <c r="BH188" s="171">
        <f t="shared" si="27"/>
        <v>0</v>
      </c>
      <c r="BI188" s="171">
        <f t="shared" si="28"/>
        <v>0</v>
      </c>
      <c r="BJ188" s="14" t="s">
        <v>79</v>
      </c>
      <c r="BK188" s="171">
        <f t="shared" si="29"/>
        <v>0</v>
      </c>
      <c r="BL188" s="14" t="s">
        <v>141</v>
      </c>
      <c r="BM188" s="170" t="s">
        <v>277</v>
      </c>
    </row>
    <row r="189" spans="1:65" s="12" customFormat="1" ht="22.95" customHeight="1">
      <c r="B189" s="145"/>
      <c r="D189" s="146" t="s">
        <v>69</v>
      </c>
      <c r="E189" s="156" t="s">
        <v>421</v>
      </c>
      <c r="F189" s="156" t="s">
        <v>422</v>
      </c>
      <c r="I189" s="148"/>
      <c r="J189" s="157">
        <f>BK189</f>
        <v>0</v>
      </c>
      <c r="L189" s="145"/>
      <c r="M189" s="150"/>
      <c r="N189" s="151"/>
      <c r="O189" s="151"/>
      <c r="P189" s="152">
        <f>SUM(P190:P191)</f>
        <v>0</v>
      </c>
      <c r="Q189" s="151"/>
      <c r="R189" s="152">
        <f>SUM(R190:R191)</f>
        <v>0</v>
      </c>
      <c r="S189" s="151"/>
      <c r="T189" s="153">
        <f>SUM(T190:T191)</f>
        <v>0</v>
      </c>
      <c r="AR189" s="146" t="s">
        <v>79</v>
      </c>
      <c r="AT189" s="154" t="s">
        <v>69</v>
      </c>
      <c r="AU189" s="154" t="s">
        <v>75</v>
      </c>
      <c r="AY189" s="146" t="s">
        <v>116</v>
      </c>
      <c r="BK189" s="155">
        <f>SUM(BK190:BK191)</f>
        <v>0</v>
      </c>
    </row>
    <row r="190" spans="1:65" s="2" customFormat="1" ht="16.5" customHeight="1">
      <c r="A190" s="29"/>
      <c r="B190" s="158"/>
      <c r="C190" s="159" t="s">
        <v>278</v>
      </c>
      <c r="D190" s="159" t="s">
        <v>118</v>
      </c>
      <c r="E190" s="160" t="s">
        <v>423</v>
      </c>
      <c r="F190" s="161" t="s">
        <v>424</v>
      </c>
      <c r="G190" s="162" t="s">
        <v>119</v>
      </c>
      <c r="H190" s="163">
        <v>12.08</v>
      </c>
      <c r="I190" s="164"/>
      <c r="J190" s="163">
        <f>ROUND(I190*H190,2)</f>
        <v>0</v>
      </c>
      <c r="K190" s="165"/>
      <c r="L190" s="30"/>
      <c r="M190" s="166" t="s">
        <v>1</v>
      </c>
      <c r="N190" s="167" t="s">
        <v>36</v>
      </c>
      <c r="O190" s="55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0" t="s">
        <v>141</v>
      </c>
      <c r="AT190" s="170" t="s">
        <v>118</v>
      </c>
      <c r="AU190" s="170" t="s">
        <v>79</v>
      </c>
      <c r="AY190" s="14" t="s">
        <v>116</v>
      </c>
      <c r="BE190" s="171">
        <f>IF(N190="základná",J190,0)</f>
        <v>0</v>
      </c>
      <c r="BF190" s="171">
        <f>IF(N190="znížená",J190,0)</f>
        <v>0</v>
      </c>
      <c r="BG190" s="171">
        <f>IF(N190="zákl. prenesená",J190,0)</f>
        <v>0</v>
      </c>
      <c r="BH190" s="171">
        <f>IF(N190="zníž. prenesená",J190,0)</f>
        <v>0</v>
      </c>
      <c r="BI190" s="171">
        <f>IF(N190="nulová",J190,0)</f>
        <v>0</v>
      </c>
      <c r="BJ190" s="14" t="s">
        <v>79</v>
      </c>
      <c r="BK190" s="171">
        <f>ROUND(I190*H190,2)</f>
        <v>0</v>
      </c>
      <c r="BL190" s="14" t="s">
        <v>141</v>
      </c>
      <c r="BM190" s="170" t="s">
        <v>281</v>
      </c>
    </row>
    <row r="191" spans="1:65" s="2" customFormat="1" ht="24" customHeight="1">
      <c r="A191" s="29"/>
      <c r="B191" s="158"/>
      <c r="C191" s="159" t="s">
        <v>186</v>
      </c>
      <c r="D191" s="159" t="s">
        <v>118</v>
      </c>
      <c r="E191" s="160" t="s">
        <v>425</v>
      </c>
      <c r="F191" s="161" t="s">
        <v>426</v>
      </c>
      <c r="G191" s="162" t="s">
        <v>258</v>
      </c>
      <c r="H191" s="164"/>
      <c r="I191" s="164"/>
      <c r="J191" s="163">
        <f>ROUND(I191*H191,2)</f>
        <v>0</v>
      </c>
      <c r="K191" s="165"/>
      <c r="L191" s="30"/>
      <c r="M191" s="166" t="s">
        <v>1</v>
      </c>
      <c r="N191" s="167" t="s">
        <v>36</v>
      </c>
      <c r="O191" s="55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0" t="s">
        <v>141</v>
      </c>
      <c r="AT191" s="170" t="s">
        <v>118</v>
      </c>
      <c r="AU191" s="170" t="s">
        <v>79</v>
      </c>
      <c r="AY191" s="14" t="s">
        <v>116</v>
      </c>
      <c r="BE191" s="171">
        <f>IF(N191="základná",J191,0)</f>
        <v>0</v>
      </c>
      <c r="BF191" s="171">
        <f>IF(N191="znížená",J191,0)</f>
        <v>0</v>
      </c>
      <c r="BG191" s="171">
        <f>IF(N191="zákl. prenesená",J191,0)</f>
        <v>0</v>
      </c>
      <c r="BH191" s="171">
        <f>IF(N191="zníž. prenesená",J191,0)</f>
        <v>0</v>
      </c>
      <c r="BI191" s="171">
        <f>IF(N191="nulová",J191,0)</f>
        <v>0</v>
      </c>
      <c r="BJ191" s="14" t="s">
        <v>79</v>
      </c>
      <c r="BK191" s="171">
        <f>ROUND(I191*H191,2)</f>
        <v>0</v>
      </c>
      <c r="BL191" s="14" t="s">
        <v>141</v>
      </c>
      <c r="BM191" s="170" t="s">
        <v>283</v>
      </c>
    </row>
    <row r="192" spans="1:65" s="12" customFormat="1" ht="22.95" customHeight="1">
      <c r="B192" s="145"/>
      <c r="D192" s="146" t="s">
        <v>69</v>
      </c>
      <c r="E192" s="156" t="s">
        <v>215</v>
      </c>
      <c r="F192" s="156" t="s">
        <v>216</v>
      </c>
      <c r="I192" s="148"/>
      <c r="J192" s="157">
        <f>BK192</f>
        <v>0</v>
      </c>
      <c r="L192" s="145"/>
      <c r="M192" s="150"/>
      <c r="N192" s="151"/>
      <c r="O192" s="151"/>
      <c r="P192" s="152">
        <f>SUM(P193:P204)</f>
        <v>0</v>
      </c>
      <c r="Q192" s="151"/>
      <c r="R192" s="152">
        <f>SUM(R193:R204)</f>
        <v>0</v>
      </c>
      <c r="S192" s="151"/>
      <c r="T192" s="153">
        <f>SUM(T193:T204)</f>
        <v>0</v>
      </c>
      <c r="AR192" s="146" t="s">
        <v>79</v>
      </c>
      <c r="AT192" s="154" t="s">
        <v>69</v>
      </c>
      <c r="AU192" s="154" t="s">
        <v>75</v>
      </c>
      <c r="AY192" s="146" t="s">
        <v>116</v>
      </c>
      <c r="BK192" s="155">
        <f>SUM(BK193:BK204)</f>
        <v>0</v>
      </c>
    </row>
    <row r="193" spans="1:65" s="2" customFormat="1" ht="24" customHeight="1">
      <c r="A193" s="29"/>
      <c r="B193" s="158"/>
      <c r="C193" s="159" t="s">
        <v>287</v>
      </c>
      <c r="D193" s="159" t="s">
        <v>118</v>
      </c>
      <c r="E193" s="160" t="s">
        <v>218</v>
      </c>
      <c r="F193" s="161" t="s">
        <v>219</v>
      </c>
      <c r="G193" s="162" t="s">
        <v>178</v>
      </c>
      <c r="H193" s="163">
        <v>2</v>
      </c>
      <c r="I193" s="164"/>
      <c r="J193" s="163">
        <f t="shared" ref="J193:J204" si="30">ROUND(I193*H193,2)</f>
        <v>0</v>
      </c>
      <c r="K193" s="165"/>
      <c r="L193" s="30"/>
      <c r="M193" s="166" t="s">
        <v>1</v>
      </c>
      <c r="N193" s="167" t="s">
        <v>36</v>
      </c>
      <c r="O193" s="55"/>
      <c r="P193" s="168">
        <f t="shared" ref="P193:P204" si="31">O193*H193</f>
        <v>0</v>
      </c>
      <c r="Q193" s="168">
        <v>0</v>
      </c>
      <c r="R193" s="168">
        <f t="shared" ref="R193:R204" si="32">Q193*H193</f>
        <v>0</v>
      </c>
      <c r="S193" s="168">
        <v>0</v>
      </c>
      <c r="T193" s="169">
        <f t="shared" ref="T193:T204" si="33"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0" t="s">
        <v>141</v>
      </c>
      <c r="AT193" s="170" t="s">
        <v>118</v>
      </c>
      <c r="AU193" s="170" t="s">
        <v>79</v>
      </c>
      <c r="AY193" s="14" t="s">
        <v>116</v>
      </c>
      <c r="BE193" s="171">
        <f t="shared" ref="BE193:BE204" si="34">IF(N193="základná",J193,0)</f>
        <v>0</v>
      </c>
      <c r="BF193" s="171">
        <f t="shared" ref="BF193:BF204" si="35">IF(N193="znížená",J193,0)</f>
        <v>0</v>
      </c>
      <c r="BG193" s="171">
        <f t="shared" ref="BG193:BG204" si="36">IF(N193="zákl. prenesená",J193,0)</f>
        <v>0</v>
      </c>
      <c r="BH193" s="171">
        <f t="shared" ref="BH193:BH204" si="37">IF(N193="zníž. prenesená",J193,0)</f>
        <v>0</v>
      </c>
      <c r="BI193" s="171">
        <f t="shared" ref="BI193:BI204" si="38">IF(N193="nulová",J193,0)</f>
        <v>0</v>
      </c>
      <c r="BJ193" s="14" t="s">
        <v>79</v>
      </c>
      <c r="BK193" s="171">
        <f t="shared" ref="BK193:BK204" si="39">ROUND(I193*H193,2)</f>
        <v>0</v>
      </c>
      <c r="BL193" s="14" t="s">
        <v>141</v>
      </c>
      <c r="BM193" s="170" t="s">
        <v>290</v>
      </c>
    </row>
    <row r="194" spans="1:65" s="2" customFormat="1" ht="24" customHeight="1">
      <c r="A194" s="29"/>
      <c r="B194" s="158"/>
      <c r="C194" s="159" t="s">
        <v>189</v>
      </c>
      <c r="D194" s="159" t="s">
        <v>118</v>
      </c>
      <c r="E194" s="160" t="s">
        <v>221</v>
      </c>
      <c r="F194" s="161" t="s">
        <v>222</v>
      </c>
      <c r="G194" s="162" t="s">
        <v>223</v>
      </c>
      <c r="H194" s="163">
        <v>1506.14</v>
      </c>
      <c r="I194" s="164"/>
      <c r="J194" s="163">
        <f t="shared" si="30"/>
        <v>0</v>
      </c>
      <c r="K194" s="165"/>
      <c r="L194" s="30"/>
      <c r="M194" s="166" t="s">
        <v>1</v>
      </c>
      <c r="N194" s="167" t="s">
        <v>36</v>
      </c>
      <c r="O194" s="55"/>
      <c r="P194" s="168">
        <f t="shared" si="31"/>
        <v>0</v>
      </c>
      <c r="Q194" s="168">
        <v>0</v>
      </c>
      <c r="R194" s="168">
        <f t="shared" si="32"/>
        <v>0</v>
      </c>
      <c r="S194" s="168">
        <v>0</v>
      </c>
      <c r="T194" s="169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0" t="s">
        <v>141</v>
      </c>
      <c r="AT194" s="170" t="s">
        <v>118</v>
      </c>
      <c r="AU194" s="170" t="s">
        <v>79</v>
      </c>
      <c r="AY194" s="14" t="s">
        <v>116</v>
      </c>
      <c r="BE194" s="171">
        <f t="shared" si="34"/>
        <v>0</v>
      </c>
      <c r="BF194" s="171">
        <f t="shared" si="35"/>
        <v>0</v>
      </c>
      <c r="BG194" s="171">
        <f t="shared" si="36"/>
        <v>0</v>
      </c>
      <c r="BH194" s="171">
        <f t="shared" si="37"/>
        <v>0</v>
      </c>
      <c r="BI194" s="171">
        <f t="shared" si="38"/>
        <v>0</v>
      </c>
      <c r="BJ194" s="14" t="s">
        <v>79</v>
      </c>
      <c r="BK194" s="171">
        <f t="shared" si="39"/>
        <v>0</v>
      </c>
      <c r="BL194" s="14" t="s">
        <v>141</v>
      </c>
      <c r="BM194" s="170" t="s">
        <v>294</v>
      </c>
    </row>
    <row r="195" spans="1:65" s="2" customFormat="1" ht="16.5" customHeight="1">
      <c r="A195" s="29"/>
      <c r="B195" s="158"/>
      <c r="C195" s="172" t="s">
        <v>295</v>
      </c>
      <c r="D195" s="172" t="s">
        <v>226</v>
      </c>
      <c r="E195" s="173" t="s">
        <v>227</v>
      </c>
      <c r="F195" s="174" t="s">
        <v>228</v>
      </c>
      <c r="G195" s="175" t="s">
        <v>145</v>
      </c>
      <c r="H195" s="176">
        <v>1.58</v>
      </c>
      <c r="I195" s="177"/>
      <c r="J195" s="176">
        <f t="shared" si="30"/>
        <v>0</v>
      </c>
      <c r="K195" s="178"/>
      <c r="L195" s="179"/>
      <c r="M195" s="180" t="s">
        <v>1</v>
      </c>
      <c r="N195" s="181" t="s">
        <v>36</v>
      </c>
      <c r="O195" s="55"/>
      <c r="P195" s="168">
        <f t="shared" si="31"/>
        <v>0</v>
      </c>
      <c r="Q195" s="168">
        <v>0</v>
      </c>
      <c r="R195" s="168">
        <f t="shared" si="32"/>
        <v>0</v>
      </c>
      <c r="S195" s="168">
        <v>0</v>
      </c>
      <c r="T195" s="169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0" t="s">
        <v>161</v>
      </c>
      <c r="AT195" s="170" t="s">
        <v>226</v>
      </c>
      <c r="AU195" s="170" t="s">
        <v>79</v>
      </c>
      <c r="AY195" s="14" t="s">
        <v>116</v>
      </c>
      <c r="BE195" s="171">
        <f t="shared" si="34"/>
        <v>0</v>
      </c>
      <c r="BF195" s="171">
        <f t="shared" si="35"/>
        <v>0</v>
      </c>
      <c r="BG195" s="171">
        <f t="shared" si="36"/>
        <v>0</v>
      </c>
      <c r="BH195" s="171">
        <f t="shared" si="37"/>
        <v>0</v>
      </c>
      <c r="BI195" s="171">
        <f t="shared" si="38"/>
        <v>0</v>
      </c>
      <c r="BJ195" s="14" t="s">
        <v>79</v>
      </c>
      <c r="BK195" s="171">
        <f t="shared" si="39"/>
        <v>0</v>
      </c>
      <c r="BL195" s="14" t="s">
        <v>141</v>
      </c>
      <c r="BM195" s="170" t="s">
        <v>298</v>
      </c>
    </row>
    <row r="196" spans="1:65" s="2" customFormat="1" ht="72" customHeight="1">
      <c r="A196" s="29"/>
      <c r="B196" s="158"/>
      <c r="C196" s="159" t="s">
        <v>193</v>
      </c>
      <c r="D196" s="159" t="s">
        <v>118</v>
      </c>
      <c r="E196" s="160" t="s">
        <v>230</v>
      </c>
      <c r="F196" s="161" t="s">
        <v>231</v>
      </c>
      <c r="G196" s="162" t="s">
        <v>178</v>
      </c>
      <c r="H196" s="163">
        <v>1</v>
      </c>
      <c r="I196" s="164"/>
      <c r="J196" s="163">
        <f t="shared" si="30"/>
        <v>0</v>
      </c>
      <c r="K196" s="165"/>
      <c r="L196" s="30"/>
      <c r="M196" s="166" t="s">
        <v>1</v>
      </c>
      <c r="N196" s="167" t="s">
        <v>36</v>
      </c>
      <c r="O196" s="55"/>
      <c r="P196" s="168">
        <f t="shared" si="31"/>
        <v>0</v>
      </c>
      <c r="Q196" s="168">
        <v>0</v>
      </c>
      <c r="R196" s="168">
        <f t="shared" si="32"/>
        <v>0</v>
      </c>
      <c r="S196" s="168">
        <v>0</v>
      </c>
      <c r="T196" s="169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0" t="s">
        <v>141</v>
      </c>
      <c r="AT196" s="170" t="s">
        <v>118</v>
      </c>
      <c r="AU196" s="170" t="s">
        <v>79</v>
      </c>
      <c r="AY196" s="14" t="s">
        <v>116</v>
      </c>
      <c r="BE196" s="171">
        <f t="shared" si="34"/>
        <v>0</v>
      </c>
      <c r="BF196" s="171">
        <f t="shared" si="35"/>
        <v>0</v>
      </c>
      <c r="BG196" s="171">
        <f t="shared" si="36"/>
        <v>0</v>
      </c>
      <c r="BH196" s="171">
        <f t="shared" si="37"/>
        <v>0</v>
      </c>
      <c r="BI196" s="171">
        <f t="shared" si="38"/>
        <v>0</v>
      </c>
      <c r="BJ196" s="14" t="s">
        <v>79</v>
      </c>
      <c r="BK196" s="171">
        <f t="shared" si="39"/>
        <v>0</v>
      </c>
      <c r="BL196" s="14" t="s">
        <v>141</v>
      </c>
      <c r="BM196" s="170" t="s">
        <v>299</v>
      </c>
    </row>
    <row r="197" spans="1:65" s="2" customFormat="1" ht="48" customHeight="1">
      <c r="A197" s="29"/>
      <c r="B197" s="158"/>
      <c r="C197" s="159" t="s">
        <v>300</v>
      </c>
      <c r="D197" s="159" t="s">
        <v>118</v>
      </c>
      <c r="E197" s="160" t="s">
        <v>234</v>
      </c>
      <c r="F197" s="161" t="s">
        <v>427</v>
      </c>
      <c r="G197" s="162" t="s">
        <v>178</v>
      </c>
      <c r="H197" s="163">
        <v>2</v>
      </c>
      <c r="I197" s="164"/>
      <c r="J197" s="163">
        <f t="shared" si="30"/>
        <v>0</v>
      </c>
      <c r="K197" s="165"/>
      <c r="L197" s="30"/>
      <c r="M197" s="166" t="s">
        <v>1</v>
      </c>
      <c r="N197" s="167" t="s">
        <v>36</v>
      </c>
      <c r="O197" s="55"/>
      <c r="P197" s="168">
        <f t="shared" si="31"/>
        <v>0</v>
      </c>
      <c r="Q197" s="168">
        <v>0</v>
      </c>
      <c r="R197" s="168">
        <f t="shared" si="32"/>
        <v>0</v>
      </c>
      <c r="S197" s="168">
        <v>0</v>
      </c>
      <c r="T197" s="169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0" t="s">
        <v>141</v>
      </c>
      <c r="AT197" s="170" t="s">
        <v>118</v>
      </c>
      <c r="AU197" s="170" t="s">
        <v>79</v>
      </c>
      <c r="AY197" s="14" t="s">
        <v>116</v>
      </c>
      <c r="BE197" s="171">
        <f t="shared" si="34"/>
        <v>0</v>
      </c>
      <c r="BF197" s="171">
        <f t="shared" si="35"/>
        <v>0</v>
      </c>
      <c r="BG197" s="171">
        <f t="shared" si="36"/>
        <v>0</v>
      </c>
      <c r="BH197" s="171">
        <f t="shared" si="37"/>
        <v>0</v>
      </c>
      <c r="BI197" s="171">
        <f t="shared" si="38"/>
        <v>0</v>
      </c>
      <c r="BJ197" s="14" t="s">
        <v>79</v>
      </c>
      <c r="BK197" s="171">
        <f t="shared" si="39"/>
        <v>0</v>
      </c>
      <c r="BL197" s="14" t="s">
        <v>141</v>
      </c>
      <c r="BM197" s="170" t="s">
        <v>303</v>
      </c>
    </row>
    <row r="198" spans="1:65" s="2" customFormat="1" ht="24" customHeight="1">
      <c r="A198" s="29"/>
      <c r="B198" s="158"/>
      <c r="C198" s="159" t="s">
        <v>196</v>
      </c>
      <c r="D198" s="159" t="s">
        <v>118</v>
      </c>
      <c r="E198" s="160" t="s">
        <v>236</v>
      </c>
      <c r="F198" s="161" t="s">
        <v>237</v>
      </c>
      <c r="G198" s="162" t="s">
        <v>178</v>
      </c>
      <c r="H198" s="163">
        <v>4</v>
      </c>
      <c r="I198" s="164"/>
      <c r="J198" s="163">
        <f t="shared" si="30"/>
        <v>0</v>
      </c>
      <c r="K198" s="165"/>
      <c r="L198" s="30"/>
      <c r="M198" s="166" t="s">
        <v>1</v>
      </c>
      <c r="N198" s="167" t="s">
        <v>36</v>
      </c>
      <c r="O198" s="55"/>
      <c r="P198" s="168">
        <f t="shared" si="31"/>
        <v>0</v>
      </c>
      <c r="Q198" s="168">
        <v>0</v>
      </c>
      <c r="R198" s="168">
        <f t="shared" si="32"/>
        <v>0</v>
      </c>
      <c r="S198" s="168">
        <v>0</v>
      </c>
      <c r="T198" s="169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0" t="s">
        <v>141</v>
      </c>
      <c r="AT198" s="170" t="s">
        <v>118</v>
      </c>
      <c r="AU198" s="170" t="s">
        <v>79</v>
      </c>
      <c r="AY198" s="14" t="s">
        <v>116</v>
      </c>
      <c r="BE198" s="171">
        <f t="shared" si="34"/>
        <v>0</v>
      </c>
      <c r="BF198" s="171">
        <f t="shared" si="35"/>
        <v>0</v>
      </c>
      <c r="BG198" s="171">
        <f t="shared" si="36"/>
        <v>0</v>
      </c>
      <c r="BH198" s="171">
        <f t="shared" si="37"/>
        <v>0</v>
      </c>
      <c r="BI198" s="171">
        <f t="shared" si="38"/>
        <v>0</v>
      </c>
      <c r="BJ198" s="14" t="s">
        <v>79</v>
      </c>
      <c r="BK198" s="171">
        <f t="shared" si="39"/>
        <v>0</v>
      </c>
      <c r="BL198" s="14" t="s">
        <v>141</v>
      </c>
      <c r="BM198" s="170" t="s">
        <v>306</v>
      </c>
    </row>
    <row r="199" spans="1:65" s="2" customFormat="1" ht="24" customHeight="1">
      <c r="A199" s="29"/>
      <c r="B199" s="158"/>
      <c r="C199" s="159" t="s">
        <v>307</v>
      </c>
      <c r="D199" s="159" t="s">
        <v>118</v>
      </c>
      <c r="E199" s="160" t="s">
        <v>240</v>
      </c>
      <c r="F199" s="161" t="s">
        <v>241</v>
      </c>
      <c r="G199" s="162" t="s">
        <v>178</v>
      </c>
      <c r="H199" s="163">
        <v>4</v>
      </c>
      <c r="I199" s="164"/>
      <c r="J199" s="163">
        <f t="shared" si="30"/>
        <v>0</v>
      </c>
      <c r="K199" s="165"/>
      <c r="L199" s="30"/>
      <c r="M199" s="166" t="s">
        <v>1</v>
      </c>
      <c r="N199" s="167" t="s">
        <v>36</v>
      </c>
      <c r="O199" s="55"/>
      <c r="P199" s="168">
        <f t="shared" si="31"/>
        <v>0</v>
      </c>
      <c r="Q199" s="168">
        <v>0</v>
      </c>
      <c r="R199" s="168">
        <f t="shared" si="32"/>
        <v>0</v>
      </c>
      <c r="S199" s="168">
        <v>0</v>
      </c>
      <c r="T199" s="169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0" t="s">
        <v>141</v>
      </c>
      <c r="AT199" s="170" t="s">
        <v>118</v>
      </c>
      <c r="AU199" s="170" t="s">
        <v>79</v>
      </c>
      <c r="AY199" s="14" t="s">
        <v>116</v>
      </c>
      <c r="BE199" s="171">
        <f t="shared" si="34"/>
        <v>0</v>
      </c>
      <c r="BF199" s="171">
        <f t="shared" si="35"/>
        <v>0</v>
      </c>
      <c r="BG199" s="171">
        <f t="shared" si="36"/>
        <v>0</v>
      </c>
      <c r="BH199" s="171">
        <f t="shared" si="37"/>
        <v>0</v>
      </c>
      <c r="BI199" s="171">
        <f t="shared" si="38"/>
        <v>0</v>
      </c>
      <c r="BJ199" s="14" t="s">
        <v>79</v>
      </c>
      <c r="BK199" s="171">
        <f t="shared" si="39"/>
        <v>0</v>
      </c>
      <c r="BL199" s="14" t="s">
        <v>141</v>
      </c>
      <c r="BM199" s="170" t="s">
        <v>310</v>
      </c>
    </row>
    <row r="200" spans="1:65" s="2" customFormat="1" ht="24" customHeight="1">
      <c r="A200" s="29"/>
      <c r="B200" s="158"/>
      <c r="C200" s="159" t="s">
        <v>200</v>
      </c>
      <c r="D200" s="159" t="s">
        <v>118</v>
      </c>
      <c r="E200" s="160" t="s">
        <v>243</v>
      </c>
      <c r="F200" s="161" t="s">
        <v>244</v>
      </c>
      <c r="G200" s="162" t="s">
        <v>178</v>
      </c>
      <c r="H200" s="163">
        <v>2</v>
      </c>
      <c r="I200" s="164"/>
      <c r="J200" s="163">
        <f t="shared" si="30"/>
        <v>0</v>
      </c>
      <c r="K200" s="165"/>
      <c r="L200" s="30"/>
      <c r="M200" s="166" t="s">
        <v>1</v>
      </c>
      <c r="N200" s="167" t="s">
        <v>36</v>
      </c>
      <c r="O200" s="55"/>
      <c r="P200" s="168">
        <f t="shared" si="31"/>
        <v>0</v>
      </c>
      <c r="Q200" s="168">
        <v>0</v>
      </c>
      <c r="R200" s="168">
        <f t="shared" si="32"/>
        <v>0</v>
      </c>
      <c r="S200" s="168">
        <v>0</v>
      </c>
      <c r="T200" s="169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0" t="s">
        <v>141</v>
      </c>
      <c r="AT200" s="170" t="s">
        <v>118</v>
      </c>
      <c r="AU200" s="170" t="s">
        <v>79</v>
      </c>
      <c r="AY200" s="14" t="s">
        <v>116</v>
      </c>
      <c r="BE200" s="171">
        <f t="shared" si="34"/>
        <v>0</v>
      </c>
      <c r="BF200" s="171">
        <f t="shared" si="35"/>
        <v>0</v>
      </c>
      <c r="BG200" s="171">
        <f t="shared" si="36"/>
        <v>0</v>
      </c>
      <c r="BH200" s="171">
        <f t="shared" si="37"/>
        <v>0</v>
      </c>
      <c r="BI200" s="171">
        <f t="shared" si="38"/>
        <v>0</v>
      </c>
      <c r="BJ200" s="14" t="s">
        <v>79</v>
      </c>
      <c r="BK200" s="171">
        <f t="shared" si="39"/>
        <v>0</v>
      </c>
      <c r="BL200" s="14" t="s">
        <v>141</v>
      </c>
      <c r="BM200" s="170" t="s">
        <v>313</v>
      </c>
    </row>
    <row r="201" spans="1:65" s="2" customFormat="1" ht="24" customHeight="1">
      <c r="A201" s="29"/>
      <c r="B201" s="158"/>
      <c r="C201" s="159" t="s">
        <v>314</v>
      </c>
      <c r="D201" s="159" t="s">
        <v>118</v>
      </c>
      <c r="E201" s="160" t="s">
        <v>247</v>
      </c>
      <c r="F201" s="161" t="s">
        <v>248</v>
      </c>
      <c r="G201" s="162" t="s">
        <v>178</v>
      </c>
      <c r="H201" s="163">
        <v>1</v>
      </c>
      <c r="I201" s="164"/>
      <c r="J201" s="163">
        <f t="shared" si="30"/>
        <v>0</v>
      </c>
      <c r="K201" s="165"/>
      <c r="L201" s="30"/>
      <c r="M201" s="166" t="s">
        <v>1</v>
      </c>
      <c r="N201" s="167" t="s">
        <v>36</v>
      </c>
      <c r="O201" s="55"/>
      <c r="P201" s="168">
        <f t="shared" si="31"/>
        <v>0</v>
      </c>
      <c r="Q201" s="168">
        <v>0</v>
      </c>
      <c r="R201" s="168">
        <f t="shared" si="32"/>
        <v>0</v>
      </c>
      <c r="S201" s="168">
        <v>0</v>
      </c>
      <c r="T201" s="169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0" t="s">
        <v>141</v>
      </c>
      <c r="AT201" s="170" t="s">
        <v>118</v>
      </c>
      <c r="AU201" s="170" t="s">
        <v>79</v>
      </c>
      <c r="AY201" s="14" t="s">
        <v>116</v>
      </c>
      <c r="BE201" s="171">
        <f t="shared" si="34"/>
        <v>0</v>
      </c>
      <c r="BF201" s="171">
        <f t="shared" si="35"/>
        <v>0</v>
      </c>
      <c r="BG201" s="171">
        <f t="shared" si="36"/>
        <v>0</v>
      </c>
      <c r="BH201" s="171">
        <f t="shared" si="37"/>
        <v>0</v>
      </c>
      <c r="BI201" s="171">
        <f t="shared" si="38"/>
        <v>0</v>
      </c>
      <c r="BJ201" s="14" t="s">
        <v>79</v>
      </c>
      <c r="BK201" s="171">
        <f t="shared" si="39"/>
        <v>0</v>
      </c>
      <c r="BL201" s="14" t="s">
        <v>141</v>
      </c>
      <c r="BM201" s="170" t="s">
        <v>317</v>
      </c>
    </row>
    <row r="202" spans="1:65" s="2" customFormat="1" ht="24" customHeight="1">
      <c r="A202" s="29"/>
      <c r="B202" s="158"/>
      <c r="C202" s="159" t="s">
        <v>203</v>
      </c>
      <c r="D202" s="159" t="s">
        <v>118</v>
      </c>
      <c r="E202" s="160" t="s">
        <v>250</v>
      </c>
      <c r="F202" s="161" t="s">
        <v>251</v>
      </c>
      <c r="G202" s="162" t="s">
        <v>160</v>
      </c>
      <c r="H202" s="163">
        <v>84.4</v>
      </c>
      <c r="I202" s="164"/>
      <c r="J202" s="163">
        <f t="shared" si="30"/>
        <v>0</v>
      </c>
      <c r="K202" s="165"/>
      <c r="L202" s="30"/>
      <c r="M202" s="166" t="s">
        <v>1</v>
      </c>
      <c r="N202" s="167" t="s">
        <v>36</v>
      </c>
      <c r="O202" s="55"/>
      <c r="P202" s="168">
        <f t="shared" si="31"/>
        <v>0</v>
      </c>
      <c r="Q202" s="168">
        <v>0</v>
      </c>
      <c r="R202" s="168">
        <f t="shared" si="32"/>
        <v>0</v>
      </c>
      <c r="S202" s="168">
        <v>0</v>
      </c>
      <c r="T202" s="169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0" t="s">
        <v>141</v>
      </c>
      <c r="AT202" s="170" t="s">
        <v>118</v>
      </c>
      <c r="AU202" s="170" t="s">
        <v>79</v>
      </c>
      <c r="AY202" s="14" t="s">
        <v>116</v>
      </c>
      <c r="BE202" s="171">
        <f t="shared" si="34"/>
        <v>0</v>
      </c>
      <c r="BF202" s="171">
        <f t="shared" si="35"/>
        <v>0</v>
      </c>
      <c r="BG202" s="171">
        <f t="shared" si="36"/>
        <v>0</v>
      </c>
      <c r="BH202" s="171">
        <f t="shared" si="37"/>
        <v>0</v>
      </c>
      <c r="BI202" s="171">
        <f t="shared" si="38"/>
        <v>0</v>
      </c>
      <c r="BJ202" s="14" t="s">
        <v>79</v>
      </c>
      <c r="BK202" s="171">
        <f t="shared" si="39"/>
        <v>0</v>
      </c>
      <c r="BL202" s="14" t="s">
        <v>141</v>
      </c>
      <c r="BM202" s="170" t="s">
        <v>320</v>
      </c>
    </row>
    <row r="203" spans="1:65" s="2" customFormat="1" ht="24" customHeight="1">
      <c r="A203" s="29"/>
      <c r="B203" s="158"/>
      <c r="C203" s="159" t="s">
        <v>321</v>
      </c>
      <c r="D203" s="159" t="s">
        <v>118</v>
      </c>
      <c r="E203" s="160" t="s">
        <v>254</v>
      </c>
      <c r="F203" s="161" t="s">
        <v>428</v>
      </c>
      <c r="G203" s="162" t="s">
        <v>160</v>
      </c>
      <c r="H203" s="163">
        <v>8.76</v>
      </c>
      <c r="I203" s="164"/>
      <c r="J203" s="163">
        <f t="shared" si="30"/>
        <v>0</v>
      </c>
      <c r="K203" s="165"/>
      <c r="L203" s="30"/>
      <c r="M203" s="166" t="s">
        <v>1</v>
      </c>
      <c r="N203" s="167" t="s">
        <v>36</v>
      </c>
      <c r="O203" s="55"/>
      <c r="P203" s="168">
        <f t="shared" si="31"/>
        <v>0</v>
      </c>
      <c r="Q203" s="168">
        <v>0</v>
      </c>
      <c r="R203" s="168">
        <f t="shared" si="32"/>
        <v>0</v>
      </c>
      <c r="S203" s="168">
        <v>0</v>
      </c>
      <c r="T203" s="169">
        <f t="shared" si="3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0" t="s">
        <v>141</v>
      </c>
      <c r="AT203" s="170" t="s">
        <v>118</v>
      </c>
      <c r="AU203" s="170" t="s">
        <v>79</v>
      </c>
      <c r="AY203" s="14" t="s">
        <v>116</v>
      </c>
      <c r="BE203" s="171">
        <f t="shared" si="34"/>
        <v>0</v>
      </c>
      <c r="BF203" s="171">
        <f t="shared" si="35"/>
        <v>0</v>
      </c>
      <c r="BG203" s="171">
        <f t="shared" si="36"/>
        <v>0</v>
      </c>
      <c r="BH203" s="171">
        <f t="shared" si="37"/>
        <v>0</v>
      </c>
      <c r="BI203" s="171">
        <f t="shared" si="38"/>
        <v>0</v>
      </c>
      <c r="BJ203" s="14" t="s">
        <v>79</v>
      </c>
      <c r="BK203" s="171">
        <f t="shared" si="39"/>
        <v>0</v>
      </c>
      <c r="BL203" s="14" t="s">
        <v>141</v>
      </c>
      <c r="BM203" s="170" t="s">
        <v>324</v>
      </c>
    </row>
    <row r="204" spans="1:65" s="2" customFormat="1" ht="24" customHeight="1">
      <c r="A204" s="29"/>
      <c r="B204" s="158"/>
      <c r="C204" s="159" t="s">
        <v>207</v>
      </c>
      <c r="D204" s="159" t="s">
        <v>118</v>
      </c>
      <c r="E204" s="160" t="s">
        <v>256</v>
      </c>
      <c r="F204" s="161" t="s">
        <v>257</v>
      </c>
      <c r="G204" s="162" t="s">
        <v>258</v>
      </c>
      <c r="H204" s="164"/>
      <c r="I204" s="164"/>
      <c r="J204" s="163">
        <f t="shared" si="30"/>
        <v>0</v>
      </c>
      <c r="K204" s="165"/>
      <c r="L204" s="30"/>
      <c r="M204" s="166" t="s">
        <v>1</v>
      </c>
      <c r="N204" s="167" t="s">
        <v>36</v>
      </c>
      <c r="O204" s="55"/>
      <c r="P204" s="168">
        <f t="shared" si="31"/>
        <v>0</v>
      </c>
      <c r="Q204" s="168">
        <v>0</v>
      </c>
      <c r="R204" s="168">
        <f t="shared" si="32"/>
        <v>0</v>
      </c>
      <c r="S204" s="168">
        <v>0</v>
      </c>
      <c r="T204" s="169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0" t="s">
        <v>141</v>
      </c>
      <c r="AT204" s="170" t="s">
        <v>118</v>
      </c>
      <c r="AU204" s="170" t="s">
        <v>79</v>
      </c>
      <c r="AY204" s="14" t="s">
        <v>116</v>
      </c>
      <c r="BE204" s="171">
        <f t="shared" si="34"/>
        <v>0</v>
      </c>
      <c r="BF204" s="171">
        <f t="shared" si="35"/>
        <v>0</v>
      </c>
      <c r="BG204" s="171">
        <f t="shared" si="36"/>
        <v>0</v>
      </c>
      <c r="BH204" s="171">
        <f t="shared" si="37"/>
        <v>0</v>
      </c>
      <c r="BI204" s="171">
        <f t="shared" si="38"/>
        <v>0</v>
      </c>
      <c r="BJ204" s="14" t="s">
        <v>79</v>
      </c>
      <c r="BK204" s="171">
        <f t="shared" si="39"/>
        <v>0</v>
      </c>
      <c r="BL204" s="14" t="s">
        <v>141</v>
      </c>
      <c r="BM204" s="170" t="s">
        <v>327</v>
      </c>
    </row>
    <row r="205" spans="1:65" s="12" customFormat="1" ht="22.95" customHeight="1">
      <c r="B205" s="145"/>
      <c r="D205" s="146" t="s">
        <v>69</v>
      </c>
      <c r="E205" s="156" t="s">
        <v>260</v>
      </c>
      <c r="F205" s="156" t="s">
        <v>261</v>
      </c>
      <c r="I205" s="148"/>
      <c r="J205" s="157">
        <f>BK205</f>
        <v>0</v>
      </c>
      <c r="L205" s="145"/>
      <c r="M205" s="150"/>
      <c r="N205" s="151"/>
      <c r="O205" s="151"/>
      <c r="P205" s="152">
        <f>SUM(P206:P208)</f>
        <v>0</v>
      </c>
      <c r="Q205" s="151"/>
      <c r="R205" s="152">
        <f>SUM(R206:R208)</f>
        <v>0</v>
      </c>
      <c r="S205" s="151"/>
      <c r="T205" s="153">
        <f>SUM(T206:T208)</f>
        <v>0</v>
      </c>
      <c r="AR205" s="146" t="s">
        <v>79</v>
      </c>
      <c r="AT205" s="154" t="s">
        <v>69</v>
      </c>
      <c r="AU205" s="154" t="s">
        <v>75</v>
      </c>
      <c r="AY205" s="146" t="s">
        <v>116</v>
      </c>
      <c r="BK205" s="155">
        <f>SUM(BK206:BK208)</f>
        <v>0</v>
      </c>
    </row>
    <row r="206" spans="1:65" s="2" customFormat="1" ht="36" customHeight="1">
      <c r="A206" s="29"/>
      <c r="B206" s="158"/>
      <c r="C206" s="159" t="s">
        <v>328</v>
      </c>
      <c r="D206" s="159" t="s">
        <v>118</v>
      </c>
      <c r="E206" s="160" t="s">
        <v>263</v>
      </c>
      <c r="F206" s="161" t="s">
        <v>264</v>
      </c>
      <c r="G206" s="162" t="s">
        <v>119</v>
      </c>
      <c r="H206" s="163">
        <v>111.28</v>
      </c>
      <c r="I206" s="164"/>
      <c r="J206" s="163">
        <f>ROUND(I206*H206,2)</f>
        <v>0</v>
      </c>
      <c r="K206" s="165"/>
      <c r="L206" s="30"/>
      <c r="M206" s="166" t="s">
        <v>1</v>
      </c>
      <c r="N206" s="167" t="s">
        <v>36</v>
      </c>
      <c r="O206" s="55"/>
      <c r="P206" s="168">
        <f>O206*H206</f>
        <v>0</v>
      </c>
      <c r="Q206" s="168">
        <v>0</v>
      </c>
      <c r="R206" s="168">
        <f>Q206*H206</f>
        <v>0</v>
      </c>
      <c r="S206" s="168">
        <v>0</v>
      </c>
      <c r="T206" s="169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0" t="s">
        <v>141</v>
      </c>
      <c r="AT206" s="170" t="s">
        <v>118</v>
      </c>
      <c r="AU206" s="170" t="s">
        <v>79</v>
      </c>
      <c r="AY206" s="14" t="s">
        <v>116</v>
      </c>
      <c r="BE206" s="171">
        <f>IF(N206="základná",J206,0)</f>
        <v>0</v>
      </c>
      <c r="BF206" s="171">
        <f>IF(N206="znížená",J206,0)</f>
        <v>0</v>
      </c>
      <c r="BG206" s="171">
        <f>IF(N206="zákl. prenesená",J206,0)</f>
        <v>0</v>
      </c>
      <c r="BH206" s="171">
        <f>IF(N206="zníž. prenesená",J206,0)</f>
        <v>0</v>
      </c>
      <c r="BI206" s="171">
        <f>IF(N206="nulová",J206,0)</f>
        <v>0</v>
      </c>
      <c r="BJ206" s="14" t="s">
        <v>79</v>
      </c>
      <c r="BK206" s="171">
        <f>ROUND(I206*H206,2)</f>
        <v>0</v>
      </c>
      <c r="BL206" s="14" t="s">
        <v>141</v>
      </c>
      <c r="BM206" s="170" t="s">
        <v>331</v>
      </c>
    </row>
    <row r="207" spans="1:65" s="2" customFormat="1" ht="16.5" customHeight="1">
      <c r="A207" s="29"/>
      <c r="B207" s="158"/>
      <c r="C207" s="159" t="s">
        <v>212</v>
      </c>
      <c r="D207" s="159" t="s">
        <v>118</v>
      </c>
      <c r="E207" s="160" t="s">
        <v>266</v>
      </c>
      <c r="F207" s="161" t="s">
        <v>267</v>
      </c>
      <c r="G207" s="162" t="s">
        <v>119</v>
      </c>
      <c r="H207" s="163">
        <v>111.28</v>
      </c>
      <c r="I207" s="164"/>
      <c r="J207" s="163">
        <f>ROUND(I207*H207,2)</f>
        <v>0</v>
      </c>
      <c r="K207" s="165"/>
      <c r="L207" s="30"/>
      <c r="M207" s="166" t="s">
        <v>1</v>
      </c>
      <c r="N207" s="167" t="s">
        <v>36</v>
      </c>
      <c r="O207" s="55"/>
      <c r="P207" s="168">
        <f>O207*H207</f>
        <v>0</v>
      </c>
      <c r="Q207" s="168">
        <v>0</v>
      </c>
      <c r="R207" s="168">
        <f>Q207*H207</f>
        <v>0</v>
      </c>
      <c r="S207" s="168">
        <v>0</v>
      </c>
      <c r="T207" s="169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0" t="s">
        <v>141</v>
      </c>
      <c r="AT207" s="170" t="s">
        <v>118</v>
      </c>
      <c r="AU207" s="170" t="s">
        <v>79</v>
      </c>
      <c r="AY207" s="14" t="s">
        <v>116</v>
      </c>
      <c r="BE207" s="171">
        <f>IF(N207="základná",J207,0)</f>
        <v>0</v>
      </c>
      <c r="BF207" s="171">
        <f>IF(N207="znížená",J207,0)</f>
        <v>0</v>
      </c>
      <c r="BG207" s="171">
        <f>IF(N207="zákl. prenesená",J207,0)</f>
        <v>0</v>
      </c>
      <c r="BH207" s="171">
        <f>IF(N207="zníž. prenesená",J207,0)</f>
        <v>0</v>
      </c>
      <c r="BI207" s="171">
        <f>IF(N207="nulová",J207,0)</f>
        <v>0</v>
      </c>
      <c r="BJ207" s="14" t="s">
        <v>79</v>
      </c>
      <c r="BK207" s="171">
        <f>ROUND(I207*H207,2)</f>
        <v>0</v>
      </c>
      <c r="BL207" s="14" t="s">
        <v>141</v>
      </c>
      <c r="BM207" s="170" t="s">
        <v>334</v>
      </c>
    </row>
    <row r="208" spans="1:65" s="2" customFormat="1" ht="24" customHeight="1">
      <c r="A208" s="29"/>
      <c r="B208" s="158"/>
      <c r="C208" s="159" t="s">
        <v>337</v>
      </c>
      <c r="D208" s="159" t="s">
        <v>118</v>
      </c>
      <c r="E208" s="160" t="s">
        <v>270</v>
      </c>
      <c r="F208" s="161" t="s">
        <v>271</v>
      </c>
      <c r="G208" s="162" t="s">
        <v>258</v>
      </c>
      <c r="H208" s="164"/>
      <c r="I208" s="164"/>
      <c r="J208" s="163">
        <f>ROUND(I208*H208,2)</f>
        <v>0</v>
      </c>
      <c r="K208" s="165"/>
      <c r="L208" s="30"/>
      <c r="M208" s="166" t="s">
        <v>1</v>
      </c>
      <c r="N208" s="167" t="s">
        <v>36</v>
      </c>
      <c r="O208" s="55"/>
      <c r="P208" s="168">
        <f>O208*H208</f>
        <v>0</v>
      </c>
      <c r="Q208" s="168">
        <v>0</v>
      </c>
      <c r="R208" s="168">
        <f>Q208*H208</f>
        <v>0</v>
      </c>
      <c r="S208" s="168">
        <v>0</v>
      </c>
      <c r="T208" s="169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0" t="s">
        <v>141</v>
      </c>
      <c r="AT208" s="170" t="s">
        <v>118</v>
      </c>
      <c r="AU208" s="170" t="s">
        <v>79</v>
      </c>
      <c r="AY208" s="14" t="s">
        <v>116</v>
      </c>
      <c r="BE208" s="171">
        <f>IF(N208="základná",J208,0)</f>
        <v>0</v>
      </c>
      <c r="BF208" s="171">
        <f>IF(N208="znížená",J208,0)</f>
        <v>0</v>
      </c>
      <c r="BG208" s="171">
        <f>IF(N208="zákl. prenesená",J208,0)</f>
        <v>0</v>
      </c>
      <c r="BH208" s="171">
        <f>IF(N208="zníž. prenesená",J208,0)</f>
        <v>0</v>
      </c>
      <c r="BI208" s="171">
        <f>IF(N208="nulová",J208,0)</f>
        <v>0</v>
      </c>
      <c r="BJ208" s="14" t="s">
        <v>79</v>
      </c>
      <c r="BK208" s="171">
        <f>ROUND(I208*H208,2)</f>
        <v>0</v>
      </c>
      <c r="BL208" s="14" t="s">
        <v>141</v>
      </c>
      <c r="BM208" s="170" t="s">
        <v>341</v>
      </c>
    </row>
    <row r="209" spans="1:65" s="12" customFormat="1" ht="22.95" customHeight="1">
      <c r="B209" s="145"/>
      <c r="D209" s="146" t="s">
        <v>69</v>
      </c>
      <c r="E209" s="156" t="s">
        <v>273</v>
      </c>
      <c r="F209" s="156" t="s">
        <v>274</v>
      </c>
      <c r="I209" s="148"/>
      <c r="J209" s="157">
        <f>BK209</f>
        <v>0</v>
      </c>
      <c r="L209" s="145"/>
      <c r="M209" s="150"/>
      <c r="N209" s="151"/>
      <c r="O209" s="151"/>
      <c r="P209" s="152">
        <f>SUM(P210:P212)</f>
        <v>0</v>
      </c>
      <c r="Q209" s="151"/>
      <c r="R209" s="152">
        <f>SUM(R210:R212)</f>
        <v>0</v>
      </c>
      <c r="S209" s="151"/>
      <c r="T209" s="153">
        <f>SUM(T210:T212)</f>
        <v>0</v>
      </c>
      <c r="AR209" s="146" t="s">
        <v>79</v>
      </c>
      <c r="AT209" s="154" t="s">
        <v>69</v>
      </c>
      <c r="AU209" s="154" t="s">
        <v>75</v>
      </c>
      <c r="AY209" s="146" t="s">
        <v>116</v>
      </c>
      <c r="BK209" s="155">
        <f>SUM(BK210:BK212)</f>
        <v>0</v>
      </c>
    </row>
    <row r="210" spans="1:65" s="2" customFormat="1" ht="60" customHeight="1">
      <c r="A210" s="29"/>
      <c r="B210" s="158"/>
      <c r="C210" s="159" t="s">
        <v>220</v>
      </c>
      <c r="D210" s="159" t="s">
        <v>118</v>
      </c>
      <c r="E210" s="160" t="s">
        <v>275</v>
      </c>
      <c r="F210" s="161" t="s">
        <v>276</v>
      </c>
      <c r="G210" s="162" t="s">
        <v>119</v>
      </c>
      <c r="H210" s="163">
        <v>144</v>
      </c>
      <c r="I210" s="164"/>
      <c r="J210" s="163">
        <f>ROUND(I210*H210,2)</f>
        <v>0</v>
      </c>
      <c r="K210" s="165"/>
      <c r="L210" s="30"/>
      <c r="M210" s="166" t="s">
        <v>1</v>
      </c>
      <c r="N210" s="167" t="s">
        <v>36</v>
      </c>
      <c r="O210" s="55"/>
      <c r="P210" s="168">
        <f>O210*H210</f>
        <v>0</v>
      </c>
      <c r="Q210" s="168">
        <v>0</v>
      </c>
      <c r="R210" s="168">
        <f>Q210*H210</f>
        <v>0</v>
      </c>
      <c r="S210" s="168">
        <v>0</v>
      </c>
      <c r="T210" s="169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0" t="s">
        <v>141</v>
      </c>
      <c r="AT210" s="170" t="s">
        <v>118</v>
      </c>
      <c r="AU210" s="170" t="s">
        <v>79</v>
      </c>
      <c r="AY210" s="14" t="s">
        <v>116</v>
      </c>
      <c r="BE210" s="171">
        <f>IF(N210="základná",J210,0)</f>
        <v>0</v>
      </c>
      <c r="BF210" s="171">
        <f>IF(N210="znížená",J210,0)</f>
        <v>0</v>
      </c>
      <c r="BG210" s="171">
        <f>IF(N210="zákl. prenesená",J210,0)</f>
        <v>0</v>
      </c>
      <c r="BH210" s="171">
        <f>IF(N210="zníž. prenesená",J210,0)</f>
        <v>0</v>
      </c>
      <c r="BI210" s="171">
        <f>IF(N210="nulová",J210,0)</f>
        <v>0</v>
      </c>
      <c r="BJ210" s="14" t="s">
        <v>79</v>
      </c>
      <c r="BK210" s="171">
        <f>ROUND(I210*H210,2)</f>
        <v>0</v>
      </c>
      <c r="BL210" s="14" t="s">
        <v>141</v>
      </c>
      <c r="BM210" s="170" t="s">
        <v>344</v>
      </c>
    </row>
    <row r="211" spans="1:65" s="2" customFormat="1" ht="36" customHeight="1">
      <c r="A211" s="29"/>
      <c r="B211" s="158"/>
      <c r="C211" s="159" t="s">
        <v>347</v>
      </c>
      <c r="D211" s="159" t="s">
        <v>118</v>
      </c>
      <c r="E211" s="160" t="s">
        <v>279</v>
      </c>
      <c r="F211" s="161" t="s">
        <v>280</v>
      </c>
      <c r="G211" s="162" t="s">
        <v>160</v>
      </c>
      <c r="H211" s="163">
        <v>89.08</v>
      </c>
      <c r="I211" s="164"/>
      <c r="J211" s="163">
        <f>ROUND(I211*H211,2)</f>
        <v>0</v>
      </c>
      <c r="K211" s="165"/>
      <c r="L211" s="30"/>
      <c r="M211" s="166" t="s">
        <v>1</v>
      </c>
      <c r="N211" s="167" t="s">
        <v>36</v>
      </c>
      <c r="O211" s="55"/>
      <c r="P211" s="168">
        <f>O211*H211</f>
        <v>0</v>
      </c>
      <c r="Q211" s="168">
        <v>0</v>
      </c>
      <c r="R211" s="168">
        <f>Q211*H211</f>
        <v>0</v>
      </c>
      <c r="S211" s="168">
        <v>0</v>
      </c>
      <c r="T211" s="169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0" t="s">
        <v>141</v>
      </c>
      <c r="AT211" s="170" t="s">
        <v>118</v>
      </c>
      <c r="AU211" s="170" t="s">
        <v>79</v>
      </c>
      <c r="AY211" s="14" t="s">
        <v>116</v>
      </c>
      <c r="BE211" s="171">
        <f>IF(N211="základná",J211,0)</f>
        <v>0</v>
      </c>
      <c r="BF211" s="171">
        <f>IF(N211="znížená",J211,0)</f>
        <v>0</v>
      </c>
      <c r="BG211" s="171">
        <f>IF(N211="zákl. prenesená",J211,0)</f>
        <v>0</v>
      </c>
      <c r="BH211" s="171">
        <f>IF(N211="zníž. prenesená",J211,0)</f>
        <v>0</v>
      </c>
      <c r="BI211" s="171">
        <f>IF(N211="nulová",J211,0)</f>
        <v>0</v>
      </c>
      <c r="BJ211" s="14" t="s">
        <v>79</v>
      </c>
      <c r="BK211" s="171">
        <f>ROUND(I211*H211,2)</f>
        <v>0</v>
      </c>
      <c r="BL211" s="14" t="s">
        <v>141</v>
      </c>
      <c r="BM211" s="170" t="s">
        <v>350</v>
      </c>
    </row>
    <row r="212" spans="1:65" s="2" customFormat="1" ht="60" customHeight="1">
      <c r="A212" s="29"/>
      <c r="B212" s="158"/>
      <c r="C212" s="159" t="s">
        <v>224</v>
      </c>
      <c r="D212" s="159" t="s">
        <v>118</v>
      </c>
      <c r="E212" s="160" t="s">
        <v>282</v>
      </c>
      <c r="F212" s="161" t="s">
        <v>429</v>
      </c>
      <c r="G212" s="162" t="s">
        <v>119</v>
      </c>
      <c r="H212" s="163">
        <v>49.75</v>
      </c>
      <c r="I212" s="164"/>
      <c r="J212" s="163">
        <f>ROUND(I212*H212,2)</f>
        <v>0</v>
      </c>
      <c r="K212" s="165"/>
      <c r="L212" s="30"/>
      <c r="M212" s="166" t="s">
        <v>1</v>
      </c>
      <c r="N212" s="167" t="s">
        <v>36</v>
      </c>
      <c r="O212" s="55"/>
      <c r="P212" s="168">
        <f>O212*H212</f>
        <v>0</v>
      </c>
      <c r="Q212" s="168">
        <v>0</v>
      </c>
      <c r="R212" s="168">
        <f>Q212*H212</f>
        <v>0</v>
      </c>
      <c r="S212" s="168">
        <v>0</v>
      </c>
      <c r="T212" s="169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0" t="s">
        <v>141</v>
      </c>
      <c r="AT212" s="170" t="s">
        <v>118</v>
      </c>
      <c r="AU212" s="170" t="s">
        <v>79</v>
      </c>
      <c r="AY212" s="14" t="s">
        <v>116</v>
      </c>
      <c r="BE212" s="171">
        <f>IF(N212="základná",J212,0)</f>
        <v>0</v>
      </c>
      <c r="BF212" s="171">
        <f>IF(N212="znížená",J212,0)</f>
        <v>0</v>
      </c>
      <c r="BG212" s="171">
        <f>IF(N212="zákl. prenesená",J212,0)</f>
        <v>0</v>
      </c>
      <c r="BH212" s="171">
        <f>IF(N212="zníž. prenesená",J212,0)</f>
        <v>0</v>
      </c>
      <c r="BI212" s="171">
        <f>IF(N212="nulová",J212,0)</f>
        <v>0</v>
      </c>
      <c r="BJ212" s="14" t="s">
        <v>79</v>
      </c>
      <c r="BK212" s="171">
        <f>ROUND(I212*H212,2)</f>
        <v>0</v>
      </c>
      <c r="BL212" s="14" t="s">
        <v>141</v>
      </c>
      <c r="BM212" s="170" t="s">
        <v>353</v>
      </c>
    </row>
    <row r="213" spans="1:65" s="12" customFormat="1" ht="25.95" customHeight="1">
      <c r="B213" s="145"/>
      <c r="D213" s="146" t="s">
        <v>69</v>
      </c>
      <c r="E213" s="147" t="s">
        <v>226</v>
      </c>
      <c r="F213" s="147" t="s">
        <v>284</v>
      </c>
      <c r="I213" s="148"/>
      <c r="J213" s="149">
        <f>BK213</f>
        <v>0</v>
      </c>
      <c r="L213" s="145"/>
      <c r="M213" s="150"/>
      <c r="N213" s="151"/>
      <c r="O213" s="151"/>
      <c r="P213" s="152">
        <f>P214+P233+P236</f>
        <v>0</v>
      </c>
      <c r="Q213" s="151"/>
      <c r="R213" s="152">
        <f>R214+R233+R236</f>
        <v>0</v>
      </c>
      <c r="S213" s="151"/>
      <c r="T213" s="153">
        <f>T214+T233+T236</f>
        <v>0</v>
      </c>
      <c r="AR213" s="146" t="s">
        <v>121</v>
      </c>
      <c r="AT213" s="154" t="s">
        <v>69</v>
      </c>
      <c r="AU213" s="154" t="s">
        <v>70</v>
      </c>
      <c r="AY213" s="146" t="s">
        <v>116</v>
      </c>
      <c r="BK213" s="155">
        <f>BK214+BK233+BK236</f>
        <v>0</v>
      </c>
    </row>
    <row r="214" spans="1:65" s="12" customFormat="1" ht="22.95" customHeight="1">
      <c r="B214" s="145"/>
      <c r="D214" s="146" t="s">
        <v>69</v>
      </c>
      <c r="E214" s="156" t="s">
        <v>285</v>
      </c>
      <c r="F214" s="156" t="s">
        <v>286</v>
      </c>
      <c r="I214" s="148"/>
      <c r="J214" s="157">
        <f>BK214</f>
        <v>0</v>
      </c>
      <c r="L214" s="145"/>
      <c r="M214" s="150"/>
      <c r="N214" s="151"/>
      <c r="O214" s="151"/>
      <c r="P214" s="152">
        <f>SUM(P215:P232)</f>
        <v>0</v>
      </c>
      <c r="Q214" s="151"/>
      <c r="R214" s="152">
        <f>SUM(R215:R232)</f>
        <v>0</v>
      </c>
      <c r="S214" s="151"/>
      <c r="T214" s="153">
        <f>SUM(T215:T232)</f>
        <v>0</v>
      </c>
      <c r="AR214" s="146" t="s">
        <v>121</v>
      </c>
      <c r="AT214" s="154" t="s">
        <v>69</v>
      </c>
      <c r="AU214" s="154" t="s">
        <v>75</v>
      </c>
      <c r="AY214" s="146" t="s">
        <v>116</v>
      </c>
      <c r="BK214" s="155">
        <f>SUM(BK215:BK232)</f>
        <v>0</v>
      </c>
    </row>
    <row r="215" spans="1:65" s="2" customFormat="1" ht="24" customHeight="1">
      <c r="A215" s="29"/>
      <c r="B215" s="158"/>
      <c r="C215" s="159" t="s">
        <v>354</v>
      </c>
      <c r="D215" s="159" t="s">
        <v>118</v>
      </c>
      <c r="E215" s="160" t="s">
        <v>288</v>
      </c>
      <c r="F215" s="161" t="s">
        <v>289</v>
      </c>
      <c r="G215" s="162" t="s">
        <v>178</v>
      </c>
      <c r="H215" s="163">
        <v>1</v>
      </c>
      <c r="I215" s="164"/>
      <c r="J215" s="163">
        <f t="shared" ref="J215:J232" si="40">ROUND(I215*H215,2)</f>
        <v>0</v>
      </c>
      <c r="K215" s="165"/>
      <c r="L215" s="30"/>
      <c r="M215" s="166" t="s">
        <v>1</v>
      </c>
      <c r="N215" s="167" t="s">
        <v>36</v>
      </c>
      <c r="O215" s="55"/>
      <c r="P215" s="168">
        <f t="shared" ref="P215:P232" si="41">O215*H215</f>
        <v>0</v>
      </c>
      <c r="Q215" s="168">
        <v>0</v>
      </c>
      <c r="R215" s="168">
        <f t="shared" ref="R215:R232" si="42">Q215*H215</f>
        <v>0</v>
      </c>
      <c r="S215" s="168">
        <v>0</v>
      </c>
      <c r="T215" s="169">
        <f t="shared" ref="T215:T232" si="43"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0" t="s">
        <v>212</v>
      </c>
      <c r="AT215" s="170" t="s">
        <v>118</v>
      </c>
      <c r="AU215" s="170" t="s">
        <v>79</v>
      </c>
      <c r="AY215" s="14" t="s">
        <v>116</v>
      </c>
      <c r="BE215" s="171">
        <f t="shared" ref="BE215:BE232" si="44">IF(N215="základná",J215,0)</f>
        <v>0</v>
      </c>
      <c r="BF215" s="171">
        <f t="shared" ref="BF215:BF232" si="45">IF(N215="znížená",J215,0)</f>
        <v>0</v>
      </c>
      <c r="BG215" s="171">
        <f t="shared" ref="BG215:BG232" si="46">IF(N215="zákl. prenesená",J215,0)</f>
        <v>0</v>
      </c>
      <c r="BH215" s="171">
        <f t="shared" ref="BH215:BH232" si="47">IF(N215="zníž. prenesená",J215,0)</f>
        <v>0</v>
      </c>
      <c r="BI215" s="171">
        <f t="shared" ref="BI215:BI232" si="48">IF(N215="nulová",J215,0)</f>
        <v>0</v>
      </c>
      <c r="BJ215" s="14" t="s">
        <v>79</v>
      </c>
      <c r="BK215" s="171">
        <f t="shared" ref="BK215:BK232" si="49">ROUND(I215*H215,2)</f>
        <v>0</v>
      </c>
      <c r="BL215" s="14" t="s">
        <v>212</v>
      </c>
      <c r="BM215" s="170" t="s">
        <v>357</v>
      </c>
    </row>
    <row r="216" spans="1:65" s="2" customFormat="1" ht="24" customHeight="1">
      <c r="A216" s="29"/>
      <c r="B216" s="158"/>
      <c r="C216" s="172" t="s">
        <v>229</v>
      </c>
      <c r="D216" s="172" t="s">
        <v>226</v>
      </c>
      <c r="E216" s="173" t="s">
        <v>291</v>
      </c>
      <c r="F216" s="174" t="s">
        <v>292</v>
      </c>
      <c r="G216" s="175" t="s">
        <v>178</v>
      </c>
      <c r="H216" s="176">
        <v>16</v>
      </c>
      <c r="I216" s="177"/>
      <c r="J216" s="176">
        <f t="shared" si="40"/>
        <v>0</v>
      </c>
      <c r="K216" s="178"/>
      <c r="L216" s="179"/>
      <c r="M216" s="180" t="s">
        <v>1</v>
      </c>
      <c r="N216" s="181" t="s">
        <v>36</v>
      </c>
      <c r="O216" s="55"/>
      <c r="P216" s="168">
        <f t="shared" si="41"/>
        <v>0</v>
      </c>
      <c r="Q216" s="168">
        <v>0</v>
      </c>
      <c r="R216" s="168">
        <f t="shared" si="42"/>
        <v>0</v>
      </c>
      <c r="S216" s="168">
        <v>0</v>
      </c>
      <c r="T216" s="169">
        <f t="shared" si="4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0" t="s">
        <v>293</v>
      </c>
      <c r="AT216" s="170" t="s">
        <v>226</v>
      </c>
      <c r="AU216" s="170" t="s">
        <v>79</v>
      </c>
      <c r="AY216" s="14" t="s">
        <v>116</v>
      </c>
      <c r="BE216" s="171">
        <f t="shared" si="44"/>
        <v>0</v>
      </c>
      <c r="BF216" s="171">
        <f t="shared" si="45"/>
        <v>0</v>
      </c>
      <c r="BG216" s="171">
        <f t="shared" si="46"/>
        <v>0</v>
      </c>
      <c r="BH216" s="171">
        <f t="shared" si="47"/>
        <v>0</v>
      </c>
      <c r="BI216" s="171">
        <f t="shared" si="48"/>
        <v>0</v>
      </c>
      <c r="BJ216" s="14" t="s">
        <v>79</v>
      </c>
      <c r="BK216" s="171">
        <f t="shared" si="49"/>
        <v>0</v>
      </c>
      <c r="BL216" s="14" t="s">
        <v>212</v>
      </c>
      <c r="BM216" s="170" t="s">
        <v>430</v>
      </c>
    </row>
    <row r="217" spans="1:65" s="2" customFormat="1" ht="16.5" customHeight="1">
      <c r="A217" s="29"/>
      <c r="B217" s="158"/>
      <c r="C217" s="172" t="s">
        <v>431</v>
      </c>
      <c r="D217" s="172" t="s">
        <v>226</v>
      </c>
      <c r="E217" s="173" t="s">
        <v>296</v>
      </c>
      <c r="F217" s="174" t="s">
        <v>297</v>
      </c>
      <c r="G217" s="175" t="s">
        <v>178</v>
      </c>
      <c r="H217" s="176">
        <v>4</v>
      </c>
      <c r="I217" s="177"/>
      <c r="J217" s="176">
        <f t="shared" si="40"/>
        <v>0</v>
      </c>
      <c r="K217" s="178"/>
      <c r="L217" s="179"/>
      <c r="M217" s="180" t="s">
        <v>1</v>
      </c>
      <c r="N217" s="181" t="s">
        <v>36</v>
      </c>
      <c r="O217" s="55"/>
      <c r="P217" s="168">
        <f t="shared" si="41"/>
        <v>0</v>
      </c>
      <c r="Q217" s="168">
        <v>0</v>
      </c>
      <c r="R217" s="168">
        <f t="shared" si="42"/>
        <v>0</v>
      </c>
      <c r="S217" s="168">
        <v>0</v>
      </c>
      <c r="T217" s="169">
        <f t="shared" si="4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0" t="s">
        <v>293</v>
      </c>
      <c r="AT217" s="170" t="s">
        <v>226</v>
      </c>
      <c r="AU217" s="170" t="s">
        <v>79</v>
      </c>
      <c r="AY217" s="14" t="s">
        <v>116</v>
      </c>
      <c r="BE217" s="171">
        <f t="shared" si="44"/>
        <v>0</v>
      </c>
      <c r="BF217" s="171">
        <f t="shared" si="45"/>
        <v>0</v>
      </c>
      <c r="BG217" s="171">
        <f t="shared" si="46"/>
        <v>0</v>
      </c>
      <c r="BH217" s="171">
        <f t="shared" si="47"/>
        <v>0</v>
      </c>
      <c r="BI217" s="171">
        <f t="shared" si="48"/>
        <v>0</v>
      </c>
      <c r="BJ217" s="14" t="s">
        <v>79</v>
      </c>
      <c r="BK217" s="171">
        <f t="shared" si="49"/>
        <v>0</v>
      </c>
      <c r="BL217" s="14" t="s">
        <v>212</v>
      </c>
      <c r="BM217" s="170" t="s">
        <v>432</v>
      </c>
    </row>
    <row r="218" spans="1:65" s="2" customFormat="1" ht="16.5" customHeight="1">
      <c r="A218" s="29"/>
      <c r="B218" s="158"/>
      <c r="C218" s="172" t="s">
        <v>232</v>
      </c>
      <c r="D218" s="172" t="s">
        <v>226</v>
      </c>
      <c r="E218" s="173" t="s">
        <v>433</v>
      </c>
      <c r="F218" s="174" t="s">
        <v>434</v>
      </c>
      <c r="G218" s="175" t="s">
        <v>178</v>
      </c>
      <c r="H218" s="176">
        <v>1</v>
      </c>
      <c r="I218" s="177"/>
      <c r="J218" s="176">
        <f t="shared" si="40"/>
        <v>0</v>
      </c>
      <c r="K218" s="178"/>
      <c r="L218" s="179"/>
      <c r="M218" s="180" t="s">
        <v>1</v>
      </c>
      <c r="N218" s="181" t="s">
        <v>36</v>
      </c>
      <c r="O218" s="55"/>
      <c r="P218" s="168">
        <f t="shared" si="41"/>
        <v>0</v>
      </c>
      <c r="Q218" s="168">
        <v>0</v>
      </c>
      <c r="R218" s="168">
        <f t="shared" si="42"/>
        <v>0</v>
      </c>
      <c r="S218" s="168">
        <v>0</v>
      </c>
      <c r="T218" s="169">
        <f t="shared" si="4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0" t="s">
        <v>293</v>
      </c>
      <c r="AT218" s="170" t="s">
        <v>226</v>
      </c>
      <c r="AU218" s="170" t="s">
        <v>79</v>
      </c>
      <c r="AY218" s="14" t="s">
        <v>116</v>
      </c>
      <c r="BE218" s="171">
        <f t="shared" si="44"/>
        <v>0</v>
      </c>
      <c r="BF218" s="171">
        <f t="shared" si="45"/>
        <v>0</v>
      </c>
      <c r="BG218" s="171">
        <f t="shared" si="46"/>
        <v>0</v>
      </c>
      <c r="BH218" s="171">
        <f t="shared" si="47"/>
        <v>0</v>
      </c>
      <c r="BI218" s="171">
        <f t="shared" si="48"/>
        <v>0</v>
      </c>
      <c r="BJ218" s="14" t="s">
        <v>79</v>
      </c>
      <c r="BK218" s="171">
        <f t="shared" si="49"/>
        <v>0</v>
      </c>
      <c r="BL218" s="14" t="s">
        <v>212</v>
      </c>
      <c r="BM218" s="170" t="s">
        <v>435</v>
      </c>
    </row>
    <row r="219" spans="1:65" s="2" customFormat="1" ht="16.5" customHeight="1">
      <c r="A219" s="29"/>
      <c r="B219" s="158"/>
      <c r="C219" s="172" t="s">
        <v>436</v>
      </c>
      <c r="D219" s="172" t="s">
        <v>226</v>
      </c>
      <c r="E219" s="173" t="s">
        <v>301</v>
      </c>
      <c r="F219" s="174" t="s">
        <v>302</v>
      </c>
      <c r="G219" s="175" t="s">
        <v>178</v>
      </c>
      <c r="H219" s="176">
        <v>2</v>
      </c>
      <c r="I219" s="177"/>
      <c r="J219" s="176">
        <f t="shared" si="40"/>
        <v>0</v>
      </c>
      <c r="K219" s="178"/>
      <c r="L219" s="179"/>
      <c r="M219" s="180" t="s">
        <v>1</v>
      </c>
      <c r="N219" s="181" t="s">
        <v>36</v>
      </c>
      <c r="O219" s="55"/>
      <c r="P219" s="168">
        <f t="shared" si="41"/>
        <v>0</v>
      </c>
      <c r="Q219" s="168">
        <v>0</v>
      </c>
      <c r="R219" s="168">
        <f t="shared" si="42"/>
        <v>0</v>
      </c>
      <c r="S219" s="168">
        <v>0</v>
      </c>
      <c r="T219" s="169">
        <f t="shared" si="4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70" t="s">
        <v>293</v>
      </c>
      <c r="AT219" s="170" t="s">
        <v>226</v>
      </c>
      <c r="AU219" s="170" t="s">
        <v>79</v>
      </c>
      <c r="AY219" s="14" t="s">
        <v>116</v>
      </c>
      <c r="BE219" s="171">
        <f t="shared" si="44"/>
        <v>0</v>
      </c>
      <c r="BF219" s="171">
        <f t="shared" si="45"/>
        <v>0</v>
      </c>
      <c r="BG219" s="171">
        <f t="shared" si="46"/>
        <v>0</v>
      </c>
      <c r="BH219" s="171">
        <f t="shared" si="47"/>
        <v>0</v>
      </c>
      <c r="BI219" s="171">
        <f t="shared" si="48"/>
        <v>0</v>
      </c>
      <c r="BJ219" s="14" t="s">
        <v>79</v>
      </c>
      <c r="BK219" s="171">
        <f t="shared" si="49"/>
        <v>0</v>
      </c>
      <c r="BL219" s="14" t="s">
        <v>212</v>
      </c>
      <c r="BM219" s="170" t="s">
        <v>437</v>
      </c>
    </row>
    <row r="220" spans="1:65" s="2" customFormat="1" ht="16.5" customHeight="1">
      <c r="A220" s="29"/>
      <c r="B220" s="158"/>
      <c r="C220" s="172" t="s">
        <v>235</v>
      </c>
      <c r="D220" s="172" t="s">
        <v>226</v>
      </c>
      <c r="E220" s="173" t="s">
        <v>304</v>
      </c>
      <c r="F220" s="174" t="s">
        <v>305</v>
      </c>
      <c r="G220" s="175" t="s">
        <v>160</v>
      </c>
      <c r="H220" s="176">
        <v>90</v>
      </c>
      <c r="I220" s="177"/>
      <c r="J220" s="176">
        <f t="shared" si="40"/>
        <v>0</v>
      </c>
      <c r="K220" s="178"/>
      <c r="L220" s="179"/>
      <c r="M220" s="180" t="s">
        <v>1</v>
      </c>
      <c r="N220" s="181" t="s">
        <v>36</v>
      </c>
      <c r="O220" s="55"/>
      <c r="P220" s="168">
        <f t="shared" si="41"/>
        <v>0</v>
      </c>
      <c r="Q220" s="168">
        <v>0</v>
      </c>
      <c r="R220" s="168">
        <f t="shared" si="42"/>
        <v>0</v>
      </c>
      <c r="S220" s="168">
        <v>0</v>
      </c>
      <c r="T220" s="169">
        <f t="shared" si="4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0" t="s">
        <v>293</v>
      </c>
      <c r="AT220" s="170" t="s">
        <v>226</v>
      </c>
      <c r="AU220" s="170" t="s">
        <v>79</v>
      </c>
      <c r="AY220" s="14" t="s">
        <v>116</v>
      </c>
      <c r="BE220" s="171">
        <f t="shared" si="44"/>
        <v>0</v>
      </c>
      <c r="BF220" s="171">
        <f t="shared" si="45"/>
        <v>0</v>
      </c>
      <c r="BG220" s="171">
        <f t="shared" si="46"/>
        <v>0</v>
      </c>
      <c r="BH220" s="171">
        <f t="shared" si="47"/>
        <v>0</v>
      </c>
      <c r="BI220" s="171">
        <f t="shared" si="48"/>
        <v>0</v>
      </c>
      <c r="BJ220" s="14" t="s">
        <v>79</v>
      </c>
      <c r="BK220" s="171">
        <f t="shared" si="49"/>
        <v>0</v>
      </c>
      <c r="BL220" s="14" t="s">
        <v>212</v>
      </c>
      <c r="BM220" s="170" t="s">
        <v>438</v>
      </c>
    </row>
    <row r="221" spans="1:65" s="2" customFormat="1" ht="16.5" customHeight="1">
      <c r="A221" s="29"/>
      <c r="B221" s="158"/>
      <c r="C221" s="172" t="s">
        <v>439</v>
      </c>
      <c r="D221" s="172" t="s">
        <v>226</v>
      </c>
      <c r="E221" s="173" t="s">
        <v>308</v>
      </c>
      <c r="F221" s="174" t="s">
        <v>309</v>
      </c>
      <c r="G221" s="175" t="s">
        <v>160</v>
      </c>
      <c r="H221" s="176">
        <v>70</v>
      </c>
      <c r="I221" s="177"/>
      <c r="J221" s="176">
        <f t="shared" si="40"/>
        <v>0</v>
      </c>
      <c r="K221" s="178"/>
      <c r="L221" s="179"/>
      <c r="M221" s="180" t="s">
        <v>1</v>
      </c>
      <c r="N221" s="181" t="s">
        <v>36</v>
      </c>
      <c r="O221" s="55"/>
      <c r="P221" s="168">
        <f t="shared" si="41"/>
        <v>0</v>
      </c>
      <c r="Q221" s="168">
        <v>0</v>
      </c>
      <c r="R221" s="168">
        <f t="shared" si="42"/>
        <v>0</v>
      </c>
      <c r="S221" s="168">
        <v>0</v>
      </c>
      <c r="T221" s="169">
        <f t="shared" si="4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0" t="s">
        <v>293</v>
      </c>
      <c r="AT221" s="170" t="s">
        <v>226</v>
      </c>
      <c r="AU221" s="170" t="s">
        <v>79</v>
      </c>
      <c r="AY221" s="14" t="s">
        <v>116</v>
      </c>
      <c r="BE221" s="171">
        <f t="shared" si="44"/>
        <v>0</v>
      </c>
      <c r="BF221" s="171">
        <f t="shared" si="45"/>
        <v>0</v>
      </c>
      <c r="BG221" s="171">
        <f t="shared" si="46"/>
        <v>0</v>
      </c>
      <c r="BH221" s="171">
        <f t="shared" si="47"/>
        <v>0</v>
      </c>
      <c r="BI221" s="171">
        <f t="shared" si="48"/>
        <v>0</v>
      </c>
      <c r="BJ221" s="14" t="s">
        <v>79</v>
      </c>
      <c r="BK221" s="171">
        <f t="shared" si="49"/>
        <v>0</v>
      </c>
      <c r="BL221" s="14" t="s">
        <v>212</v>
      </c>
      <c r="BM221" s="170" t="s">
        <v>440</v>
      </c>
    </row>
    <row r="222" spans="1:65" s="2" customFormat="1" ht="16.5" customHeight="1">
      <c r="A222" s="29"/>
      <c r="B222" s="158"/>
      <c r="C222" s="172" t="s">
        <v>238</v>
      </c>
      <c r="D222" s="172" t="s">
        <v>226</v>
      </c>
      <c r="E222" s="173" t="s">
        <v>441</v>
      </c>
      <c r="F222" s="174" t="s">
        <v>442</v>
      </c>
      <c r="G222" s="175" t="s">
        <v>160</v>
      </c>
      <c r="H222" s="176">
        <v>24</v>
      </c>
      <c r="I222" s="177"/>
      <c r="J222" s="176">
        <f t="shared" si="40"/>
        <v>0</v>
      </c>
      <c r="K222" s="178"/>
      <c r="L222" s="179"/>
      <c r="M222" s="180" t="s">
        <v>1</v>
      </c>
      <c r="N222" s="181" t="s">
        <v>36</v>
      </c>
      <c r="O222" s="55"/>
      <c r="P222" s="168">
        <f t="shared" si="41"/>
        <v>0</v>
      </c>
      <c r="Q222" s="168">
        <v>0</v>
      </c>
      <c r="R222" s="168">
        <f t="shared" si="42"/>
        <v>0</v>
      </c>
      <c r="S222" s="168">
        <v>0</v>
      </c>
      <c r="T222" s="169">
        <f t="shared" si="4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0" t="s">
        <v>293</v>
      </c>
      <c r="AT222" s="170" t="s">
        <v>226</v>
      </c>
      <c r="AU222" s="170" t="s">
        <v>79</v>
      </c>
      <c r="AY222" s="14" t="s">
        <v>116</v>
      </c>
      <c r="BE222" s="171">
        <f t="shared" si="44"/>
        <v>0</v>
      </c>
      <c r="BF222" s="171">
        <f t="shared" si="45"/>
        <v>0</v>
      </c>
      <c r="BG222" s="171">
        <f t="shared" si="46"/>
        <v>0</v>
      </c>
      <c r="BH222" s="171">
        <f t="shared" si="47"/>
        <v>0</v>
      </c>
      <c r="BI222" s="171">
        <f t="shared" si="48"/>
        <v>0</v>
      </c>
      <c r="BJ222" s="14" t="s">
        <v>79</v>
      </c>
      <c r="BK222" s="171">
        <f t="shared" si="49"/>
        <v>0</v>
      </c>
      <c r="BL222" s="14" t="s">
        <v>212</v>
      </c>
      <c r="BM222" s="170" t="s">
        <v>443</v>
      </c>
    </row>
    <row r="223" spans="1:65" s="2" customFormat="1" ht="16.5" customHeight="1">
      <c r="A223" s="29"/>
      <c r="B223" s="158"/>
      <c r="C223" s="172" t="s">
        <v>444</v>
      </c>
      <c r="D223" s="172" t="s">
        <v>226</v>
      </c>
      <c r="E223" s="173" t="s">
        <v>445</v>
      </c>
      <c r="F223" s="174" t="s">
        <v>446</v>
      </c>
      <c r="G223" s="175" t="s">
        <v>160</v>
      </c>
      <c r="H223" s="176">
        <v>5</v>
      </c>
      <c r="I223" s="177"/>
      <c r="J223" s="176">
        <f t="shared" si="40"/>
        <v>0</v>
      </c>
      <c r="K223" s="178"/>
      <c r="L223" s="179"/>
      <c r="M223" s="180" t="s">
        <v>1</v>
      </c>
      <c r="N223" s="181" t="s">
        <v>36</v>
      </c>
      <c r="O223" s="55"/>
      <c r="P223" s="168">
        <f t="shared" si="41"/>
        <v>0</v>
      </c>
      <c r="Q223" s="168">
        <v>0</v>
      </c>
      <c r="R223" s="168">
        <f t="shared" si="42"/>
        <v>0</v>
      </c>
      <c r="S223" s="168">
        <v>0</v>
      </c>
      <c r="T223" s="169">
        <f t="shared" si="4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0" t="s">
        <v>293</v>
      </c>
      <c r="AT223" s="170" t="s">
        <v>226</v>
      </c>
      <c r="AU223" s="170" t="s">
        <v>79</v>
      </c>
      <c r="AY223" s="14" t="s">
        <v>116</v>
      </c>
      <c r="BE223" s="171">
        <f t="shared" si="44"/>
        <v>0</v>
      </c>
      <c r="BF223" s="171">
        <f t="shared" si="45"/>
        <v>0</v>
      </c>
      <c r="BG223" s="171">
        <f t="shared" si="46"/>
        <v>0</v>
      </c>
      <c r="BH223" s="171">
        <f t="shared" si="47"/>
        <v>0</v>
      </c>
      <c r="BI223" s="171">
        <f t="shared" si="48"/>
        <v>0</v>
      </c>
      <c r="BJ223" s="14" t="s">
        <v>79</v>
      </c>
      <c r="BK223" s="171">
        <f t="shared" si="49"/>
        <v>0</v>
      </c>
      <c r="BL223" s="14" t="s">
        <v>212</v>
      </c>
      <c r="BM223" s="170" t="s">
        <v>447</v>
      </c>
    </row>
    <row r="224" spans="1:65" s="2" customFormat="1" ht="16.5" customHeight="1">
      <c r="A224" s="29"/>
      <c r="B224" s="158"/>
      <c r="C224" s="172" t="s">
        <v>242</v>
      </c>
      <c r="D224" s="172" t="s">
        <v>226</v>
      </c>
      <c r="E224" s="173" t="s">
        <v>311</v>
      </c>
      <c r="F224" s="174" t="s">
        <v>312</v>
      </c>
      <c r="G224" s="175" t="s">
        <v>178</v>
      </c>
      <c r="H224" s="176">
        <v>18</v>
      </c>
      <c r="I224" s="177"/>
      <c r="J224" s="176">
        <f t="shared" si="40"/>
        <v>0</v>
      </c>
      <c r="K224" s="178"/>
      <c r="L224" s="179"/>
      <c r="M224" s="180" t="s">
        <v>1</v>
      </c>
      <c r="N224" s="181" t="s">
        <v>36</v>
      </c>
      <c r="O224" s="55"/>
      <c r="P224" s="168">
        <f t="shared" si="41"/>
        <v>0</v>
      </c>
      <c r="Q224" s="168">
        <v>0</v>
      </c>
      <c r="R224" s="168">
        <f t="shared" si="42"/>
        <v>0</v>
      </c>
      <c r="S224" s="168">
        <v>0</v>
      </c>
      <c r="T224" s="169">
        <f t="shared" si="4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0" t="s">
        <v>293</v>
      </c>
      <c r="AT224" s="170" t="s">
        <v>226</v>
      </c>
      <c r="AU224" s="170" t="s">
        <v>79</v>
      </c>
      <c r="AY224" s="14" t="s">
        <v>116</v>
      </c>
      <c r="BE224" s="171">
        <f t="shared" si="44"/>
        <v>0</v>
      </c>
      <c r="BF224" s="171">
        <f t="shared" si="45"/>
        <v>0</v>
      </c>
      <c r="BG224" s="171">
        <f t="shared" si="46"/>
        <v>0</v>
      </c>
      <c r="BH224" s="171">
        <f t="shared" si="47"/>
        <v>0</v>
      </c>
      <c r="BI224" s="171">
        <f t="shared" si="48"/>
        <v>0</v>
      </c>
      <c r="BJ224" s="14" t="s">
        <v>79</v>
      </c>
      <c r="BK224" s="171">
        <f t="shared" si="49"/>
        <v>0</v>
      </c>
      <c r="BL224" s="14" t="s">
        <v>212</v>
      </c>
      <c r="BM224" s="170" t="s">
        <v>448</v>
      </c>
    </row>
    <row r="225" spans="1:65" s="2" customFormat="1" ht="16.5" customHeight="1">
      <c r="A225" s="29"/>
      <c r="B225" s="158"/>
      <c r="C225" s="172" t="s">
        <v>449</v>
      </c>
      <c r="D225" s="172" t="s">
        <v>226</v>
      </c>
      <c r="E225" s="173" t="s">
        <v>450</v>
      </c>
      <c r="F225" s="174" t="s">
        <v>451</v>
      </c>
      <c r="G225" s="175" t="s">
        <v>178</v>
      </c>
      <c r="H225" s="176">
        <v>4</v>
      </c>
      <c r="I225" s="177"/>
      <c r="J225" s="176">
        <f t="shared" si="40"/>
        <v>0</v>
      </c>
      <c r="K225" s="178"/>
      <c r="L225" s="179"/>
      <c r="M225" s="180" t="s">
        <v>1</v>
      </c>
      <c r="N225" s="181" t="s">
        <v>36</v>
      </c>
      <c r="O225" s="55"/>
      <c r="P225" s="168">
        <f t="shared" si="41"/>
        <v>0</v>
      </c>
      <c r="Q225" s="168">
        <v>0</v>
      </c>
      <c r="R225" s="168">
        <f t="shared" si="42"/>
        <v>0</v>
      </c>
      <c r="S225" s="168">
        <v>0</v>
      </c>
      <c r="T225" s="169">
        <f t="shared" si="4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0" t="s">
        <v>293</v>
      </c>
      <c r="AT225" s="170" t="s">
        <v>226</v>
      </c>
      <c r="AU225" s="170" t="s">
        <v>79</v>
      </c>
      <c r="AY225" s="14" t="s">
        <v>116</v>
      </c>
      <c r="BE225" s="171">
        <f t="shared" si="44"/>
        <v>0</v>
      </c>
      <c r="BF225" s="171">
        <f t="shared" si="45"/>
        <v>0</v>
      </c>
      <c r="BG225" s="171">
        <f t="shared" si="46"/>
        <v>0</v>
      </c>
      <c r="BH225" s="171">
        <f t="shared" si="47"/>
        <v>0</v>
      </c>
      <c r="BI225" s="171">
        <f t="shared" si="48"/>
        <v>0</v>
      </c>
      <c r="BJ225" s="14" t="s">
        <v>79</v>
      </c>
      <c r="BK225" s="171">
        <f t="shared" si="49"/>
        <v>0</v>
      </c>
      <c r="BL225" s="14" t="s">
        <v>212</v>
      </c>
      <c r="BM225" s="170" t="s">
        <v>452</v>
      </c>
    </row>
    <row r="226" spans="1:65" s="2" customFormat="1" ht="16.5" customHeight="1">
      <c r="A226" s="29"/>
      <c r="B226" s="158"/>
      <c r="C226" s="172" t="s">
        <v>245</v>
      </c>
      <c r="D226" s="172" t="s">
        <v>226</v>
      </c>
      <c r="E226" s="173" t="s">
        <v>315</v>
      </c>
      <c r="F226" s="174" t="s">
        <v>316</v>
      </c>
      <c r="G226" s="175" t="s">
        <v>160</v>
      </c>
      <c r="H226" s="176">
        <v>46</v>
      </c>
      <c r="I226" s="177"/>
      <c r="J226" s="176">
        <f t="shared" si="40"/>
        <v>0</v>
      </c>
      <c r="K226" s="178"/>
      <c r="L226" s="179"/>
      <c r="M226" s="180" t="s">
        <v>1</v>
      </c>
      <c r="N226" s="181" t="s">
        <v>36</v>
      </c>
      <c r="O226" s="55"/>
      <c r="P226" s="168">
        <f t="shared" si="41"/>
        <v>0</v>
      </c>
      <c r="Q226" s="168">
        <v>0</v>
      </c>
      <c r="R226" s="168">
        <f t="shared" si="42"/>
        <v>0</v>
      </c>
      <c r="S226" s="168">
        <v>0</v>
      </c>
      <c r="T226" s="169">
        <f t="shared" si="4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0" t="s">
        <v>293</v>
      </c>
      <c r="AT226" s="170" t="s">
        <v>226</v>
      </c>
      <c r="AU226" s="170" t="s">
        <v>79</v>
      </c>
      <c r="AY226" s="14" t="s">
        <v>116</v>
      </c>
      <c r="BE226" s="171">
        <f t="shared" si="44"/>
        <v>0</v>
      </c>
      <c r="BF226" s="171">
        <f t="shared" si="45"/>
        <v>0</v>
      </c>
      <c r="BG226" s="171">
        <f t="shared" si="46"/>
        <v>0</v>
      </c>
      <c r="BH226" s="171">
        <f t="shared" si="47"/>
        <v>0</v>
      </c>
      <c r="BI226" s="171">
        <f t="shared" si="48"/>
        <v>0</v>
      </c>
      <c r="BJ226" s="14" t="s">
        <v>79</v>
      </c>
      <c r="BK226" s="171">
        <f t="shared" si="49"/>
        <v>0</v>
      </c>
      <c r="BL226" s="14" t="s">
        <v>212</v>
      </c>
      <c r="BM226" s="170" t="s">
        <v>453</v>
      </c>
    </row>
    <row r="227" spans="1:65" s="2" customFormat="1" ht="16.5" customHeight="1">
      <c r="A227" s="29"/>
      <c r="B227" s="158"/>
      <c r="C227" s="172" t="s">
        <v>454</v>
      </c>
      <c r="D227" s="172" t="s">
        <v>226</v>
      </c>
      <c r="E227" s="173" t="s">
        <v>318</v>
      </c>
      <c r="F227" s="174" t="s">
        <v>319</v>
      </c>
      <c r="G227" s="175" t="s">
        <v>178</v>
      </c>
      <c r="H227" s="176">
        <v>22</v>
      </c>
      <c r="I227" s="177"/>
      <c r="J227" s="176">
        <f t="shared" si="40"/>
        <v>0</v>
      </c>
      <c r="K227" s="178"/>
      <c r="L227" s="179"/>
      <c r="M227" s="180" t="s">
        <v>1</v>
      </c>
      <c r="N227" s="181" t="s">
        <v>36</v>
      </c>
      <c r="O227" s="55"/>
      <c r="P227" s="168">
        <f t="shared" si="41"/>
        <v>0</v>
      </c>
      <c r="Q227" s="168">
        <v>0</v>
      </c>
      <c r="R227" s="168">
        <f t="shared" si="42"/>
        <v>0</v>
      </c>
      <c r="S227" s="168">
        <v>0</v>
      </c>
      <c r="T227" s="169">
        <f t="shared" si="4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0" t="s">
        <v>293</v>
      </c>
      <c r="AT227" s="170" t="s">
        <v>226</v>
      </c>
      <c r="AU227" s="170" t="s">
        <v>79</v>
      </c>
      <c r="AY227" s="14" t="s">
        <v>116</v>
      </c>
      <c r="BE227" s="171">
        <f t="shared" si="44"/>
        <v>0</v>
      </c>
      <c r="BF227" s="171">
        <f t="shared" si="45"/>
        <v>0</v>
      </c>
      <c r="BG227" s="171">
        <f t="shared" si="46"/>
        <v>0</v>
      </c>
      <c r="BH227" s="171">
        <f t="shared" si="47"/>
        <v>0</v>
      </c>
      <c r="BI227" s="171">
        <f t="shared" si="48"/>
        <v>0</v>
      </c>
      <c r="BJ227" s="14" t="s">
        <v>79</v>
      </c>
      <c r="BK227" s="171">
        <f t="shared" si="49"/>
        <v>0</v>
      </c>
      <c r="BL227" s="14" t="s">
        <v>212</v>
      </c>
      <c r="BM227" s="170" t="s">
        <v>455</v>
      </c>
    </row>
    <row r="228" spans="1:65" s="2" customFormat="1" ht="16.5" customHeight="1">
      <c r="A228" s="29"/>
      <c r="B228" s="158"/>
      <c r="C228" s="172" t="s">
        <v>249</v>
      </c>
      <c r="D228" s="172" t="s">
        <v>226</v>
      </c>
      <c r="E228" s="173" t="s">
        <v>322</v>
      </c>
      <c r="F228" s="174" t="s">
        <v>323</v>
      </c>
      <c r="G228" s="175" t="s">
        <v>178</v>
      </c>
      <c r="H228" s="176">
        <v>36</v>
      </c>
      <c r="I228" s="177"/>
      <c r="J228" s="176">
        <f t="shared" si="40"/>
        <v>0</v>
      </c>
      <c r="K228" s="178"/>
      <c r="L228" s="179"/>
      <c r="M228" s="180" t="s">
        <v>1</v>
      </c>
      <c r="N228" s="181" t="s">
        <v>36</v>
      </c>
      <c r="O228" s="55"/>
      <c r="P228" s="168">
        <f t="shared" si="41"/>
        <v>0</v>
      </c>
      <c r="Q228" s="168">
        <v>0</v>
      </c>
      <c r="R228" s="168">
        <f t="shared" si="42"/>
        <v>0</v>
      </c>
      <c r="S228" s="168">
        <v>0</v>
      </c>
      <c r="T228" s="169">
        <f t="shared" si="4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0" t="s">
        <v>293</v>
      </c>
      <c r="AT228" s="170" t="s">
        <v>226</v>
      </c>
      <c r="AU228" s="170" t="s">
        <v>79</v>
      </c>
      <c r="AY228" s="14" t="s">
        <v>116</v>
      </c>
      <c r="BE228" s="171">
        <f t="shared" si="44"/>
        <v>0</v>
      </c>
      <c r="BF228" s="171">
        <f t="shared" si="45"/>
        <v>0</v>
      </c>
      <c r="BG228" s="171">
        <f t="shared" si="46"/>
        <v>0</v>
      </c>
      <c r="BH228" s="171">
        <f t="shared" si="47"/>
        <v>0</v>
      </c>
      <c r="BI228" s="171">
        <f t="shared" si="48"/>
        <v>0</v>
      </c>
      <c r="BJ228" s="14" t="s">
        <v>79</v>
      </c>
      <c r="BK228" s="171">
        <f t="shared" si="49"/>
        <v>0</v>
      </c>
      <c r="BL228" s="14" t="s">
        <v>212</v>
      </c>
      <c r="BM228" s="170" t="s">
        <v>456</v>
      </c>
    </row>
    <row r="229" spans="1:65" s="2" customFormat="1" ht="16.5" customHeight="1">
      <c r="A229" s="29"/>
      <c r="B229" s="158"/>
      <c r="C229" s="172" t="s">
        <v>457</v>
      </c>
      <c r="D229" s="172" t="s">
        <v>226</v>
      </c>
      <c r="E229" s="173" t="s">
        <v>325</v>
      </c>
      <c r="F229" s="174" t="s">
        <v>326</v>
      </c>
      <c r="G229" s="175" t="s">
        <v>160</v>
      </c>
      <c r="H229" s="176">
        <v>90</v>
      </c>
      <c r="I229" s="177"/>
      <c r="J229" s="176">
        <f t="shared" si="40"/>
        <v>0</v>
      </c>
      <c r="K229" s="178"/>
      <c r="L229" s="179"/>
      <c r="M229" s="180" t="s">
        <v>1</v>
      </c>
      <c r="N229" s="181" t="s">
        <v>36</v>
      </c>
      <c r="O229" s="55"/>
      <c r="P229" s="168">
        <f t="shared" si="41"/>
        <v>0</v>
      </c>
      <c r="Q229" s="168">
        <v>0</v>
      </c>
      <c r="R229" s="168">
        <f t="shared" si="42"/>
        <v>0</v>
      </c>
      <c r="S229" s="168">
        <v>0</v>
      </c>
      <c r="T229" s="169">
        <f t="shared" si="4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0" t="s">
        <v>293</v>
      </c>
      <c r="AT229" s="170" t="s">
        <v>226</v>
      </c>
      <c r="AU229" s="170" t="s">
        <v>79</v>
      </c>
      <c r="AY229" s="14" t="s">
        <v>116</v>
      </c>
      <c r="BE229" s="171">
        <f t="shared" si="44"/>
        <v>0</v>
      </c>
      <c r="BF229" s="171">
        <f t="shared" si="45"/>
        <v>0</v>
      </c>
      <c r="BG229" s="171">
        <f t="shared" si="46"/>
        <v>0</v>
      </c>
      <c r="BH229" s="171">
        <f t="shared" si="47"/>
        <v>0</v>
      </c>
      <c r="BI229" s="171">
        <f t="shared" si="48"/>
        <v>0</v>
      </c>
      <c r="BJ229" s="14" t="s">
        <v>79</v>
      </c>
      <c r="BK229" s="171">
        <f t="shared" si="49"/>
        <v>0</v>
      </c>
      <c r="BL229" s="14" t="s">
        <v>212</v>
      </c>
      <c r="BM229" s="170" t="s">
        <v>458</v>
      </c>
    </row>
    <row r="230" spans="1:65" s="2" customFormat="1" ht="16.5" customHeight="1">
      <c r="A230" s="29"/>
      <c r="B230" s="158"/>
      <c r="C230" s="172" t="s">
        <v>252</v>
      </c>
      <c r="D230" s="172" t="s">
        <v>226</v>
      </c>
      <c r="E230" s="173" t="s">
        <v>329</v>
      </c>
      <c r="F230" s="174" t="s">
        <v>330</v>
      </c>
      <c r="G230" s="175" t="s">
        <v>160</v>
      </c>
      <c r="H230" s="176">
        <v>20</v>
      </c>
      <c r="I230" s="177"/>
      <c r="J230" s="176">
        <f t="shared" si="40"/>
        <v>0</v>
      </c>
      <c r="K230" s="178"/>
      <c r="L230" s="179"/>
      <c r="M230" s="180" t="s">
        <v>1</v>
      </c>
      <c r="N230" s="181" t="s">
        <v>36</v>
      </c>
      <c r="O230" s="55"/>
      <c r="P230" s="168">
        <f t="shared" si="41"/>
        <v>0</v>
      </c>
      <c r="Q230" s="168">
        <v>0</v>
      </c>
      <c r="R230" s="168">
        <f t="shared" si="42"/>
        <v>0</v>
      </c>
      <c r="S230" s="168">
        <v>0</v>
      </c>
      <c r="T230" s="169">
        <f t="shared" si="4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0" t="s">
        <v>293</v>
      </c>
      <c r="AT230" s="170" t="s">
        <v>226</v>
      </c>
      <c r="AU230" s="170" t="s">
        <v>79</v>
      </c>
      <c r="AY230" s="14" t="s">
        <v>116</v>
      </c>
      <c r="BE230" s="171">
        <f t="shared" si="44"/>
        <v>0</v>
      </c>
      <c r="BF230" s="171">
        <f t="shared" si="45"/>
        <v>0</v>
      </c>
      <c r="BG230" s="171">
        <f t="shared" si="46"/>
        <v>0</v>
      </c>
      <c r="BH230" s="171">
        <f t="shared" si="47"/>
        <v>0</v>
      </c>
      <c r="BI230" s="171">
        <f t="shared" si="48"/>
        <v>0</v>
      </c>
      <c r="BJ230" s="14" t="s">
        <v>79</v>
      </c>
      <c r="BK230" s="171">
        <f t="shared" si="49"/>
        <v>0</v>
      </c>
      <c r="BL230" s="14" t="s">
        <v>212</v>
      </c>
      <c r="BM230" s="170" t="s">
        <v>459</v>
      </c>
    </row>
    <row r="231" spans="1:65" s="2" customFormat="1" ht="16.5" customHeight="1">
      <c r="A231" s="29"/>
      <c r="B231" s="158"/>
      <c r="C231" s="172" t="s">
        <v>460</v>
      </c>
      <c r="D231" s="172" t="s">
        <v>226</v>
      </c>
      <c r="E231" s="173" t="s">
        <v>461</v>
      </c>
      <c r="F231" s="174" t="s">
        <v>330</v>
      </c>
      <c r="G231" s="175" t="s">
        <v>160</v>
      </c>
      <c r="H231" s="176">
        <v>6</v>
      </c>
      <c r="I231" s="177"/>
      <c r="J231" s="176">
        <f t="shared" si="40"/>
        <v>0</v>
      </c>
      <c r="K231" s="178"/>
      <c r="L231" s="179"/>
      <c r="M231" s="180" t="s">
        <v>1</v>
      </c>
      <c r="N231" s="181" t="s">
        <v>36</v>
      </c>
      <c r="O231" s="55"/>
      <c r="P231" s="168">
        <f t="shared" si="41"/>
        <v>0</v>
      </c>
      <c r="Q231" s="168">
        <v>0</v>
      </c>
      <c r="R231" s="168">
        <f t="shared" si="42"/>
        <v>0</v>
      </c>
      <c r="S231" s="168">
        <v>0</v>
      </c>
      <c r="T231" s="169">
        <f t="shared" si="4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0" t="s">
        <v>293</v>
      </c>
      <c r="AT231" s="170" t="s">
        <v>226</v>
      </c>
      <c r="AU231" s="170" t="s">
        <v>79</v>
      </c>
      <c r="AY231" s="14" t="s">
        <v>116</v>
      </c>
      <c r="BE231" s="171">
        <f t="shared" si="44"/>
        <v>0</v>
      </c>
      <c r="BF231" s="171">
        <f t="shared" si="45"/>
        <v>0</v>
      </c>
      <c r="BG231" s="171">
        <f t="shared" si="46"/>
        <v>0</v>
      </c>
      <c r="BH231" s="171">
        <f t="shared" si="47"/>
        <v>0</v>
      </c>
      <c r="BI231" s="171">
        <f t="shared" si="48"/>
        <v>0</v>
      </c>
      <c r="BJ231" s="14" t="s">
        <v>79</v>
      </c>
      <c r="BK231" s="171">
        <f t="shared" si="49"/>
        <v>0</v>
      </c>
      <c r="BL231" s="14" t="s">
        <v>212</v>
      </c>
      <c r="BM231" s="170" t="s">
        <v>462</v>
      </c>
    </row>
    <row r="232" spans="1:65" s="2" customFormat="1" ht="24" customHeight="1">
      <c r="A232" s="29"/>
      <c r="B232" s="158"/>
      <c r="C232" s="159" t="s">
        <v>255</v>
      </c>
      <c r="D232" s="159" t="s">
        <v>118</v>
      </c>
      <c r="E232" s="160" t="s">
        <v>332</v>
      </c>
      <c r="F232" s="161" t="s">
        <v>333</v>
      </c>
      <c r="G232" s="162" t="s">
        <v>178</v>
      </c>
      <c r="H232" s="163">
        <v>1</v>
      </c>
      <c r="I232" s="164"/>
      <c r="J232" s="163">
        <f t="shared" si="40"/>
        <v>0</v>
      </c>
      <c r="K232" s="165"/>
      <c r="L232" s="30"/>
      <c r="M232" s="166" t="s">
        <v>1</v>
      </c>
      <c r="N232" s="167" t="s">
        <v>36</v>
      </c>
      <c r="O232" s="55"/>
      <c r="P232" s="168">
        <f t="shared" si="41"/>
        <v>0</v>
      </c>
      <c r="Q232" s="168">
        <v>0</v>
      </c>
      <c r="R232" s="168">
        <f t="shared" si="42"/>
        <v>0</v>
      </c>
      <c r="S232" s="168">
        <v>0</v>
      </c>
      <c r="T232" s="169">
        <f t="shared" si="4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0" t="s">
        <v>212</v>
      </c>
      <c r="AT232" s="170" t="s">
        <v>118</v>
      </c>
      <c r="AU232" s="170" t="s">
        <v>79</v>
      </c>
      <c r="AY232" s="14" t="s">
        <v>116</v>
      </c>
      <c r="BE232" s="171">
        <f t="shared" si="44"/>
        <v>0</v>
      </c>
      <c r="BF232" s="171">
        <f t="shared" si="45"/>
        <v>0</v>
      </c>
      <c r="BG232" s="171">
        <f t="shared" si="46"/>
        <v>0</v>
      </c>
      <c r="BH232" s="171">
        <f t="shared" si="47"/>
        <v>0</v>
      </c>
      <c r="BI232" s="171">
        <f t="shared" si="48"/>
        <v>0</v>
      </c>
      <c r="BJ232" s="14" t="s">
        <v>79</v>
      </c>
      <c r="BK232" s="171">
        <f t="shared" si="49"/>
        <v>0</v>
      </c>
      <c r="BL232" s="14" t="s">
        <v>212</v>
      </c>
      <c r="BM232" s="170" t="s">
        <v>463</v>
      </c>
    </row>
    <row r="233" spans="1:65" s="12" customFormat="1" ht="22.95" customHeight="1">
      <c r="B233" s="145"/>
      <c r="D233" s="146" t="s">
        <v>69</v>
      </c>
      <c r="E233" s="156" t="s">
        <v>335</v>
      </c>
      <c r="F233" s="156" t="s">
        <v>336</v>
      </c>
      <c r="I233" s="148"/>
      <c r="J233" s="157">
        <f>BK233</f>
        <v>0</v>
      </c>
      <c r="L233" s="145"/>
      <c r="M233" s="150"/>
      <c r="N233" s="151"/>
      <c r="O233" s="151"/>
      <c r="P233" s="152">
        <f>SUM(P234:P235)</f>
        <v>0</v>
      </c>
      <c r="Q233" s="151"/>
      <c r="R233" s="152">
        <f>SUM(R234:R235)</f>
        <v>0</v>
      </c>
      <c r="S233" s="151"/>
      <c r="T233" s="153">
        <f>SUM(T234:T235)</f>
        <v>0</v>
      </c>
      <c r="AR233" s="146" t="s">
        <v>75</v>
      </c>
      <c r="AT233" s="154" t="s">
        <v>69</v>
      </c>
      <c r="AU233" s="154" t="s">
        <v>75</v>
      </c>
      <c r="AY233" s="146" t="s">
        <v>116</v>
      </c>
      <c r="BK233" s="155">
        <f>SUM(BK234:BK235)</f>
        <v>0</v>
      </c>
    </row>
    <row r="234" spans="1:65" s="2" customFormat="1" ht="24" customHeight="1">
      <c r="A234" s="29"/>
      <c r="B234" s="158"/>
      <c r="C234" s="159" t="s">
        <v>464</v>
      </c>
      <c r="D234" s="159" t="s">
        <v>118</v>
      </c>
      <c r="E234" s="160" t="s">
        <v>338</v>
      </c>
      <c r="F234" s="161" t="s">
        <v>339</v>
      </c>
      <c r="G234" s="162" t="s">
        <v>340</v>
      </c>
      <c r="H234" s="163">
        <v>1</v>
      </c>
      <c r="I234" s="164"/>
      <c r="J234" s="163">
        <f>ROUND(I234*H234,2)</f>
        <v>0</v>
      </c>
      <c r="K234" s="165"/>
      <c r="L234" s="30"/>
      <c r="M234" s="166" t="s">
        <v>1</v>
      </c>
      <c r="N234" s="167" t="s">
        <v>36</v>
      </c>
      <c r="O234" s="55"/>
      <c r="P234" s="168">
        <f>O234*H234</f>
        <v>0</v>
      </c>
      <c r="Q234" s="168">
        <v>0</v>
      </c>
      <c r="R234" s="168">
        <f>Q234*H234</f>
        <v>0</v>
      </c>
      <c r="S234" s="168">
        <v>0</v>
      </c>
      <c r="T234" s="169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0" t="s">
        <v>120</v>
      </c>
      <c r="AT234" s="170" t="s">
        <v>118</v>
      </c>
      <c r="AU234" s="170" t="s">
        <v>79</v>
      </c>
      <c r="AY234" s="14" t="s">
        <v>116</v>
      </c>
      <c r="BE234" s="171">
        <f>IF(N234="základná",J234,0)</f>
        <v>0</v>
      </c>
      <c r="BF234" s="171">
        <f>IF(N234="znížená",J234,0)</f>
        <v>0</v>
      </c>
      <c r="BG234" s="171">
        <f>IF(N234="zákl. prenesená",J234,0)</f>
        <v>0</v>
      </c>
      <c r="BH234" s="171">
        <f>IF(N234="zníž. prenesená",J234,0)</f>
        <v>0</v>
      </c>
      <c r="BI234" s="171">
        <f>IF(N234="nulová",J234,0)</f>
        <v>0</v>
      </c>
      <c r="BJ234" s="14" t="s">
        <v>79</v>
      </c>
      <c r="BK234" s="171">
        <f>ROUND(I234*H234,2)</f>
        <v>0</v>
      </c>
      <c r="BL234" s="14" t="s">
        <v>120</v>
      </c>
      <c r="BM234" s="170" t="s">
        <v>465</v>
      </c>
    </row>
    <row r="235" spans="1:65" s="2" customFormat="1" ht="24" customHeight="1">
      <c r="A235" s="29"/>
      <c r="B235" s="158"/>
      <c r="C235" s="159" t="s">
        <v>259</v>
      </c>
      <c r="D235" s="159" t="s">
        <v>118</v>
      </c>
      <c r="E235" s="160" t="s">
        <v>342</v>
      </c>
      <c r="F235" s="161" t="s">
        <v>343</v>
      </c>
      <c r="G235" s="162" t="s">
        <v>340</v>
      </c>
      <c r="H235" s="163">
        <v>1</v>
      </c>
      <c r="I235" s="164"/>
      <c r="J235" s="163">
        <f>ROUND(I235*H235,2)</f>
        <v>0</v>
      </c>
      <c r="K235" s="165"/>
      <c r="L235" s="30"/>
      <c r="M235" s="166" t="s">
        <v>1</v>
      </c>
      <c r="N235" s="167" t="s">
        <v>36</v>
      </c>
      <c r="O235" s="55"/>
      <c r="P235" s="168">
        <f>O235*H235</f>
        <v>0</v>
      </c>
      <c r="Q235" s="168">
        <v>0</v>
      </c>
      <c r="R235" s="168">
        <f>Q235*H235</f>
        <v>0</v>
      </c>
      <c r="S235" s="168">
        <v>0</v>
      </c>
      <c r="T235" s="169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0" t="s">
        <v>120</v>
      </c>
      <c r="AT235" s="170" t="s">
        <v>118</v>
      </c>
      <c r="AU235" s="170" t="s">
        <v>79</v>
      </c>
      <c r="AY235" s="14" t="s">
        <v>116</v>
      </c>
      <c r="BE235" s="171">
        <f>IF(N235="základná",J235,0)</f>
        <v>0</v>
      </c>
      <c r="BF235" s="171">
        <f>IF(N235="znížená",J235,0)</f>
        <v>0</v>
      </c>
      <c r="BG235" s="171">
        <f>IF(N235="zákl. prenesená",J235,0)</f>
        <v>0</v>
      </c>
      <c r="BH235" s="171">
        <f>IF(N235="zníž. prenesená",J235,0)</f>
        <v>0</v>
      </c>
      <c r="BI235" s="171">
        <f>IF(N235="nulová",J235,0)</f>
        <v>0</v>
      </c>
      <c r="BJ235" s="14" t="s">
        <v>79</v>
      </c>
      <c r="BK235" s="171">
        <f>ROUND(I235*H235,2)</f>
        <v>0</v>
      </c>
      <c r="BL235" s="14" t="s">
        <v>120</v>
      </c>
      <c r="BM235" s="170" t="s">
        <v>466</v>
      </c>
    </row>
    <row r="236" spans="1:65" s="12" customFormat="1" ht="22.95" customHeight="1">
      <c r="B236" s="145"/>
      <c r="D236" s="146" t="s">
        <v>69</v>
      </c>
      <c r="E236" s="156" t="s">
        <v>345</v>
      </c>
      <c r="F236" s="156" t="s">
        <v>346</v>
      </c>
      <c r="I236" s="148"/>
      <c r="J236" s="157">
        <f>BK236</f>
        <v>0</v>
      </c>
      <c r="L236" s="145"/>
      <c r="M236" s="150"/>
      <c r="N236" s="151"/>
      <c r="O236" s="151"/>
      <c r="P236" s="152">
        <f>SUM(P237:P240)</f>
        <v>0</v>
      </c>
      <c r="Q236" s="151"/>
      <c r="R236" s="152">
        <f>SUM(R237:R240)</f>
        <v>0</v>
      </c>
      <c r="S236" s="151"/>
      <c r="T236" s="153">
        <f>SUM(T237:T240)</f>
        <v>0</v>
      </c>
      <c r="AR236" s="146" t="s">
        <v>121</v>
      </c>
      <c r="AT236" s="154" t="s">
        <v>69</v>
      </c>
      <c r="AU236" s="154" t="s">
        <v>75</v>
      </c>
      <c r="AY236" s="146" t="s">
        <v>116</v>
      </c>
      <c r="BK236" s="155">
        <f>SUM(BK237:BK240)</f>
        <v>0</v>
      </c>
    </row>
    <row r="237" spans="1:65" s="2" customFormat="1" ht="24" customHeight="1">
      <c r="A237" s="29"/>
      <c r="B237" s="158"/>
      <c r="C237" s="159" t="s">
        <v>467</v>
      </c>
      <c r="D237" s="159" t="s">
        <v>118</v>
      </c>
      <c r="E237" s="160" t="s">
        <v>348</v>
      </c>
      <c r="F237" s="161" t="s">
        <v>349</v>
      </c>
      <c r="G237" s="162" t="s">
        <v>340</v>
      </c>
      <c r="H237" s="163">
        <v>1</v>
      </c>
      <c r="I237" s="164"/>
      <c r="J237" s="163">
        <f>ROUND(I237*H237,2)</f>
        <v>0</v>
      </c>
      <c r="K237" s="165"/>
      <c r="L237" s="30"/>
      <c r="M237" s="166" t="s">
        <v>1</v>
      </c>
      <c r="N237" s="167" t="s">
        <v>36</v>
      </c>
      <c r="O237" s="55"/>
      <c r="P237" s="168">
        <f>O237*H237</f>
        <v>0</v>
      </c>
      <c r="Q237" s="168">
        <v>0</v>
      </c>
      <c r="R237" s="168">
        <f>Q237*H237</f>
        <v>0</v>
      </c>
      <c r="S237" s="168">
        <v>0</v>
      </c>
      <c r="T237" s="169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0" t="s">
        <v>212</v>
      </c>
      <c r="AT237" s="170" t="s">
        <v>118</v>
      </c>
      <c r="AU237" s="170" t="s">
        <v>79</v>
      </c>
      <c r="AY237" s="14" t="s">
        <v>116</v>
      </c>
      <c r="BE237" s="171">
        <f>IF(N237="základná",J237,0)</f>
        <v>0</v>
      </c>
      <c r="BF237" s="171">
        <f>IF(N237="znížená",J237,0)</f>
        <v>0</v>
      </c>
      <c r="BG237" s="171">
        <f>IF(N237="zákl. prenesená",J237,0)</f>
        <v>0</v>
      </c>
      <c r="BH237" s="171">
        <f>IF(N237="zníž. prenesená",J237,0)</f>
        <v>0</v>
      </c>
      <c r="BI237" s="171">
        <f>IF(N237="nulová",J237,0)</f>
        <v>0</v>
      </c>
      <c r="BJ237" s="14" t="s">
        <v>79</v>
      </c>
      <c r="BK237" s="171">
        <f>ROUND(I237*H237,2)</f>
        <v>0</v>
      </c>
      <c r="BL237" s="14" t="s">
        <v>212</v>
      </c>
      <c r="BM237" s="170" t="s">
        <v>468</v>
      </c>
    </row>
    <row r="238" spans="1:65" s="2" customFormat="1" ht="24" customHeight="1">
      <c r="A238" s="29"/>
      <c r="B238" s="158"/>
      <c r="C238" s="159" t="s">
        <v>265</v>
      </c>
      <c r="D238" s="159" t="s">
        <v>118</v>
      </c>
      <c r="E238" s="160" t="s">
        <v>351</v>
      </c>
      <c r="F238" s="161" t="s">
        <v>352</v>
      </c>
      <c r="G238" s="162" t="s">
        <v>340</v>
      </c>
      <c r="H238" s="163">
        <v>1</v>
      </c>
      <c r="I238" s="164"/>
      <c r="J238" s="163">
        <f>ROUND(I238*H238,2)</f>
        <v>0</v>
      </c>
      <c r="K238" s="165"/>
      <c r="L238" s="30"/>
      <c r="M238" s="166" t="s">
        <v>1</v>
      </c>
      <c r="N238" s="167" t="s">
        <v>36</v>
      </c>
      <c r="O238" s="55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0" t="s">
        <v>212</v>
      </c>
      <c r="AT238" s="170" t="s">
        <v>118</v>
      </c>
      <c r="AU238" s="170" t="s">
        <v>79</v>
      </c>
      <c r="AY238" s="14" t="s">
        <v>116</v>
      </c>
      <c r="BE238" s="171">
        <f>IF(N238="základná",J238,0)</f>
        <v>0</v>
      </c>
      <c r="BF238" s="171">
        <f>IF(N238="znížená",J238,0)</f>
        <v>0</v>
      </c>
      <c r="BG238" s="171">
        <f>IF(N238="zákl. prenesená",J238,0)</f>
        <v>0</v>
      </c>
      <c r="BH238" s="171">
        <f>IF(N238="zníž. prenesená",J238,0)</f>
        <v>0</v>
      </c>
      <c r="BI238" s="171">
        <f>IF(N238="nulová",J238,0)</f>
        <v>0</v>
      </c>
      <c r="BJ238" s="14" t="s">
        <v>79</v>
      </c>
      <c r="BK238" s="171">
        <f>ROUND(I238*H238,2)</f>
        <v>0</v>
      </c>
      <c r="BL238" s="14" t="s">
        <v>212</v>
      </c>
      <c r="BM238" s="170" t="s">
        <v>469</v>
      </c>
    </row>
    <row r="239" spans="1:65" s="2" customFormat="1" ht="24" customHeight="1">
      <c r="A239" s="29"/>
      <c r="B239" s="158"/>
      <c r="C239" s="159" t="s">
        <v>470</v>
      </c>
      <c r="D239" s="159" t="s">
        <v>118</v>
      </c>
      <c r="E239" s="160" t="s">
        <v>471</v>
      </c>
      <c r="F239" s="161" t="s">
        <v>472</v>
      </c>
      <c r="G239" s="162" t="s">
        <v>340</v>
      </c>
      <c r="H239" s="163">
        <v>1</v>
      </c>
      <c r="I239" s="164"/>
      <c r="J239" s="163">
        <f>ROUND(I239*H239,2)</f>
        <v>0</v>
      </c>
      <c r="K239" s="165"/>
      <c r="L239" s="30"/>
      <c r="M239" s="166" t="s">
        <v>1</v>
      </c>
      <c r="N239" s="167" t="s">
        <v>36</v>
      </c>
      <c r="O239" s="55"/>
      <c r="P239" s="168">
        <f>O239*H239</f>
        <v>0</v>
      </c>
      <c r="Q239" s="168">
        <v>0</v>
      </c>
      <c r="R239" s="168">
        <f>Q239*H239</f>
        <v>0</v>
      </c>
      <c r="S239" s="168">
        <v>0</v>
      </c>
      <c r="T239" s="169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0" t="s">
        <v>212</v>
      </c>
      <c r="AT239" s="170" t="s">
        <v>118</v>
      </c>
      <c r="AU239" s="170" t="s">
        <v>79</v>
      </c>
      <c r="AY239" s="14" t="s">
        <v>116</v>
      </c>
      <c r="BE239" s="171">
        <f>IF(N239="základná",J239,0)</f>
        <v>0</v>
      </c>
      <c r="BF239" s="171">
        <f>IF(N239="znížená",J239,0)</f>
        <v>0</v>
      </c>
      <c r="BG239" s="171">
        <f>IF(N239="zákl. prenesená",J239,0)</f>
        <v>0</v>
      </c>
      <c r="BH239" s="171">
        <f>IF(N239="zníž. prenesená",J239,0)</f>
        <v>0</v>
      </c>
      <c r="BI239" s="171">
        <f>IF(N239="nulová",J239,0)</f>
        <v>0</v>
      </c>
      <c r="BJ239" s="14" t="s">
        <v>79</v>
      </c>
      <c r="BK239" s="171">
        <f>ROUND(I239*H239,2)</f>
        <v>0</v>
      </c>
      <c r="BL239" s="14" t="s">
        <v>212</v>
      </c>
      <c r="BM239" s="170" t="s">
        <v>473</v>
      </c>
    </row>
    <row r="240" spans="1:65" s="2" customFormat="1" ht="24" customHeight="1">
      <c r="A240" s="29"/>
      <c r="B240" s="158"/>
      <c r="C240" s="159" t="s">
        <v>268</v>
      </c>
      <c r="D240" s="159" t="s">
        <v>118</v>
      </c>
      <c r="E240" s="160" t="s">
        <v>355</v>
      </c>
      <c r="F240" s="161" t="s">
        <v>356</v>
      </c>
      <c r="G240" s="162" t="s">
        <v>340</v>
      </c>
      <c r="H240" s="163">
        <v>1</v>
      </c>
      <c r="I240" s="164"/>
      <c r="J240" s="163">
        <f>ROUND(I240*H240,2)</f>
        <v>0</v>
      </c>
      <c r="K240" s="165"/>
      <c r="L240" s="30"/>
      <c r="M240" s="182" t="s">
        <v>1</v>
      </c>
      <c r="N240" s="183" t="s">
        <v>36</v>
      </c>
      <c r="O240" s="184"/>
      <c r="P240" s="185">
        <f>O240*H240</f>
        <v>0</v>
      </c>
      <c r="Q240" s="185">
        <v>0</v>
      </c>
      <c r="R240" s="185">
        <f>Q240*H240</f>
        <v>0</v>
      </c>
      <c r="S240" s="185">
        <v>0</v>
      </c>
      <c r="T240" s="186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0" t="s">
        <v>212</v>
      </c>
      <c r="AT240" s="170" t="s">
        <v>118</v>
      </c>
      <c r="AU240" s="170" t="s">
        <v>79</v>
      </c>
      <c r="AY240" s="14" t="s">
        <v>116</v>
      </c>
      <c r="BE240" s="171">
        <f>IF(N240="základná",J240,0)</f>
        <v>0</v>
      </c>
      <c r="BF240" s="171">
        <f>IF(N240="znížená",J240,0)</f>
        <v>0</v>
      </c>
      <c r="BG240" s="171">
        <f>IF(N240="zákl. prenesená",J240,0)</f>
        <v>0</v>
      </c>
      <c r="BH240" s="171">
        <f>IF(N240="zníž. prenesená",J240,0)</f>
        <v>0</v>
      </c>
      <c r="BI240" s="171">
        <f>IF(N240="nulová",J240,0)</f>
        <v>0</v>
      </c>
      <c r="BJ240" s="14" t="s">
        <v>79</v>
      </c>
      <c r="BK240" s="171">
        <f>ROUND(I240*H240,2)</f>
        <v>0</v>
      </c>
      <c r="BL240" s="14" t="s">
        <v>212</v>
      </c>
      <c r="BM240" s="170" t="s">
        <v>474</v>
      </c>
    </row>
    <row r="241" spans="1:31" s="2" customFormat="1" ht="6.9" customHeight="1">
      <c r="A241" s="29"/>
      <c r="B241" s="44"/>
      <c r="C241" s="45"/>
      <c r="D241" s="45"/>
      <c r="E241" s="45"/>
      <c r="F241" s="45"/>
      <c r="G241" s="45"/>
      <c r="H241" s="45"/>
      <c r="I241" s="117"/>
      <c r="J241" s="45"/>
      <c r="K241" s="45"/>
      <c r="L241" s="30"/>
      <c r="M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</row>
  </sheetData>
  <autoFilter ref="C131:K240" xr:uid="{00000000-0009-0000-0000-000002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2 - Brzdova stolica</vt:lpstr>
      <vt:lpstr>'2 - Brzdova stolica'!Názvy_tlače</vt:lpstr>
      <vt:lpstr>'Rekapitulácia stavby'!Názvy_tlače</vt:lpstr>
      <vt:lpstr>'2 - Brzdova stolica'!Oblasť_tlače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RTL007\Boris Mikla</dc:creator>
  <cp:lastModifiedBy>nb</cp:lastModifiedBy>
  <dcterms:created xsi:type="dcterms:W3CDTF">2022-02-22T08:19:18Z</dcterms:created>
  <dcterms:modified xsi:type="dcterms:W3CDTF">2022-02-22T08:34:29Z</dcterms:modified>
</cp:coreProperties>
</file>