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CenkrosData\Export\"/>
    </mc:Choice>
  </mc:AlternateContent>
  <xr:revisionPtr revIDLastSave="0" documentId="13_ncr:1_{EDD64FA6-A652-4E8A-92BC-2CA6AEBE6168}" xr6:coauthVersionLast="47" xr6:coauthVersionMax="47" xr10:uidLastSave="{00000000-0000-0000-0000-000000000000}"/>
  <bookViews>
    <workbookView xWindow="2490" yWindow="2700" windowWidth="21015" windowHeight="13755" xr2:uid="{00000000-000D-0000-FFFF-FFFF00000000}"/>
  </bookViews>
  <sheets>
    <sheet name="Rekapitulácia stavby" sheetId="1" r:id="rId1"/>
    <sheet name="ARCH - Architektúra" sheetId="2" r:id="rId2"/>
    <sheet name="ELI - Elektroinštalácia" sheetId="3" r:id="rId3"/>
  </sheets>
  <definedNames>
    <definedName name="_xlnm._FilterDatabase" localSheetId="1" hidden="1">'ARCH - Architektúra'!$C$130:$K$205</definedName>
    <definedName name="_xlnm._FilterDatabase" localSheetId="2" hidden="1">'ELI - Elektroinštalácia'!$C$115:$K$142</definedName>
    <definedName name="_xlnm.Print_Titles" localSheetId="1">'ARCH - Architektúra'!$130:$130</definedName>
    <definedName name="_xlnm.Print_Titles" localSheetId="2">'ELI - Elektroinštalácia'!$115:$115</definedName>
    <definedName name="_xlnm.Print_Titles" localSheetId="0">'Rekapitulácia stavby'!$92:$92</definedName>
    <definedName name="_xlnm.Print_Area" localSheetId="1">'ARCH - Architektúra'!$C$4:$J$76,'ARCH - Architektúra'!$C$82:$J$112,'ARCH - Architektúra'!$C$118:$K$205</definedName>
    <definedName name="_xlnm.Print_Area" localSheetId="2">'ELI - Elektroinštalácia'!$C$4:$J$76,'ELI - Elektroinštalácia'!$C$82:$J$97,'ELI - Elektroinštalácia'!$C$103:$K$142</definedName>
    <definedName name="_xlnm.Print_Area" localSheetId="0">'Rekapitulácia stavby'!$D$4:$AO$76,'Rekapitulácia stavby'!$C$82:$AQ$97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96" i="1"/>
  <c r="J35" i="3"/>
  <c r="AX96" i="1" s="1"/>
  <c r="BI142" i="3"/>
  <c r="BH142" i="3"/>
  <c r="BG142" i="3"/>
  <c r="BE142" i="3"/>
  <c r="T142" i="3"/>
  <c r="R142" i="3"/>
  <c r="P142" i="3"/>
  <c r="BK142" i="3"/>
  <c r="J142" i="3"/>
  <c r="BF142" i="3"/>
  <c r="BI141" i="3"/>
  <c r="BH141" i="3"/>
  <c r="BG141" i="3"/>
  <c r="BE141" i="3"/>
  <c r="T141" i="3"/>
  <c r="R141" i="3"/>
  <c r="P141" i="3"/>
  <c r="BK141" i="3"/>
  <c r="J141" i="3"/>
  <c r="BF141" i="3" s="1"/>
  <c r="BI140" i="3"/>
  <c r="BH140" i="3"/>
  <c r="BG140" i="3"/>
  <c r="BE140" i="3"/>
  <c r="T140" i="3"/>
  <c r="R140" i="3"/>
  <c r="P140" i="3"/>
  <c r="BK140" i="3"/>
  <c r="J140" i="3"/>
  <c r="BF140" i="3"/>
  <c r="BI139" i="3"/>
  <c r="BH139" i="3"/>
  <c r="BG139" i="3"/>
  <c r="BE139" i="3"/>
  <c r="T139" i="3"/>
  <c r="R139" i="3"/>
  <c r="P139" i="3"/>
  <c r="BK139" i="3"/>
  <c r="J139" i="3"/>
  <c r="BF139" i="3" s="1"/>
  <c r="BI138" i="3"/>
  <c r="BH138" i="3"/>
  <c r="BG138" i="3"/>
  <c r="BE138" i="3"/>
  <c r="T138" i="3"/>
  <c r="R138" i="3"/>
  <c r="P138" i="3"/>
  <c r="BK138" i="3"/>
  <c r="J138" i="3"/>
  <c r="BF138" i="3"/>
  <c r="BI137" i="3"/>
  <c r="BH137" i="3"/>
  <c r="BG137" i="3"/>
  <c r="BE137" i="3"/>
  <c r="T137" i="3"/>
  <c r="R137" i="3"/>
  <c r="P137" i="3"/>
  <c r="BK137" i="3"/>
  <c r="J137" i="3"/>
  <c r="BF137" i="3" s="1"/>
  <c r="BI136" i="3"/>
  <c r="BH136" i="3"/>
  <c r="BG136" i="3"/>
  <c r="BE136" i="3"/>
  <c r="T136" i="3"/>
  <c r="R136" i="3"/>
  <c r="P136" i="3"/>
  <c r="BK136" i="3"/>
  <c r="J136" i="3"/>
  <c r="BF136" i="3"/>
  <c r="BI135" i="3"/>
  <c r="BH135" i="3"/>
  <c r="BG135" i="3"/>
  <c r="BE135" i="3"/>
  <c r="T135" i="3"/>
  <c r="R135" i="3"/>
  <c r="P135" i="3"/>
  <c r="BK135" i="3"/>
  <c r="J135" i="3"/>
  <c r="BF135" i="3" s="1"/>
  <c r="BI134" i="3"/>
  <c r="BH134" i="3"/>
  <c r="BG134" i="3"/>
  <c r="BE134" i="3"/>
  <c r="T134" i="3"/>
  <c r="R134" i="3"/>
  <c r="P134" i="3"/>
  <c r="BK134" i="3"/>
  <c r="J134" i="3"/>
  <c r="BF134" i="3"/>
  <c r="BI133" i="3"/>
  <c r="BH133" i="3"/>
  <c r="BG133" i="3"/>
  <c r="BE133" i="3"/>
  <c r="T133" i="3"/>
  <c r="R133" i="3"/>
  <c r="P133" i="3"/>
  <c r="BK133" i="3"/>
  <c r="J133" i="3"/>
  <c r="BF133" i="3" s="1"/>
  <c r="BI132" i="3"/>
  <c r="BH132" i="3"/>
  <c r="BG132" i="3"/>
  <c r="BE132" i="3"/>
  <c r="T132" i="3"/>
  <c r="R132" i="3"/>
  <c r="P132" i="3"/>
  <c r="BK132" i="3"/>
  <c r="J132" i="3"/>
  <c r="BF132" i="3"/>
  <c r="BI131" i="3"/>
  <c r="BH131" i="3"/>
  <c r="BG131" i="3"/>
  <c r="BE131" i="3"/>
  <c r="T131" i="3"/>
  <c r="R131" i="3"/>
  <c r="P131" i="3"/>
  <c r="BK131" i="3"/>
  <c r="J131" i="3"/>
  <c r="BF131" i="3" s="1"/>
  <c r="BI130" i="3"/>
  <c r="BH130" i="3"/>
  <c r="BG130" i="3"/>
  <c r="BE130" i="3"/>
  <c r="T130" i="3"/>
  <c r="R130" i="3"/>
  <c r="P130" i="3"/>
  <c r="BK130" i="3"/>
  <c r="J130" i="3"/>
  <c r="BF130" i="3"/>
  <c r="BI129" i="3"/>
  <c r="BH129" i="3"/>
  <c r="BG129" i="3"/>
  <c r="BE129" i="3"/>
  <c r="T129" i="3"/>
  <c r="R129" i="3"/>
  <c r="P129" i="3"/>
  <c r="BK129" i="3"/>
  <c r="J129" i="3"/>
  <c r="BF129" i="3" s="1"/>
  <c r="BI128" i="3"/>
  <c r="BH128" i="3"/>
  <c r="BG128" i="3"/>
  <c r="BE128" i="3"/>
  <c r="T128" i="3"/>
  <c r="R128" i="3"/>
  <c r="P128" i="3"/>
  <c r="BK128" i="3"/>
  <c r="J128" i="3"/>
  <c r="BF128" i="3"/>
  <c r="BI127" i="3"/>
  <c r="BH127" i="3"/>
  <c r="BG127" i="3"/>
  <c r="BE127" i="3"/>
  <c r="T127" i="3"/>
  <c r="R127" i="3"/>
  <c r="P127" i="3"/>
  <c r="BK127" i="3"/>
  <c r="J127" i="3"/>
  <c r="BF127" i="3" s="1"/>
  <c r="BI126" i="3"/>
  <c r="BH126" i="3"/>
  <c r="BG126" i="3"/>
  <c r="BE126" i="3"/>
  <c r="T126" i="3"/>
  <c r="R126" i="3"/>
  <c r="P126" i="3"/>
  <c r="BK126" i="3"/>
  <c r="J126" i="3"/>
  <c r="BF126" i="3"/>
  <c r="BI125" i="3"/>
  <c r="BH125" i="3"/>
  <c r="BG125" i="3"/>
  <c r="BE125" i="3"/>
  <c r="T125" i="3"/>
  <c r="R125" i="3"/>
  <c r="P125" i="3"/>
  <c r="BK125" i="3"/>
  <c r="J125" i="3"/>
  <c r="BF125" i="3" s="1"/>
  <c r="BI124" i="3"/>
  <c r="BH124" i="3"/>
  <c r="BG124" i="3"/>
  <c r="BE124" i="3"/>
  <c r="T124" i="3"/>
  <c r="R124" i="3"/>
  <c r="P124" i="3"/>
  <c r="BK124" i="3"/>
  <c r="J124" i="3"/>
  <c r="BF124" i="3"/>
  <c r="BI123" i="3"/>
  <c r="BH123" i="3"/>
  <c r="BG123" i="3"/>
  <c r="BE123" i="3"/>
  <c r="T123" i="3"/>
  <c r="R123" i="3"/>
  <c r="P123" i="3"/>
  <c r="BK123" i="3"/>
  <c r="J123" i="3"/>
  <c r="BF123" i="3" s="1"/>
  <c r="BI122" i="3"/>
  <c r="BH122" i="3"/>
  <c r="BG122" i="3"/>
  <c r="BE122" i="3"/>
  <c r="T122" i="3"/>
  <c r="R122" i="3"/>
  <c r="P122" i="3"/>
  <c r="BK122" i="3"/>
  <c r="J122" i="3"/>
  <c r="BF122" i="3"/>
  <c r="BI121" i="3"/>
  <c r="BH121" i="3"/>
  <c r="BG121" i="3"/>
  <c r="BE121" i="3"/>
  <c r="T121" i="3"/>
  <c r="R121" i="3"/>
  <c r="P121" i="3"/>
  <c r="BK121" i="3"/>
  <c r="J121" i="3"/>
  <c r="BF121" i="3" s="1"/>
  <c r="BI120" i="3"/>
  <c r="BH120" i="3"/>
  <c r="BG120" i="3"/>
  <c r="BE120" i="3"/>
  <c r="T120" i="3"/>
  <c r="R120" i="3"/>
  <c r="P120" i="3"/>
  <c r="BK120" i="3"/>
  <c r="J120" i="3"/>
  <c r="BF120" i="3"/>
  <c r="BI119" i="3"/>
  <c r="BH119" i="3"/>
  <c r="BG119" i="3"/>
  <c r="BE119" i="3"/>
  <c r="T119" i="3"/>
  <c r="T116" i="3" s="1"/>
  <c r="R119" i="3"/>
  <c r="P119" i="3"/>
  <c r="BK119" i="3"/>
  <c r="J119" i="3"/>
  <c r="BF119" i="3" s="1"/>
  <c r="BI118" i="3"/>
  <c r="BH118" i="3"/>
  <c r="BG118" i="3"/>
  <c r="F35" i="3" s="1"/>
  <c r="BB96" i="1" s="1"/>
  <c r="BE118" i="3"/>
  <c r="T118" i="3"/>
  <c r="R118" i="3"/>
  <c r="P118" i="3"/>
  <c r="P116" i="3" s="1"/>
  <c r="AU96" i="1" s="1"/>
  <c r="BK118" i="3"/>
  <c r="J118" i="3"/>
  <c r="BF118" i="3"/>
  <c r="BI117" i="3"/>
  <c r="F37" i="3" s="1"/>
  <c r="BD96" i="1" s="1"/>
  <c r="BH117" i="3"/>
  <c r="F36" i="3"/>
  <c r="BC96" i="1" s="1"/>
  <c r="BG117" i="3"/>
  <c r="BE117" i="3"/>
  <c r="J33" i="3" s="1"/>
  <c r="AV96" i="1" s="1"/>
  <c r="F33" i="3"/>
  <c r="AZ96" i="1" s="1"/>
  <c r="T117" i="3"/>
  <c r="R117" i="3"/>
  <c r="R116" i="3" s="1"/>
  <c r="P117" i="3"/>
  <c r="BK117" i="3"/>
  <c r="BK116" i="3" s="1"/>
  <c r="J116" i="3" s="1"/>
  <c r="J117" i="3"/>
  <c r="BF117" i="3"/>
  <c r="F110" i="3"/>
  <c r="E108" i="3"/>
  <c r="F89" i="3"/>
  <c r="E87" i="3"/>
  <c r="J24" i="3"/>
  <c r="E24" i="3"/>
  <c r="J92" i="3" s="1"/>
  <c r="J113" i="3"/>
  <c r="J23" i="3"/>
  <c r="J21" i="3"/>
  <c r="E21" i="3"/>
  <c r="J112" i="3" s="1"/>
  <c r="J20" i="3"/>
  <c r="J18" i="3"/>
  <c r="E18" i="3"/>
  <c r="F113" i="3"/>
  <c r="F92" i="3"/>
  <c r="J17" i="3"/>
  <c r="J15" i="3"/>
  <c r="E15" i="3"/>
  <c r="F112" i="3"/>
  <c r="F91" i="3"/>
  <c r="J14" i="3"/>
  <c r="J12" i="3"/>
  <c r="J110" i="3"/>
  <c r="J89" i="3"/>
  <c r="E7" i="3"/>
  <c r="E106" i="3"/>
  <c r="E85" i="3"/>
  <c r="J37" i="2"/>
  <c r="J36" i="2"/>
  <c r="AY95" i="1"/>
  <c r="J35" i="2"/>
  <c r="AX95" i="1"/>
  <c r="BI205" i="2"/>
  <c r="BH205" i="2"/>
  <c r="BG205" i="2"/>
  <c r="BE205" i="2"/>
  <c r="T205" i="2"/>
  <c r="T204" i="2"/>
  <c r="T203" i="2"/>
  <c r="R205" i="2"/>
  <c r="R204" i="2" s="1"/>
  <c r="R203" i="2" s="1"/>
  <c r="P205" i="2"/>
  <c r="P204" i="2"/>
  <c r="P203" i="2" s="1"/>
  <c r="BK205" i="2"/>
  <c r="BK204" i="2"/>
  <c r="BK203" i="2" s="1"/>
  <c r="J203" i="2" s="1"/>
  <c r="J110" i="2" s="1"/>
  <c r="J204" i="2"/>
  <c r="J111" i="2" s="1"/>
  <c r="J205" i="2"/>
  <c r="BF205" i="2"/>
  <c r="BI202" i="2"/>
  <c r="BH202" i="2"/>
  <c r="BG202" i="2"/>
  <c r="BE202" i="2"/>
  <c r="T202" i="2"/>
  <c r="R202" i="2"/>
  <c r="P202" i="2"/>
  <c r="BK202" i="2"/>
  <c r="J202" i="2"/>
  <c r="BF202" i="2"/>
  <c r="BI201" i="2"/>
  <c r="BH201" i="2"/>
  <c r="BG201" i="2"/>
  <c r="BE201" i="2"/>
  <c r="T201" i="2"/>
  <c r="R201" i="2"/>
  <c r="P201" i="2"/>
  <c r="BK201" i="2"/>
  <c r="J201" i="2"/>
  <c r="BF201" i="2"/>
  <c r="BI200" i="2"/>
  <c r="BH200" i="2"/>
  <c r="BG200" i="2"/>
  <c r="BE200" i="2"/>
  <c r="T200" i="2"/>
  <c r="R200" i="2"/>
  <c r="P200" i="2"/>
  <c r="BK200" i="2"/>
  <c r="J200" i="2"/>
  <c r="BF200" i="2"/>
  <c r="BI199" i="2"/>
  <c r="BH199" i="2"/>
  <c r="BG199" i="2"/>
  <c r="BE199" i="2"/>
  <c r="T199" i="2"/>
  <c r="R199" i="2"/>
  <c r="P199" i="2"/>
  <c r="BK199" i="2"/>
  <c r="J199" i="2"/>
  <c r="BF199" i="2"/>
  <c r="BI198" i="2"/>
  <c r="BH198" i="2"/>
  <c r="BG198" i="2"/>
  <c r="BE198" i="2"/>
  <c r="T198" i="2"/>
  <c r="R198" i="2"/>
  <c r="P198" i="2"/>
  <c r="BK198" i="2"/>
  <c r="J198" i="2"/>
  <c r="BF198" i="2"/>
  <c r="BI197" i="2"/>
  <c r="BH197" i="2"/>
  <c r="BG197" i="2"/>
  <c r="BE197" i="2"/>
  <c r="T197" i="2"/>
  <c r="R197" i="2"/>
  <c r="P197" i="2"/>
  <c r="BK197" i="2"/>
  <c r="J197" i="2"/>
  <c r="BF197" i="2"/>
  <c r="BI196" i="2"/>
  <c r="BH196" i="2"/>
  <c r="BG196" i="2"/>
  <c r="BE196" i="2"/>
  <c r="T196" i="2"/>
  <c r="R196" i="2"/>
  <c r="R193" i="2" s="1"/>
  <c r="P196" i="2"/>
  <c r="BK196" i="2"/>
  <c r="J196" i="2"/>
  <c r="BF196" i="2"/>
  <c r="BI195" i="2"/>
  <c r="BH195" i="2"/>
  <c r="BG195" i="2"/>
  <c r="BE195" i="2"/>
  <c r="T195" i="2"/>
  <c r="R195" i="2"/>
  <c r="P195" i="2"/>
  <c r="BK195" i="2"/>
  <c r="BK193" i="2" s="1"/>
  <c r="J193" i="2" s="1"/>
  <c r="J109" i="2" s="1"/>
  <c r="J195" i="2"/>
  <c r="BF195" i="2"/>
  <c r="BI194" i="2"/>
  <c r="BH194" i="2"/>
  <c r="BG194" i="2"/>
  <c r="BE194" i="2"/>
  <c r="T194" i="2"/>
  <c r="T193" i="2"/>
  <c r="R194" i="2"/>
  <c r="P194" i="2"/>
  <c r="P193" i="2"/>
  <c r="BK194" i="2"/>
  <c r="J194" i="2"/>
  <c r="BF194" i="2" s="1"/>
  <c r="BI192" i="2"/>
  <c r="BH192" i="2"/>
  <c r="BG192" i="2"/>
  <c r="BE192" i="2"/>
  <c r="T192" i="2"/>
  <c r="T190" i="2" s="1"/>
  <c r="R192" i="2"/>
  <c r="P192" i="2"/>
  <c r="BK192" i="2"/>
  <c r="J192" i="2"/>
  <c r="BF192" i="2"/>
  <c r="BI191" i="2"/>
  <c r="BH191" i="2"/>
  <c r="BG191" i="2"/>
  <c r="BE191" i="2"/>
  <c r="T191" i="2"/>
  <c r="R191" i="2"/>
  <c r="R190" i="2"/>
  <c r="P191" i="2"/>
  <c r="P190" i="2"/>
  <c r="BK191" i="2"/>
  <c r="BK190" i="2"/>
  <c r="J190" i="2" s="1"/>
  <c r="J108" i="2" s="1"/>
  <c r="J191" i="2"/>
  <c r="BF191" i="2"/>
  <c r="BI189" i="2"/>
  <c r="BH189" i="2"/>
  <c r="BG189" i="2"/>
  <c r="BE189" i="2"/>
  <c r="T189" i="2"/>
  <c r="R189" i="2"/>
  <c r="P189" i="2"/>
  <c r="BK189" i="2"/>
  <c r="BK187" i="2" s="1"/>
  <c r="J187" i="2" s="1"/>
  <c r="J107" i="2" s="1"/>
  <c r="J189" i="2"/>
  <c r="BF189" i="2"/>
  <c r="BI188" i="2"/>
  <c r="BH188" i="2"/>
  <c r="BG188" i="2"/>
  <c r="BE188" i="2"/>
  <c r="T188" i="2"/>
  <c r="T187" i="2"/>
  <c r="R188" i="2"/>
  <c r="R187" i="2"/>
  <c r="P188" i="2"/>
  <c r="P187" i="2"/>
  <c r="BK188" i="2"/>
  <c r="J188" i="2"/>
  <c r="BF188" i="2" s="1"/>
  <c r="BI186" i="2"/>
  <c r="BH186" i="2"/>
  <c r="BG186" i="2"/>
  <c r="BE186" i="2"/>
  <c r="T186" i="2"/>
  <c r="R186" i="2"/>
  <c r="P186" i="2"/>
  <c r="BK186" i="2"/>
  <c r="J186" i="2"/>
  <c r="BF186" i="2"/>
  <c r="BI185" i="2"/>
  <c r="BH185" i="2"/>
  <c r="BG185" i="2"/>
  <c r="BE185" i="2"/>
  <c r="T185" i="2"/>
  <c r="R185" i="2"/>
  <c r="P185" i="2"/>
  <c r="P182" i="2" s="1"/>
  <c r="BK185" i="2"/>
  <c r="J185" i="2"/>
  <c r="BF185" i="2"/>
  <c r="BI184" i="2"/>
  <c r="BH184" i="2"/>
  <c r="BG184" i="2"/>
  <c r="BE184" i="2"/>
  <c r="T184" i="2"/>
  <c r="T182" i="2" s="1"/>
  <c r="R184" i="2"/>
  <c r="P184" i="2"/>
  <c r="BK184" i="2"/>
  <c r="J184" i="2"/>
  <c r="BF184" i="2"/>
  <c r="BI183" i="2"/>
  <c r="BH183" i="2"/>
  <c r="BG183" i="2"/>
  <c r="BE183" i="2"/>
  <c r="T183" i="2"/>
  <c r="R183" i="2"/>
  <c r="R182" i="2"/>
  <c r="P183" i="2"/>
  <c r="BK183" i="2"/>
  <c r="BK182" i="2"/>
  <c r="J182" i="2" s="1"/>
  <c r="J106" i="2" s="1"/>
  <c r="J183" i="2"/>
  <c r="BF183" i="2"/>
  <c r="BI181" i="2"/>
  <c r="BH181" i="2"/>
  <c r="BG181" i="2"/>
  <c r="BE181" i="2"/>
  <c r="T181" i="2"/>
  <c r="R181" i="2"/>
  <c r="P181" i="2"/>
  <c r="BK181" i="2"/>
  <c r="J181" i="2"/>
  <c r="BF181" i="2"/>
  <c r="BI180" i="2"/>
  <c r="BH180" i="2"/>
  <c r="BG180" i="2"/>
  <c r="BE180" i="2"/>
  <c r="T180" i="2"/>
  <c r="R180" i="2"/>
  <c r="R177" i="2" s="1"/>
  <c r="P180" i="2"/>
  <c r="BK180" i="2"/>
  <c r="J180" i="2"/>
  <c r="BF180" i="2"/>
  <c r="BI179" i="2"/>
  <c r="BH179" i="2"/>
  <c r="BG179" i="2"/>
  <c r="BE179" i="2"/>
  <c r="T179" i="2"/>
  <c r="R179" i="2"/>
  <c r="P179" i="2"/>
  <c r="BK179" i="2"/>
  <c r="BK177" i="2" s="1"/>
  <c r="J177" i="2" s="1"/>
  <c r="J105" i="2" s="1"/>
  <c r="J179" i="2"/>
  <c r="BF179" i="2"/>
  <c r="BI178" i="2"/>
  <c r="BH178" i="2"/>
  <c r="BG178" i="2"/>
  <c r="BE178" i="2"/>
  <c r="T178" i="2"/>
  <c r="T177" i="2"/>
  <c r="R178" i="2"/>
  <c r="P178" i="2"/>
  <c r="P177" i="2"/>
  <c r="BK178" i="2"/>
  <c r="J178" i="2"/>
  <c r="BF178" i="2" s="1"/>
  <c r="BI176" i="2"/>
  <c r="BH176" i="2"/>
  <c r="BG176" i="2"/>
  <c r="BE176" i="2"/>
  <c r="T176" i="2"/>
  <c r="R176" i="2"/>
  <c r="P176" i="2"/>
  <c r="BK176" i="2"/>
  <c r="J176" i="2"/>
  <c r="BF176" i="2"/>
  <c r="BI175" i="2"/>
  <c r="BH175" i="2"/>
  <c r="BG175" i="2"/>
  <c r="BE175" i="2"/>
  <c r="T175" i="2"/>
  <c r="R175" i="2"/>
  <c r="P175" i="2"/>
  <c r="BK175" i="2"/>
  <c r="J175" i="2"/>
  <c r="BF175" i="2"/>
  <c r="BI174" i="2"/>
  <c r="BH174" i="2"/>
  <c r="BG174" i="2"/>
  <c r="BE174" i="2"/>
  <c r="T174" i="2"/>
  <c r="R174" i="2"/>
  <c r="P174" i="2"/>
  <c r="BK174" i="2"/>
  <c r="J174" i="2"/>
  <c r="BF174" i="2"/>
  <c r="BI173" i="2"/>
  <c r="BH173" i="2"/>
  <c r="BG173" i="2"/>
  <c r="BE173" i="2"/>
  <c r="T173" i="2"/>
  <c r="R173" i="2"/>
  <c r="P173" i="2"/>
  <c r="BK173" i="2"/>
  <c r="J173" i="2"/>
  <c r="BF173" i="2"/>
  <c r="BI172" i="2"/>
  <c r="BH172" i="2"/>
  <c r="BG172" i="2"/>
  <c r="BE172" i="2"/>
  <c r="T172" i="2"/>
  <c r="R172" i="2"/>
  <c r="P172" i="2"/>
  <c r="BK172" i="2"/>
  <c r="J172" i="2"/>
  <c r="BF172" i="2"/>
  <c r="BI171" i="2"/>
  <c r="BH171" i="2"/>
  <c r="BG171" i="2"/>
  <c r="BE171" i="2"/>
  <c r="T171" i="2"/>
  <c r="R171" i="2"/>
  <c r="P171" i="2"/>
  <c r="P168" i="2" s="1"/>
  <c r="BK171" i="2"/>
  <c r="J171" i="2"/>
  <c r="BF171" i="2"/>
  <c r="BI170" i="2"/>
  <c r="BH170" i="2"/>
  <c r="BG170" i="2"/>
  <c r="BE170" i="2"/>
  <c r="T170" i="2"/>
  <c r="T168" i="2" s="1"/>
  <c r="R170" i="2"/>
  <c r="P170" i="2"/>
  <c r="BK170" i="2"/>
  <c r="J170" i="2"/>
  <c r="BF170" i="2"/>
  <c r="BI169" i="2"/>
  <c r="BH169" i="2"/>
  <c r="BG169" i="2"/>
  <c r="BE169" i="2"/>
  <c r="T169" i="2"/>
  <c r="R169" i="2"/>
  <c r="R168" i="2"/>
  <c r="P169" i="2"/>
  <c r="BK169" i="2"/>
  <c r="BK168" i="2"/>
  <c r="J168" i="2" s="1"/>
  <c r="J104" i="2" s="1"/>
  <c r="J169" i="2"/>
  <c r="BF169" i="2"/>
  <c r="BI167" i="2"/>
  <c r="BH167" i="2"/>
  <c r="BG167" i="2"/>
  <c r="BE167" i="2"/>
  <c r="T167" i="2"/>
  <c r="R167" i="2"/>
  <c r="P167" i="2"/>
  <c r="BK167" i="2"/>
  <c r="BK165" i="2" s="1"/>
  <c r="J165" i="2" s="1"/>
  <c r="J103" i="2" s="1"/>
  <c r="J167" i="2"/>
  <c r="BF167" i="2"/>
  <c r="BI166" i="2"/>
  <c r="BH166" i="2"/>
  <c r="BG166" i="2"/>
  <c r="BE166" i="2"/>
  <c r="T166" i="2"/>
  <c r="T165" i="2"/>
  <c r="R166" i="2"/>
  <c r="R165" i="2"/>
  <c r="P166" i="2"/>
  <c r="P165" i="2"/>
  <c r="BK166" i="2"/>
  <c r="J166" i="2"/>
  <c r="BF166" i="2" s="1"/>
  <c r="BI164" i="2"/>
  <c r="BH164" i="2"/>
  <c r="BG164" i="2"/>
  <c r="BE164" i="2"/>
  <c r="T164" i="2"/>
  <c r="R164" i="2"/>
  <c r="R161" i="2" s="1"/>
  <c r="P164" i="2"/>
  <c r="BK164" i="2"/>
  <c r="J164" i="2"/>
  <c r="BF164" i="2"/>
  <c r="BI163" i="2"/>
  <c r="BH163" i="2"/>
  <c r="BG163" i="2"/>
  <c r="BE163" i="2"/>
  <c r="T163" i="2"/>
  <c r="R163" i="2"/>
  <c r="P163" i="2"/>
  <c r="P161" i="2" s="1"/>
  <c r="P160" i="2" s="1"/>
  <c r="BK163" i="2"/>
  <c r="J163" i="2"/>
  <c r="BF163" i="2"/>
  <c r="BI162" i="2"/>
  <c r="BH162" i="2"/>
  <c r="BG162" i="2"/>
  <c r="BE162" i="2"/>
  <c r="T162" i="2"/>
  <c r="T161" i="2"/>
  <c r="R162" i="2"/>
  <c r="P162" i="2"/>
  <c r="BK162" i="2"/>
  <c r="BK161" i="2" s="1"/>
  <c r="J162" i="2"/>
  <c r="BF162" i="2"/>
  <c r="BI159" i="2"/>
  <c r="BH159" i="2"/>
  <c r="BG159" i="2"/>
  <c r="BE159" i="2"/>
  <c r="T159" i="2"/>
  <c r="R159" i="2"/>
  <c r="P159" i="2"/>
  <c r="BK159" i="2"/>
  <c r="J159" i="2"/>
  <c r="BF159" i="2"/>
  <c r="BI158" i="2"/>
  <c r="BH158" i="2"/>
  <c r="BG158" i="2"/>
  <c r="BE158" i="2"/>
  <c r="T158" i="2"/>
  <c r="R158" i="2"/>
  <c r="P158" i="2"/>
  <c r="BK158" i="2"/>
  <c r="J158" i="2"/>
  <c r="BF158" i="2"/>
  <c r="BI157" i="2"/>
  <c r="BH157" i="2"/>
  <c r="BG157" i="2"/>
  <c r="BE157" i="2"/>
  <c r="T157" i="2"/>
  <c r="R157" i="2"/>
  <c r="P157" i="2"/>
  <c r="BK157" i="2"/>
  <c r="J157" i="2"/>
  <c r="BF157" i="2"/>
  <c r="BI156" i="2"/>
  <c r="BH156" i="2"/>
  <c r="BG156" i="2"/>
  <c r="BE156" i="2"/>
  <c r="T156" i="2"/>
  <c r="R156" i="2"/>
  <c r="P156" i="2"/>
  <c r="BK156" i="2"/>
  <c r="J156" i="2"/>
  <c r="BF156" i="2"/>
  <c r="BI155" i="2"/>
  <c r="BH155" i="2"/>
  <c r="BG155" i="2"/>
  <c r="BE155" i="2"/>
  <c r="T155" i="2"/>
  <c r="R155" i="2"/>
  <c r="P155" i="2"/>
  <c r="BK155" i="2"/>
  <c r="J155" i="2"/>
  <c r="BF155" i="2"/>
  <c r="BI154" i="2"/>
  <c r="BH154" i="2"/>
  <c r="BG154" i="2"/>
  <c r="BE154" i="2"/>
  <c r="T154" i="2"/>
  <c r="R154" i="2"/>
  <c r="P154" i="2"/>
  <c r="BK154" i="2"/>
  <c r="J154" i="2"/>
  <c r="BF154" i="2"/>
  <c r="BI153" i="2"/>
  <c r="BH153" i="2"/>
  <c r="BG153" i="2"/>
  <c r="BE153" i="2"/>
  <c r="T153" i="2"/>
  <c r="R153" i="2"/>
  <c r="P153" i="2"/>
  <c r="BK153" i="2"/>
  <c r="J153" i="2"/>
  <c r="BF153" i="2"/>
  <c r="BI152" i="2"/>
  <c r="BH152" i="2"/>
  <c r="BG152" i="2"/>
  <c r="BE152" i="2"/>
  <c r="T152" i="2"/>
  <c r="R152" i="2"/>
  <c r="P152" i="2"/>
  <c r="BK152" i="2"/>
  <c r="J152" i="2"/>
  <c r="BF152" i="2"/>
  <c r="BI151" i="2"/>
  <c r="BH151" i="2"/>
  <c r="BG151" i="2"/>
  <c r="BE151" i="2"/>
  <c r="T151" i="2"/>
  <c r="R151" i="2"/>
  <c r="P151" i="2"/>
  <c r="BK151" i="2"/>
  <c r="J151" i="2"/>
  <c r="BF151" i="2"/>
  <c r="BI150" i="2"/>
  <c r="BH150" i="2"/>
  <c r="BG150" i="2"/>
  <c r="BE150" i="2"/>
  <c r="T150" i="2"/>
  <c r="R150" i="2"/>
  <c r="P150" i="2"/>
  <c r="BK150" i="2"/>
  <c r="J150" i="2"/>
  <c r="BF150" i="2"/>
  <c r="BI149" i="2"/>
  <c r="BH149" i="2"/>
  <c r="BG149" i="2"/>
  <c r="BE149" i="2"/>
  <c r="T149" i="2"/>
  <c r="R149" i="2"/>
  <c r="P149" i="2"/>
  <c r="BK149" i="2"/>
  <c r="J149" i="2"/>
  <c r="BF149" i="2"/>
  <c r="BI148" i="2"/>
  <c r="BH148" i="2"/>
  <c r="BG148" i="2"/>
  <c r="BE148" i="2"/>
  <c r="T148" i="2"/>
  <c r="R148" i="2"/>
  <c r="P148" i="2"/>
  <c r="BK148" i="2"/>
  <c r="J148" i="2"/>
  <c r="BF148" i="2"/>
  <c r="BI147" i="2"/>
  <c r="BH147" i="2"/>
  <c r="BG147" i="2"/>
  <c r="BE147" i="2"/>
  <c r="T147" i="2"/>
  <c r="R147" i="2"/>
  <c r="P147" i="2"/>
  <c r="BK147" i="2"/>
  <c r="J147" i="2"/>
  <c r="BF147" i="2"/>
  <c r="BI146" i="2"/>
  <c r="BH146" i="2"/>
  <c r="BG146" i="2"/>
  <c r="BE146" i="2"/>
  <c r="T146" i="2"/>
  <c r="R146" i="2"/>
  <c r="P146" i="2"/>
  <c r="BK146" i="2"/>
  <c r="J146" i="2"/>
  <c r="BF146" i="2"/>
  <c r="BI145" i="2"/>
  <c r="BH145" i="2"/>
  <c r="BG145" i="2"/>
  <c r="BE145" i="2"/>
  <c r="T145" i="2"/>
  <c r="R145" i="2"/>
  <c r="P145" i="2"/>
  <c r="BK145" i="2"/>
  <c r="J145" i="2"/>
  <c r="BF145" i="2"/>
  <c r="BI144" i="2"/>
  <c r="BH144" i="2"/>
  <c r="BG144" i="2"/>
  <c r="BE144" i="2"/>
  <c r="T144" i="2"/>
  <c r="R144" i="2"/>
  <c r="R141" i="2" s="1"/>
  <c r="P144" i="2"/>
  <c r="BK144" i="2"/>
  <c r="J144" i="2"/>
  <c r="BF144" i="2"/>
  <c r="BI143" i="2"/>
  <c r="BH143" i="2"/>
  <c r="BG143" i="2"/>
  <c r="BE143" i="2"/>
  <c r="T143" i="2"/>
  <c r="R143" i="2"/>
  <c r="P143" i="2"/>
  <c r="BK143" i="2"/>
  <c r="BK141" i="2" s="1"/>
  <c r="J141" i="2" s="1"/>
  <c r="J100" i="2" s="1"/>
  <c r="J143" i="2"/>
  <c r="BF143" i="2"/>
  <c r="BI142" i="2"/>
  <c r="BH142" i="2"/>
  <c r="BG142" i="2"/>
  <c r="BE142" i="2"/>
  <c r="T142" i="2"/>
  <c r="T141" i="2"/>
  <c r="R142" i="2"/>
  <c r="P142" i="2"/>
  <c r="P141" i="2"/>
  <c r="BK142" i="2"/>
  <c r="J142" i="2"/>
  <c r="BF142" i="2" s="1"/>
  <c r="BI140" i="2"/>
  <c r="BH140" i="2"/>
  <c r="BG140" i="2"/>
  <c r="BE140" i="2"/>
  <c r="T140" i="2"/>
  <c r="R140" i="2"/>
  <c r="P140" i="2"/>
  <c r="BK140" i="2"/>
  <c r="J140" i="2"/>
  <c r="BF140" i="2"/>
  <c r="BI139" i="2"/>
  <c r="BH139" i="2"/>
  <c r="BG139" i="2"/>
  <c r="BE139" i="2"/>
  <c r="T139" i="2"/>
  <c r="R139" i="2"/>
  <c r="P139" i="2"/>
  <c r="BK139" i="2"/>
  <c r="J139" i="2"/>
  <c r="BF139" i="2"/>
  <c r="BI138" i="2"/>
  <c r="BH138" i="2"/>
  <c r="BG138" i="2"/>
  <c r="BE138" i="2"/>
  <c r="T138" i="2"/>
  <c r="R138" i="2"/>
  <c r="R135" i="2" s="1"/>
  <c r="P138" i="2"/>
  <c r="BK138" i="2"/>
  <c r="J138" i="2"/>
  <c r="BF138" i="2"/>
  <c r="BI137" i="2"/>
  <c r="BH137" i="2"/>
  <c r="BG137" i="2"/>
  <c r="F35" i="2" s="1"/>
  <c r="BB95" i="1" s="1"/>
  <c r="BB94" i="1" s="1"/>
  <c r="BE137" i="2"/>
  <c r="T137" i="2"/>
  <c r="R137" i="2"/>
  <c r="P137" i="2"/>
  <c r="BK137" i="2"/>
  <c r="BK135" i="2" s="1"/>
  <c r="J135" i="2" s="1"/>
  <c r="J99" i="2" s="1"/>
  <c r="J137" i="2"/>
  <c r="BF137" i="2"/>
  <c r="BI136" i="2"/>
  <c r="BH136" i="2"/>
  <c r="F36" i="2" s="1"/>
  <c r="BC95" i="1" s="1"/>
  <c r="BC94" i="1" s="1"/>
  <c r="BG136" i="2"/>
  <c r="BE136" i="2"/>
  <c r="T136" i="2"/>
  <c r="T135" i="2"/>
  <c r="T132" i="2" s="1"/>
  <c r="R136" i="2"/>
  <c r="P136" i="2"/>
  <c r="P135" i="2"/>
  <c r="P132" i="2" s="1"/>
  <c r="BK136" i="2"/>
  <c r="J136" i="2"/>
  <c r="BF136" i="2" s="1"/>
  <c r="BI134" i="2"/>
  <c r="F37" i="2"/>
  <c r="BD95" i="1" s="1"/>
  <c r="BD94" i="1" s="1"/>
  <c r="W33" i="1" s="1"/>
  <c r="BH134" i="2"/>
  <c r="BG134" i="2"/>
  <c r="BE134" i="2"/>
  <c r="J33" i="2" s="1"/>
  <c r="AV95" i="1" s="1"/>
  <c r="T134" i="2"/>
  <c r="T133" i="2"/>
  <c r="R134" i="2"/>
  <c r="R133" i="2"/>
  <c r="P134" i="2"/>
  <c r="P133" i="2"/>
  <c r="BK134" i="2"/>
  <c r="BK133" i="2"/>
  <c r="BK132" i="2" s="1"/>
  <c r="J133" i="2"/>
  <c r="J98" i="2" s="1"/>
  <c r="J134" i="2"/>
  <c r="BF134" i="2" s="1"/>
  <c r="F125" i="2"/>
  <c r="E123" i="2"/>
  <c r="F89" i="2"/>
  <c r="E87" i="2"/>
  <c r="J24" i="2"/>
  <c r="E24" i="2"/>
  <c r="J128" i="2"/>
  <c r="J92" i="2"/>
  <c r="J23" i="2"/>
  <c r="J21" i="2"/>
  <c r="E21" i="2"/>
  <c r="J91" i="2" s="1"/>
  <c r="J127" i="2"/>
  <c r="J20" i="2"/>
  <c r="J18" i="2"/>
  <c r="E18" i="2"/>
  <c r="F128" i="2" s="1"/>
  <c r="J17" i="2"/>
  <c r="J15" i="2"/>
  <c r="E15" i="2"/>
  <c r="F127" i="2"/>
  <c r="F91" i="2"/>
  <c r="J14" i="2"/>
  <c r="J12" i="2"/>
  <c r="J125" i="2"/>
  <c r="J89" i="2"/>
  <c r="E7" i="2"/>
  <c r="E121" i="2" s="1"/>
  <c r="AS94" i="1"/>
  <c r="L90" i="1"/>
  <c r="AM90" i="1"/>
  <c r="AM89" i="1"/>
  <c r="L89" i="1"/>
  <c r="AM87" i="1"/>
  <c r="L87" i="1"/>
  <c r="L85" i="1"/>
  <c r="L84" i="1"/>
  <c r="J132" i="2" l="1"/>
  <c r="J97" i="2" s="1"/>
  <c r="F34" i="2"/>
  <c r="BA95" i="1" s="1"/>
  <c r="J34" i="2"/>
  <c r="AW95" i="1" s="1"/>
  <c r="AT95" i="1" s="1"/>
  <c r="AY94" i="1"/>
  <c r="W32" i="1"/>
  <c r="R132" i="2"/>
  <c r="T160" i="2"/>
  <c r="T131" i="2" s="1"/>
  <c r="R160" i="2"/>
  <c r="J34" i="3"/>
  <c r="AW96" i="1" s="1"/>
  <c r="AT96" i="1" s="1"/>
  <c r="J30" i="3"/>
  <c r="J96" i="3"/>
  <c r="P131" i="2"/>
  <c r="AU95" i="1" s="1"/>
  <c r="AU94" i="1" s="1"/>
  <c r="AX94" i="1"/>
  <c r="W31" i="1"/>
  <c r="J161" i="2"/>
  <c r="J102" i="2" s="1"/>
  <c r="BK160" i="2"/>
  <c r="J160" i="2" s="1"/>
  <c r="J101" i="2" s="1"/>
  <c r="E85" i="2"/>
  <c r="F92" i="2"/>
  <c r="J91" i="3"/>
  <c r="F33" i="2"/>
  <c r="AZ95" i="1" s="1"/>
  <c r="AZ94" i="1" s="1"/>
  <c r="F34" i="3"/>
  <c r="BA96" i="1" s="1"/>
  <c r="AV94" i="1" l="1"/>
  <c r="W29" i="1"/>
  <c r="BK131" i="2"/>
  <c r="J131" i="2" s="1"/>
  <c r="J39" i="3"/>
  <c r="AG96" i="1"/>
  <c r="AN96" i="1" s="1"/>
  <c r="R131" i="2"/>
  <c r="BA94" i="1"/>
  <c r="AK29" i="1" l="1"/>
  <c r="AW94" i="1"/>
  <c r="AK30" i="1" s="1"/>
  <c r="W30" i="1"/>
  <c r="J96" i="2"/>
  <c r="J30" i="2"/>
  <c r="AG95" i="1" l="1"/>
  <c r="J39" i="2"/>
  <c r="AT94" i="1"/>
  <c r="AG94" i="1" l="1"/>
  <c r="AN95" i="1"/>
  <c r="AK26" i="1" l="1"/>
  <c r="AK35" i="1" s="1"/>
  <c r="AN94" i="1"/>
</calcChain>
</file>

<file path=xl/sharedStrings.xml><?xml version="1.0" encoding="utf-8"?>
<sst xmlns="http://schemas.openxmlformats.org/spreadsheetml/2006/main" count="1655" uniqueCount="413">
  <si>
    <t>Export Komplet</t>
  </si>
  <si>
    <t/>
  </si>
  <si>
    <t>2.0</t>
  </si>
  <si>
    <t>False</t>
  </si>
  <si>
    <t>{a509499f-b5bd-4867-9bcb-c619534c7468}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</si>
  <si>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</si>
  <si>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</si>
  <si>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</si>
  <si>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</si>
  <si>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</si>
  <si>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</si>
  <si>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</si>
  <si>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</si>
  <si>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</si>
  <si>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skladu oblečenia DPB Jurajov dvor</t>
  </si>
  <si>
    <t>JKSO:</t>
  </si>
  <si>
    <t>KS:</t>
  </si>
  <si>
    <t>Miesto:</t>
  </si>
  <si>
    <t xml:space="preserve"> </t>
  </si>
  <si>
    <t>Dátum:</t>
  </si>
  <si>
    <t>25. 5. 2021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</si>
  <si>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</si>
  <si>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</si>
  <si>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</si>
  <si>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</si>
  <si>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</si>
  <si>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</si>
  <si>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</si>
  <si>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</si>
  <si>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</si>
  <si>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</si>
  <si>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</si>
  <si>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</si>
  <si>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</si>
  <si>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</si>
  <si>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</si>
  <si>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</si>
  <si>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</si>
  <si>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</si>
  <si>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</si>
  <si>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</si>
  <si>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</si>
  <si>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</si>
  <si>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</si>
  <si>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</si>
  <si>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</si>
  <si>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</si>
  <si>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</si>
  <si>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</si>
  <si>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</si>
  <si>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</si>
  <si>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</si>
  <si>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</si>
  <si>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</si>
  <si>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</si>
  <si>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</si>
  <si>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</si>
  <si>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</si>
  <si>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</si>
  <si>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</si>
  <si>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</si>
  <si>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</si>
  <si>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</si>
  <si>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</si>
  <si>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</si>
  <si>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</si>
  <si>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</si>
  <si>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</si>
  <si>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</si>
  <si>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</si>
  <si>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</si>
  <si>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</si>
  <si>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</si>
  <si>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</si>
  <si>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</si>
  <si>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ARCH</t>
  </si>
  <si>
    <t>Architektúra</t>
  </si>
  <si>
    <t>STA</t>
  </si>
  <si>
    <t>1</t>
  </si>
  <si>
    <t>{ab5d353f-5043-433b-ae70-9726cac68478}</t>
  </si>
  <si>
    <t>ELI</t>
  </si>
  <si>
    <t>Elektroinštalácia</t>
  </si>
  <si>
    <t>{a7d775bc-8e5a-402f-86a5-0e1c6a47e320}</t>
  </si>
  <si>
    <t>KRYCÍ LIST ROZPOČTU</t>
  </si>
  <si>
    <t>Objekt:</t>
  </si>
  <si>
    <t>ARCH - Architektúra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</si>
  <si>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</si>
  <si>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</si>
  <si>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</si>
  <si>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</si>
  <si>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</si>
  <si>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</si>
  <si>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</si>
  <si>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</si>
  <si>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</si>
  <si>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>PSV - Práce a dodávky PSV</t>
  </si>
  <si>
    <t xml:space="preserve">    713 - Izolácie tepelné</t>
  </si>
  <si>
    <t xml:space="preserve">    763 - Konštrukcie - drevostavby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</si>
  <si>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</si>
  <si>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</si>
  <si>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</si>
  <si>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775 - Podlahy vlysové a parketové</t>
  </si>
  <si>
    <t xml:space="preserve">    776 - Podlahy povlakové</t>
  </si>
  <si>
    <t xml:space="preserve">    784 - Dokončovacie práce - maľby</t>
  </si>
  <si>
    <t>M - Práce a dodávky M</t>
  </si>
  <si>
    <t xml:space="preserve">    21-M - Elektromontáže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</si>
  <si>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</si>
  <si>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</si>
  <si>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</si>
  <si>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</si>
  <si>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</si>
  <si>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</si>
  <si>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</si>
  <si>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</si>
  <si>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</si>
  <si>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</si>
  <si>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</si>
  <si>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</si>
  <si>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</si>
  <si>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</si>
  <si>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</si>
  <si>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3</t>
  </si>
  <si>
    <t>Zvislé a kompletné konštrukcie</t>
  </si>
  <si>
    <t>K</t>
  </si>
  <si>
    <t>317160312.S</t>
  </si>
  <si>
    <t>Keramický preklad nosný šírky 70 mm, výšky 238 mm, dĺžky 1250 mm</t>
  </si>
  <si>
    <t>ks</t>
  </si>
  <si>
    <t>4</t>
  </si>
  <si>
    <t>2</t>
  </si>
  <si>
    <t>6</t>
  </si>
  <si>
    <t>Úpravy povrchov, podlahy, osadenie</t>
  </si>
  <si>
    <t>612401391.S</t>
  </si>
  <si>
    <t>Omietka jednotlivých malých plôch vnútorných stien akoukoľvek maltou nad 0, 25 do 1 m2</t>
  </si>
  <si>
    <t>622422711.S</t>
  </si>
  <si>
    <t>Oprava vonkajších omietok vápenných a vápenocem. stupeň členitosti Ia II -80% hladkých</t>
  </si>
  <si>
    <t>m2</t>
  </si>
  <si>
    <t>631312141.S</t>
  </si>
  <si>
    <t>Doplnenie existujúcich mazanín prostým betónom (s dodaním hmôt) bez poteru rýh v mazaninách</t>
  </si>
  <si>
    <t>m3</t>
  </si>
  <si>
    <t>8</t>
  </si>
  <si>
    <t>5</t>
  </si>
  <si>
    <t>632452613.S</t>
  </si>
  <si>
    <t>Cementová samonivelizačná stierka, pevnosti v tlaku 20 MPa, hr. 5 mm</t>
  </si>
  <si>
    <t>10</t>
  </si>
  <si>
    <t>6324770011</t>
  </si>
  <si>
    <t>Penetrácia podkladu pred nanesením samonivelačného poteru</t>
  </si>
  <si>
    <t>12</t>
  </si>
  <si>
    <t>9</t>
  </si>
  <si>
    <t>Ostatné konštrukcie a práce-búranie</t>
  </si>
  <si>
    <t>7</t>
  </si>
  <si>
    <t>941955002.S</t>
  </si>
  <si>
    <t>Lešenie ľahké pracovné pomocné s výškou lešeňovej podlahy nad 1,20 do 1,90 m</t>
  </si>
  <si>
    <t>14</t>
  </si>
  <si>
    <t>952901111.S</t>
  </si>
  <si>
    <t>Vyčistenie budov pri výške podlaží do 4 m</t>
  </si>
  <si>
    <t>16</t>
  </si>
  <si>
    <t>962031132.S</t>
  </si>
  <si>
    <t>Búranie priečok alebo vybúranie otvorov plochy nad 4 m2 z tehál pálených, plných alebo dutých hr. do 150 mm,  -0,19600t</t>
  </si>
  <si>
    <t>18</t>
  </si>
  <si>
    <t>965081712.S</t>
  </si>
  <si>
    <t>Búranie dlažieb, bez podklad. lôžka z xylolit., alebo keramických dlaždíc hr. do 10 mm,  -0,02000t</t>
  </si>
  <si>
    <t>11</t>
  </si>
  <si>
    <t>968061125.S</t>
  </si>
  <si>
    <t>Vyvesenie dreveného dverného krídla do suti plochy do 2 m2, -0,02400t</t>
  </si>
  <si>
    <t>22</t>
  </si>
  <si>
    <t>968062455.S</t>
  </si>
  <si>
    <t>Vybúranie drevených dverových zárubní plochy do 2 m2,  -0,08800t</t>
  </si>
  <si>
    <t>24</t>
  </si>
  <si>
    <t>13</t>
  </si>
  <si>
    <t>968071113.S</t>
  </si>
  <si>
    <t>Vyvesenie kovového okenného krídla do suti plochy nad 1, 5 m2</t>
  </si>
  <si>
    <t>26</t>
  </si>
  <si>
    <t>968072246.S</t>
  </si>
  <si>
    <t>Vybúranie kovových rámov okien jednoduchých plochy do 4 m2,  -0,03400t</t>
  </si>
  <si>
    <t>28</t>
  </si>
  <si>
    <t>15</t>
  </si>
  <si>
    <t>974031666.S</t>
  </si>
  <si>
    <t>Vysekávanie rýh v tehl. murive pre vťahov. nosníkov hĺbke do 250 mm,  -0,06500t</t>
  </si>
  <si>
    <t>m</t>
  </si>
  <si>
    <t>30</t>
  </si>
  <si>
    <t>976071111.S</t>
  </si>
  <si>
    <t>Vybúranie kovových madiel a zábradlí,  -0,03700t</t>
  </si>
  <si>
    <t>32</t>
  </si>
  <si>
    <t>17</t>
  </si>
  <si>
    <t>978013191.S</t>
  </si>
  <si>
    <t>Otlčenie omietok stien vnútorných vápenných alebo vápennocementových v rozsahu do 100 %,  -0,04600t</t>
  </si>
  <si>
    <t>34</t>
  </si>
  <si>
    <t>978015281.S</t>
  </si>
  <si>
    <t>Otlčenie omietok vonkajších priečelí jednoduchých, s vyškriabaním škár, očistením muriva, v rozsahu do 80 %,  -0,04600t</t>
  </si>
  <si>
    <t>36</t>
  </si>
  <si>
    <t>19</t>
  </si>
  <si>
    <t>979081111</t>
  </si>
  <si>
    <t>Odvoz sutiny a vybúraných hmôt na skládku do 1 km</t>
  </si>
  <si>
    <t>t</t>
  </si>
  <si>
    <t>38</t>
  </si>
  <si>
    <t>979081121</t>
  </si>
  <si>
    <t>Odvoz sutiny a vybúraných hmôt na skládku za každý ďalší 1 km - uvažovaný odvoz do 21km, dodávateľ nacení podľa svojich možností</t>
  </si>
  <si>
    <t>40</t>
  </si>
  <si>
    <t>21</t>
  </si>
  <si>
    <t>979082111</t>
  </si>
  <si>
    <t>Triedenie, nakladanie a vnútrostavenisková doprava sutiny a vybúraných hmôt</t>
  </si>
  <si>
    <t>42</t>
  </si>
  <si>
    <t>979082111.1</t>
  </si>
  <si>
    <t>Vnútrostavenisková doprava sutiny a vybúraných hmôt do 10 m</t>
  </si>
  <si>
    <t>44</t>
  </si>
  <si>
    <t>23</t>
  </si>
  <si>
    <t>979082121</t>
  </si>
  <si>
    <t>Vnútrostavenisková doprava sutiny a vybúraných hmôt za každých ďalších 5 m</t>
  </si>
  <si>
    <t>46</t>
  </si>
  <si>
    <t>979089612</t>
  </si>
  <si>
    <t>Poplatok za skladovanie -zmiešaný</t>
  </si>
  <si>
    <t>48</t>
  </si>
  <si>
    <t>PSV</t>
  </si>
  <si>
    <t>Práce a dodávky PSV</t>
  </si>
  <si>
    <t>713</t>
  </si>
  <si>
    <t>Izolácie tepelné</t>
  </si>
  <si>
    <t>25</t>
  </si>
  <si>
    <t>713131134.S</t>
  </si>
  <si>
    <t>Montáž tepelnej izolácie stien minerálnou vlnou, vložením voľne v jednej vrstve</t>
  </si>
  <si>
    <t>50</t>
  </si>
  <si>
    <t>M</t>
  </si>
  <si>
    <t>631440041700.S</t>
  </si>
  <si>
    <t>Akustická izolácia  hr. 50 mm</t>
  </si>
  <si>
    <t>52</t>
  </si>
  <si>
    <t>27</t>
  </si>
  <si>
    <t>998713201.S</t>
  </si>
  <si>
    <t>Presun hmôt pre izolácie tepelné v objektoch výšky do 6 m</t>
  </si>
  <si>
    <t>%</t>
  </si>
  <si>
    <t>54</t>
  </si>
  <si>
    <t>763</t>
  </si>
  <si>
    <t>Konštrukcie - drevostavby</t>
  </si>
  <si>
    <t>763115120.S</t>
  </si>
  <si>
    <t>Priečka SDK hr. 100 mm, kca CW+UW 75, jednoducho opláštená doskou štandardnou A 12,5 mm</t>
  </si>
  <si>
    <t>56</t>
  </si>
  <si>
    <t>29</t>
  </si>
  <si>
    <t>998763201.S</t>
  </si>
  <si>
    <t>Presun hmôt pre drevostavby v objektoch výšky do 12 m</t>
  </si>
  <si>
    <t>58</t>
  </si>
  <si>
    <t>766</t>
  </si>
  <si>
    <t>Konštrukcie stolárske</t>
  </si>
  <si>
    <t>766112820.S</t>
  </si>
  <si>
    <t>Demontáž drevených stien zasklených,  -0,01638t</t>
  </si>
  <si>
    <t>60</t>
  </si>
  <si>
    <t>31</t>
  </si>
  <si>
    <t>611710310201</t>
  </si>
  <si>
    <t>M+D Interiérové dvere, plné jednokrídlové s poldrážkou,pravé  otváravé 800/1970mm,materiál drevo, s prahom,vrátane kovania dózický zámok,kľučka+kľučka, oceľovej zárubne  - D1</t>
  </si>
  <si>
    <t>62</t>
  </si>
  <si>
    <t>611710310202</t>
  </si>
  <si>
    <t>M+D Interiérové dvere, plné jednokrídlové s poldrážkou,pravé  otváravé 800/1970mm,materiál drevo, s prahom,vrátane kovania dózický zámok,kľučka+kľučka, oceľovej zárubne   - D2</t>
  </si>
  <si>
    <t>64</t>
  </si>
  <si>
    <t>33</t>
  </si>
  <si>
    <t>611710310203</t>
  </si>
  <si>
    <t>M+D Interiérové dvere, plné jednokrídlové s poldrážkou,ľavé, otváravé 800/1970mm,materiál drevo, s prahom,vrátane kovania dózický zámok,kľučka+kľučka, oceľovej zárubne   - D2</t>
  </si>
  <si>
    <t>66</t>
  </si>
  <si>
    <t>611710310204</t>
  </si>
  <si>
    <t>M+D Interiérové dvere, plné jednokrídlové s poldrážkou,ľavé, otváravé 600/1970mm,materiál drevo, s prahom,vrátane kovania dózický zámok,kľučka+kľučka, oceľovej zárubne   - D3</t>
  </si>
  <si>
    <t>68</t>
  </si>
  <si>
    <t>35</t>
  </si>
  <si>
    <t>611710310205</t>
  </si>
  <si>
    <t>M+D Interiérové dvere, plné jednokrídlové s poldrážkou,pravé  otváravé 600/1970mm,materiál drevo, s prahom,vrátane kovania dózický zámok,kľučka+kľučka, oceľovej zárubne   - D3</t>
  </si>
  <si>
    <t>70</t>
  </si>
  <si>
    <t>611710310206</t>
  </si>
  <si>
    <t>M+D Plastové okno dvojkrídlové,otváravo/sklopné rozmeru 1800/1800 mm,izolačné trojsklo,farba biela vrátane kovania a potrebného príslušenstva   - O1</t>
  </si>
  <si>
    <t>72</t>
  </si>
  <si>
    <t>37</t>
  </si>
  <si>
    <t>998766201.S</t>
  </si>
  <si>
    <t>Presun hmot pre konštrukcie stolárske v objektoch výšky do 6 m</t>
  </si>
  <si>
    <t>74</t>
  </si>
  <si>
    <t>767</t>
  </si>
  <si>
    <t>Konštrukcie doplnkové kovové</t>
  </si>
  <si>
    <t>7676121003</t>
  </si>
  <si>
    <t>M+D Exteriérové hliníkové dvere plné dvojkrídlové/otváravé ,rozmeru 1800/2500mm(krídla 820/2420),s prahom,vrátane kovania dózický zámok,kľučka/kľučka,p.ú. a príslušenstva</t>
  </si>
  <si>
    <t>76</t>
  </si>
  <si>
    <t>39</t>
  </si>
  <si>
    <t>7676588011</t>
  </si>
  <si>
    <t>Demontáž brány rolovacej  plochy do 6 m2, -0,243t</t>
  </si>
  <si>
    <t>78</t>
  </si>
  <si>
    <t>7679952051</t>
  </si>
  <si>
    <t>M+D Zábradia z jaklových profilov 60/40/3mm,výplň pásovina 60/8 mm,výška 900mm,vrátane kotvenia,bráničky a povrchovej úpravy opieskovanie+triskozinkovanie+striekaná RAL7046 a príslušenstva -Z1</t>
  </si>
  <si>
    <t>80</t>
  </si>
  <si>
    <t>41</t>
  </si>
  <si>
    <t>998767201.S</t>
  </si>
  <si>
    <t>Presun hmôt pre kovové stavebné doplnkové konštrukcie v objektoch výšky do 6 m</t>
  </si>
  <si>
    <t>82</t>
  </si>
  <si>
    <t>771</t>
  </si>
  <si>
    <t>Podlahy z dlaždíc</t>
  </si>
  <si>
    <t>771411004.S</t>
  </si>
  <si>
    <t>Montáž soklíkov z obkladačiek do malty</t>
  </si>
  <si>
    <t>84</t>
  </si>
  <si>
    <t>43</t>
  </si>
  <si>
    <t>771541015.S</t>
  </si>
  <si>
    <t>Montáž podláh z dlaždíc gres kladených do malty</t>
  </si>
  <si>
    <t>86</t>
  </si>
  <si>
    <t>597740001910.S</t>
  </si>
  <si>
    <t>Dlaždice keramické</t>
  </si>
  <si>
    <t>88</t>
  </si>
  <si>
    <t>45</t>
  </si>
  <si>
    <t>998771201.S</t>
  </si>
  <si>
    <t>Presun hmôt pre podlahy z dlaždíc v objektoch výšky do 6m</t>
  </si>
  <si>
    <t>90</t>
  </si>
  <si>
    <t>775</t>
  </si>
  <si>
    <t>Podlahy vlysové a parketové</t>
  </si>
  <si>
    <t>775521810.S</t>
  </si>
  <si>
    <t>Demontáž podláh drevených, laminátových, parketových položených voľne alebo spoj click, vrátane líšt -0,0150t</t>
  </si>
  <si>
    <t>92</t>
  </si>
  <si>
    <t>47</t>
  </si>
  <si>
    <t>998775201.S</t>
  </si>
  <si>
    <t>Presun hmôt pre podlahy vlysové a parketové v objektoch výšky do 6 m</t>
  </si>
  <si>
    <t>94</t>
  </si>
  <si>
    <t>776</t>
  </si>
  <si>
    <t>Podlahy povlakové</t>
  </si>
  <si>
    <t>776511820.S</t>
  </si>
  <si>
    <t>Odstránenie povlakových podláh z nášľapnej plochy lepených s podložkou,  -0,00100t</t>
  </si>
  <si>
    <t>96</t>
  </si>
  <si>
    <t>49</t>
  </si>
  <si>
    <t>998776201.S</t>
  </si>
  <si>
    <t>Presun hmôt pre podlahy povlakové v objektoch výšky do 6 m</t>
  </si>
  <si>
    <t>98</t>
  </si>
  <si>
    <t>784</t>
  </si>
  <si>
    <t>Dokončovacie práce - maľby</t>
  </si>
  <si>
    <t>784410110</t>
  </si>
  <si>
    <t>Penetrovanie jednonásobné jemnozrnných podkladov</t>
  </si>
  <si>
    <t>100</t>
  </si>
  <si>
    <t>51</t>
  </si>
  <si>
    <t>784452372</t>
  </si>
  <si>
    <t>Maľby z maliarskych zmesí, ručne nanášané dvojnásobné na jemnozrnný podklad výšky nad 3,80 m</t>
  </si>
  <si>
    <t>102</t>
  </si>
  <si>
    <t>7844810090</t>
  </si>
  <si>
    <t>Príprava vnútorného podkladu stien penetráciou pred nanesením stierky</t>
  </si>
  <si>
    <t>104</t>
  </si>
  <si>
    <t>53</t>
  </si>
  <si>
    <t>7844810091</t>
  </si>
  <si>
    <t>Príprava vnútorného podkladu stropov penetráciou pred nanesením stierky</t>
  </si>
  <si>
    <t>106</t>
  </si>
  <si>
    <t>784410600.S</t>
  </si>
  <si>
    <t>Vyrovnanie trhlín a nerovností na jemnozrnných povrchoch výšky do 3,80 m</t>
  </si>
  <si>
    <t>108</t>
  </si>
  <si>
    <t>55</t>
  </si>
  <si>
    <t>784481010.S</t>
  </si>
  <si>
    <t>Stierka stien na podklad jemnozrnný výšky do 3,80 m</t>
  </si>
  <si>
    <t>110</t>
  </si>
  <si>
    <t>784481110.S</t>
  </si>
  <si>
    <t>Stierka stropov na podklad jemnozrnný výšky do 3,80 m</t>
  </si>
  <si>
    <t>112</t>
  </si>
  <si>
    <t>57</t>
  </si>
  <si>
    <t>784418011.S</t>
  </si>
  <si>
    <t>Zakrývanie otvorov, podláh a zariadení fóliou v miestnostiach alebo na schodisku</t>
  </si>
  <si>
    <t>114</t>
  </si>
  <si>
    <t>784418012.S</t>
  </si>
  <si>
    <t>Zakrývanie podláh a zariadení papierom v miestnostiach alebo na schodisku</t>
  </si>
  <si>
    <t>116</t>
  </si>
  <si>
    <t>Práce a dodávky M</t>
  </si>
  <si>
    <t>21-M</t>
  </si>
  <si>
    <t>Elektromontáže</t>
  </si>
  <si>
    <t>59</t>
  </si>
  <si>
    <t>2101</t>
  </si>
  <si>
    <t>Elektroinštalácie</t>
  </si>
  <si>
    <t>sub</t>
  </si>
  <si>
    <t>118</t>
  </si>
  <si>
    <t>ELI - Elektroinštalácia</t>
  </si>
  <si>
    <t>Pol1</t>
  </si>
  <si>
    <t>rozvodnica R2 dozbroj</t>
  </si>
  <si>
    <t>Pol2</t>
  </si>
  <si>
    <t>rozvodnica RS29</t>
  </si>
  <si>
    <t>Pol3</t>
  </si>
  <si>
    <t>CYKY-J 5x10</t>
  </si>
  <si>
    <t>Pol4</t>
  </si>
  <si>
    <t>CY 25</t>
  </si>
  <si>
    <t>Pol5</t>
  </si>
  <si>
    <t>CYKY-J 3x2,5</t>
  </si>
  <si>
    <t>Pol6</t>
  </si>
  <si>
    <t>CYKY-J 3x1,5</t>
  </si>
  <si>
    <t>Pol7</t>
  </si>
  <si>
    <t>CYKY-O 3x1,5</t>
  </si>
  <si>
    <t>Pol8</t>
  </si>
  <si>
    <t>CYKY-O 2x1,5</t>
  </si>
  <si>
    <t>Pol9</t>
  </si>
  <si>
    <t>FeZn d8mm</t>
  </si>
  <si>
    <t>Pol10</t>
  </si>
  <si>
    <t>1- pól vyp 10A,250V IP20</t>
  </si>
  <si>
    <t>Pol11</t>
  </si>
  <si>
    <t>prepínač 5 vyp 10A,250V IP20</t>
  </si>
  <si>
    <t>Pol12</t>
  </si>
  <si>
    <t>Prepínač 6 vyp 10A,250V IP20</t>
  </si>
  <si>
    <t>Pol13</t>
  </si>
  <si>
    <t>Súmrak spin  s noč. Útlmom, 10A, 230V, IP54</t>
  </si>
  <si>
    <t>Pol14</t>
  </si>
  <si>
    <t>dvojzásuvka 16A, 250V, kompl</t>
  </si>
  <si>
    <t>Pol15</t>
  </si>
  <si>
    <t>zásuvka 16A, 250V, IP43 kompl</t>
  </si>
  <si>
    <t>Pol16</t>
  </si>
  <si>
    <t>LED  svietidlo stropné,30W, IP20, 4000K</t>
  </si>
  <si>
    <t>Pol17</t>
  </si>
  <si>
    <t>LED  svietidlo stropné,15W, IP20, 4000K</t>
  </si>
  <si>
    <t>Pol18</t>
  </si>
  <si>
    <t>LED  svietidlo nástenné vonkajšie,15W, IP54, 4000K</t>
  </si>
  <si>
    <t>Pol19</t>
  </si>
  <si>
    <t>pripoj svorka bleskozvodová</t>
  </si>
  <si>
    <t>Pol20</t>
  </si>
  <si>
    <t>plastová lišta do 40x20 vc krab</t>
  </si>
  <si>
    <t>Pol21</t>
  </si>
  <si>
    <t>zisť. Skut. Stavu</t>
  </si>
  <si>
    <t>hod</t>
  </si>
  <si>
    <t>Pol22</t>
  </si>
  <si>
    <t>demontáže</t>
  </si>
  <si>
    <t>Pol23</t>
  </si>
  <si>
    <t>úprava jestv, elektrinštal</t>
  </si>
  <si>
    <t>Pol24</t>
  </si>
  <si>
    <t>zabezp. Vyp stavu</t>
  </si>
  <si>
    <t>Pol25</t>
  </si>
  <si>
    <t>východzia revízia</t>
  </si>
  <si>
    <t>Pol26</t>
  </si>
  <si>
    <t>preberacie konanie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</si>
</sst>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"/>
    <numFmt numFmtId="165" formatCode="dd\.mm\.yyyy"/>
    <numFmt numFmtId="166" formatCode="#,##0.00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3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27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19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19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 applyProtection="1">
      <alignment horizontal="center" vertical="center" wrapText="1"/>
      <protection locked="0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4" fontId="19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4" fontId="31" fillId="3" borderId="22" xfId="0" applyNumberFormat="1" applyFont="1" applyFill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3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>
      <alignment horizontal="center" vertical="center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right" vertical="center"/>
    </xf>
    <xf numFmtId="0" fontId="19" fillId="5" borderId="8" xfId="0" applyFont="1" applyFill="1" applyBorder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tabSelected="1" workbookViewId="0">
      <selection activeCell="K5" sqref="K5:AO5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98" t="s">
        <v>5</v>
      </c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199"/>
      <c r="BD2" s="199"/>
      <c r="BE2" s="199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6</v>
      </c>
    </row>
    <row r="5" spans="1:74" s="1" customFormat="1" ht="12" customHeight="1">
      <c r="B5" s="17"/>
      <c r="D5" s="21" t="s">
        <v>11</v>
      </c>
      <c r="K5" s="20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R5" s="17"/>
      <c r="BE5" s="189" t="s">
        <v>12</v>
      </c>
      <c r="BS5" s="14" t="s">
        <v>6</v>
      </c>
    </row>
    <row r="6" spans="1:74" s="1" customFormat="1" ht="36.950000000000003" customHeight="1">
      <c r="B6" s="17"/>
      <c r="D6" s="23" t="s">
        <v>13</v>
      </c>
      <c r="K6" s="210" t="s">
        <v>14</v>
      </c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199"/>
      <c r="AJ6" s="199"/>
      <c r="AK6" s="199"/>
      <c r="AL6" s="199"/>
      <c r="AM6" s="199"/>
      <c r="AN6" s="199"/>
      <c r="AO6" s="199"/>
      <c r="AR6" s="17"/>
      <c r="BE6" s="190"/>
      <c r="BS6" s="14" t="s">
        <v>6</v>
      </c>
    </row>
    <row r="7" spans="1:74" s="1" customFormat="1" ht="12" customHeight="1">
      <c r="B7" s="17"/>
      <c r="D7" s="24" t="s">
        <v>15</v>
      </c>
      <c r="K7" s="22" t="s">
        <v>1</v>
      </c>
      <c r="AK7" s="24" t="s">
        <v>16</v>
      </c>
      <c r="AN7" s="22" t="s">
        <v>1</v>
      </c>
      <c r="AR7" s="17"/>
      <c r="BE7" s="190"/>
      <c r="BS7" s="14" t="s">
        <v>6</v>
      </c>
    </row>
    <row r="8" spans="1:74" s="1" customFormat="1" ht="12" customHeight="1">
      <c r="B8" s="17"/>
      <c r="D8" s="24" t="s">
        <v>17</v>
      </c>
      <c r="K8" s="22" t="s">
        <v>18</v>
      </c>
      <c r="AK8" s="24" t="s">
        <v>19</v>
      </c>
      <c r="AN8" s="25" t="s">
        <v>20</v>
      </c>
      <c r="AR8" s="17"/>
      <c r="BE8" s="190"/>
      <c r="BS8" s="14" t="s">
        <v>6</v>
      </c>
    </row>
    <row r="9" spans="1:74" s="1" customFormat="1" ht="14.45" customHeight="1">
      <c r="B9" s="17"/>
      <c r="AR9" s="17"/>
      <c r="BE9" s="190"/>
      <c r="BS9" s="14" t="s">
        <v>6</v>
      </c>
    </row>
    <row r="10" spans="1:74" s="1" customFormat="1" ht="12" customHeight="1">
      <c r="B10" s="17"/>
      <c r="D10" s="24" t="s">
        <v>21</v>
      </c>
      <c r="AK10" s="24" t="s">
        <v>22</v>
      </c>
      <c r="AN10" s="22" t="s">
        <v>1</v>
      </c>
      <c r="AR10" s="17"/>
      <c r="BE10" s="190"/>
      <c r="BS10" s="14" t="s">
        <v>6</v>
      </c>
    </row>
    <row r="11" spans="1:74" s="1" customFormat="1" ht="18.399999999999999" customHeight="1">
      <c r="B11" s="17"/>
      <c r="E11" s="22" t="s">
        <v>18</v>
      </c>
      <c r="AK11" s="24" t="s">
        <v>23</v>
      </c>
      <c r="AN11" s="22" t="s">
        <v>1</v>
      </c>
      <c r="AR11" s="17"/>
      <c r="BE11" s="190"/>
      <c r="BS11" s="14" t="s">
        <v>6</v>
      </c>
    </row>
    <row r="12" spans="1:74" s="1" customFormat="1" ht="6.95" customHeight="1">
      <c r="B12" s="17"/>
      <c r="AR12" s="17"/>
      <c r="BE12" s="190"/>
      <c r="BS12" s="14" t="s">
        <v>6</v>
      </c>
    </row>
    <row r="13" spans="1:74" s="1" customFormat="1" ht="12" customHeight="1">
      <c r="B13" s="17"/>
      <c r="D13" s="24" t="s">
        <v>24</v>
      </c>
      <c r="AK13" s="24" t="s">
        <v>22</v>
      </c>
      <c r="AN13" s="26" t="s">
        <v>25</v>
      </c>
      <c r="AR13" s="17"/>
      <c r="BE13" s="190"/>
      <c r="BS13" s="14" t="s">
        <v>6</v>
      </c>
    </row>
    <row r="14" spans="1:74" ht="12.75">
      <c r="B14" s="17"/>
      <c r="E14" s="211" t="s">
        <v>25</v>
      </c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4" t="s">
        <v>23</v>
      </c>
      <c r="AN14" s="26" t="s">
        <v>25</v>
      </c>
      <c r="AR14" s="17"/>
      <c r="BE14" s="190"/>
      <c r="BS14" s="14" t="s">
        <v>6</v>
      </c>
    </row>
    <row r="15" spans="1:74" s="1" customFormat="1" ht="6.95" customHeight="1">
      <c r="B15" s="17"/>
      <c r="AR15" s="17"/>
      <c r="BE15" s="190"/>
      <c r="BS15" s="14" t="s">
        <v>3</v>
      </c>
    </row>
    <row r="16" spans="1:74" s="1" customFormat="1" ht="12" customHeight="1">
      <c r="B16" s="17"/>
      <c r="D16" s="24" t="s">
        <v>26</v>
      </c>
      <c r="AK16" s="24" t="s">
        <v>22</v>
      </c>
      <c r="AN16" s="22" t="s">
        <v>1</v>
      </c>
      <c r="AR16" s="17"/>
      <c r="BE16" s="190"/>
      <c r="BS16" s="14" t="s">
        <v>3</v>
      </c>
    </row>
    <row r="17" spans="1:71" s="1" customFormat="1" ht="18.399999999999999" customHeight="1">
      <c r="B17" s="17"/>
      <c r="E17" s="22" t="s">
        <v>18</v>
      </c>
      <c r="AK17" s="24" t="s">
        <v>23</v>
      </c>
      <c r="AN17" s="22" t="s">
        <v>1</v>
      </c>
      <c r="AR17" s="17"/>
      <c r="BE17" s="190"/>
      <c r="BS17" s="14" t="s">
        <v>27</v>
      </c>
    </row>
    <row r="18" spans="1:71" s="1" customFormat="1" ht="6.95" customHeight="1">
      <c r="B18" s="17"/>
      <c r="AR18" s="17"/>
      <c r="BE18" s="190"/>
      <c r="BS18" s="14" t="s">
        <v>6</v>
      </c>
    </row>
    <row r="19" spans="1:71" s="1" customFormat="1" ht="12" customHeight="1">
      <c r="B19" s="17"/>
      <c r="D19" s="24" t="s">
        <v>28</v>
      </c>
      <c r="AK19" s="24" t="s">
        <v>22</v>
      </c>
      <c r="AN19" s="22" t="s">
        <v>1</v>
      </c>
      <c r="AR19" s="17"/>
      <c r="BE19" s="190"/>
      <c r="BS19" s="14" t="s">
        <v>6</v>
      </c>
    </row>
    <row r="20" spans="1:71" s="1" customFormat="1" ht="18.399999999999999" customHeight="1">
      <c r="B20" s="17"/>
      <c r="E20" s="22" t="s">
        <v>18</v>
      </c>
      <c r="AK20" s="24" t="s">
        <v>23</v>
      </c>
      <c r="AN20" s="22" t="s">
        <v>1</v>
      </c>
      <c r="AR20" s="17"/>
      <c r="BE20" s="190"/>
      <c r="BS20" s="14" t="s">
        <v>27</v>
      </c>
    </row>
    <row r="21" spans="1:71" s="1" customFormat="1" ht="6.95" customHeight="1">
      <c r="B21" s="17"/>
      <c r="AR21" s="17"/>
      <c r="BE21" s="190"/>
    </row>
    <row r="22" spans="1:71" s="1" customFormat="1" ht="12" customHeight="1">
      <c r="B22" s="17"/>
      <c r="D22" s="24" t="s">
        <v>29</v>
      </c>
      <c r="AR22" s="17"/>
      <c r="BE22" s="190"/>
    </row>
    <row r="23" spans="1:71" s="1" customFormat="1" ht="16.5" customHeight="1">
      <c r="B23" s="17"/>
      <c r="E23" s="213" t="s">
        <v>1</v>
      </c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  <c r="AN23" s="213"/>
      <c r="AR23" s="17"/>
      <c r="BE23" s="190"/>
    </row>
    <row r="24" spans="1:71" s="1" customFormat="1" ht="6.95" customHeight="1">
      <c r="B24" s="17"/>
      <c r="AR24" s="17"/>
      <c r="BE24" s="190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190"/>
    </row>
    <row r="26" spans="1:71" s="2" customFormat="1" ht="25.9" customHeight="1">
      <c r="A26" s="29"/>
      <c r="B26" s="30"/>
      <c r="C26" s="29"/>
      <c r="D26" s="31" t="s">
        <v>30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192">
        <f>ROUND(AG94,2)</f>
        <v>0</v>
      </c>
      <c r="AL26" s="193"/>
      <c r="AM26" s="193"/>
      <c r="AN26" s="193"/>
      <c r="AO26" s="193"/>
      <c r="AP26" s="29"/>
      <c r="AQ26" s="29"/>
      <c r="AR26" s="30"/>
      <c r="BE26" s="190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190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14" t="s">
        <v>31</v>
      </c>
      <c r="M28" s="214"/>
      <c r="N28" s="214"/>
      <c r="O28" s="214"/>
      <c r="P28" s="214"/>
      <c r="Q28" s="29"/>
      <c r="R28" s="29"/>
      <c r="S28" s="29"/>
      <c r="T28" s="29"/>
      <c r="U28" s="29"/>
      <c r="V28" s="29"/>
      <c r="W28" s="214" t="s">
        <v>32</v>
      </c>
      <c r="X28" s="214"/>
      <c r="Y28" s="214"/>
      <c r="Z28" s="214"/>
      <c r="AA28" s="214"/>
      <c r="AB28" s="214"/>
      <c r="AC28" s="214"/>
      <c r="AD28" s="214"/>
      <c r="AE28" s="214"/>
      <c r="AF28" s="29"/>
      <c r="AG28" s="29"/>
      <c r="AH28" s="29"/>
      <c r="AI28" s="29"/>
      <c r="AJ28" s="29"/>
      <c r="AK28" s="214" t="s">
        <v>33</v>
      </c>
      <c r="AL28" s="214"/>
      <c r="AM28" s="214"/>
      <c r="AN28" s="214"/>
      <c r="AO28" s="214"/>
      <c r="AP28" s="29"/>
      <c r="AQ28" s="29"/>
      <c r="AR28" s="30"/>
      <c r="BE28" s="190"/>
    </row>
    <row r="29" spans="1:71" s="3" customFormat="1" ht="14.45" customHeight="1">
      <c r="B29" s="34"/>
      <c r="D29" s="24" t="s">
        <v>34</v>
      </c>
      <c r="F29" s="24" t="s">
        <v>35</v>
      </c>
      <c r="L29" s="215">
        <v>0.2</v>
      </c>
      <c r="M29" s="188"/>
      <c r="N29" s="188"/>
      <c r="O29" s="188"/>
      <c r="P29" s="188"/>
      <c r="W29" s="187">
        <f>ROUND(AZ94, 2)</f>
        <v>0</v>
      </c>
      <c r="X29" s="188"/>
      <c r="Y29" s="188"/>
      <c r="Z29" s="188"/>
      <c r="AA29" s="188"/>
      <c r="AB29" s="188"/>
      <c r="AC29" s="188"/>
      <c r="AD29" s="188"/>
      <c r="AE29" s="188"/>
      <c r="AK29" s="187">
        <f>ROUND(AV94, 2)</f>
        <v>0</v>
      </c>
      <c r="AL29" s="188"/>
      <c r="AM29" s="188"/>
      <c r="AN29" s="188"/>
      <c r="AO29" s="188"/>
      <c r="AR29" s="34"/>
      <c r="BE29" s="191"/>
    </row>
    <row r="30" spans="1:71" s="3" customFormat="1" ht="14.45" customHeight="1">
      <c r="B30" s="34"/>
      <c r="F30" s="24" t="s">
        <v>36</v>
      </c>
      <c r="L30" s="215">
        <v>0.2</v>
      </c>
      <c r="M30" s="188"/>
      <c r="N30" s="188"/>
      <c r="O30" s="188"/>
      <c r="P30" s="188"/>
      <c r="W30" s="187">
        <f>ROUND(BA94, 2)</f>
        <v>0</v>
      </c>
      <c r="X30" s="188"/>
      <c r="Y30" s="188"/>
      <c r="Z30" s="188"/>
      <c r="AA30" s="188"/>
      <c r="AB30" s="188"/>
      <c r="AC30" s="188"/>
      <c r="AD30" s="188"/>
      <c r="AE30" s="188"/>
      <c r="AK30" s="187">
        <f>ROUND(AW94, 2)</f>
        <v>0</v>
      </c>
      <c r="AL30" s="188"/>
      <c r="AM30" s="188"/>
      <c r="AN30" s="188"/>
      <c r="AO30" s="188"/>
      <c r="AR30" s="34"/>
      <c r="BE30" s="191"/>
    </row>
    <row r="31" spans="1:71" s="3" customFormat="1" ht="14.45" hidden="1" customHeight="1">
      <c r="B31" s="34"/>
      <c r="F31" s="24" t="s">
        <v>37</v>
      </c>
      <c r="L31" s="215">
        <v>0.2</v>
      </c>
      <c r="M31" s="188"/>
      <c r="N31" s="188"/>
      <c r="O31" s="188"/>
      <c r="P31" s="188"/>
      <c r="W31" s="187">
        <f>ROUND(BB94, 2)</f>
        <v>0</v>
      </c>
      <c r="X31" s="188"/>
      <c r="Y31" s="188"/>
      <c r="Z31" s="188"/>
      <c r="AA31" s="188"/>
      <c r="AB31" s="188"/>
      <c r="AC31" s="188"/>
      <c r="AD31" s="188"/>
      <c r="AE31" s="188"/>
      <c r="AK31" s="187">
        <v>0</v>
      </c>
      <c r="AL31" s="188"/>
      <c r="AM31" s="188"/>
      <c r="AN31" s="188"/>
      <c r="AO31" s="188"/>
      <c r="AR31" s="34"/>
      <c r="BE31" s="191"/>
    </row>
    <row r="32" spans="1:71" s="3" customFormat="1" ht="14.45" hidden="1" customHeight="1">
      <c r="B32" s="34"/>
      <c r="F32" s="24" t="s">
        <v>38</v>
      </c>
      <c r="L32" s="215">
        <v>0.2</v>
      </c>
      <c r="M32" s="188"/>
      <c r="N32" s="188"/>
      <c r="O32" s="188"/>
      <c r="P32" s="188"/>
      <c r="W32" s="187">
        <f>ROUND(BC94, 2)</f>
        <v>0</v>
      </c>
      <c r="X32" s="188"/>
      <c r="Y32" s="188"/>
      <c r="Z32" s="188"/>
      <c r="AA32" s="188"/>
      <c r="AB32" s="188"/>
      <c r="AC32" s="188"/>
      <c r="AD32" s="188"/>
      <c r="AE32" s="188"/>
      <c r="AK32" s="187">
        <v>0</v>
      </c>
      <c r="AL32" s="188"/>
      <c r="AM32" s="188"/>
      <c r="AN32" s="188"/>
      <c r="AO32" s="188"/>
      <c r="AR32" s="34"/>
      <c r="BE32" s="191"/>
    </row>
    <row r="33" spans="1:57" s="3" customFormat="1" ht="14.45" hidden="1" customHeight="1">
      <c r="B33" s="34"/>
      <c r="F33" s="24" t="s">
        <v>39</v>
      </c>
      <c r="L33" s="215">
        <v>0</v>
      </c>
      <c r="M33" s="188"/>
      <c r="N33" s="188"/>
      <c r="O33" s="188"/>
      <c r="P33" s="188"/>
      <c r="W33" s="187">
        <f>ROUND(BD94, 2)</f>
        <v>0</v>
      </c>
      <c r="X33" s="188"/>
      <c r="Y33" s="188"/>
      <c r="Z33" s="188"/>
      <c r="AA33" s="188"/>
      <c r="AB33" s="188"/>
      <c r="AC33" s="188"/>
      <c r="AD33" s="188"/>
      <c r="AE33" s="188"/>
      <c r="AK33" s="187">
        <v>0</v>
      </c>
      <c r="AL33" s="188"/>
      <c r="AM33" s="188"/>
      <c r="AN33" s="188"/>
      <c r="AO33" s="188"/>
      <c r="AR33" s="34"/>
      <c r="BE33" s="191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190"/>
    </row>
    <row r="35" spans="1:57" s="2" customFormat="1" ht="25.9" customHeight="1">
      <c r="A35" s="29"/>
      <c r="B35" s="30"/>
      <c r="C35" s="35"/>
      <c r="D35" s="36" t="s">
        <v>40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41</v>
      </c>
      <c r="U35" s="37"/>
      <c r="V35" s="37"/>
      <c r="W35" s="37"/>
      <c r="X35" s="194" t="s">
        <v>42</v>
      </c>
      <c r="Y35" s="195"/>
      <c r="Z35" s="195"/>
      <c r="AA35" s="195"/>
      <c r="AB35" s="195"/>
      <c r="AC35" s="37"/>
      <c r="AD35" s="37"/>
      <c r="AE35" s="37"/>
      <c r="AF35" s="37"/>
      <c r="AG35" s="37"/>
      <c r="AH35" s="37"/>
      <c r="AI35" s="37"/>
      <c r="AJ35" s="37"/>
      <c r="AK35" s="196">
        <f>SUM(AK26:AK33)</f>
        <v>0</v>
      </c>
      <c r="AL35" s="195"/>
      <c r="AM35" s="195"/>
      <c r="AN35" s="195"/>
      <c r="AO35" s="197"/>
      <c r="AP35" s="35"/>
      <c r="AQ35" s="35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9"/>
      <c r="D49" s="40" t="s">
        <v>43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44</v>
      </c>
      <c r="AI49" s="41"/>
      <c r="AJ49" s="41"/>
      <c r="AK49" s="41"/>
      <c r="AL49" s="41"/>
      <c r="AM49" s="41"/>
      <c r="AN49" s="41"/>
      <c r="AO49" s="41"/>
      <c r="AR49" s="39"/>
    </row>
    <row r="50" spans="1:57" ht="11.25">
      <c r="B50" s="17"/>
      <c r="AR50" s="17"/>
    </row>
    <row r="51" spans="1:57" ht="11.25">
      <c r="B51" s="17"/>
      <c r="AR51" s="17"/>
    </row>
    <row r="52" spans="1:57" ht="11.25">
      <c r="B52" s="17"/>
      <c r="AR52" s="17"/>
    </row>
    <row r="53" spans="1:57" ht="11.25">
      <c r="B53" s="17"/>
      <c r="AR53" s="17"/>
    </row>
    <row r="54" spans="1:57" ht="11.25">
      <c r="B54" s="17"/>
      <c r="AR54" s="17"/>
    </row>
    <row r="55" spans="1:57" ht="11.25">
      <c r="B55" s="17"/>
      <c r="AR55" s="17"/>
    </row>
    <row r="56" spans="1:57" ht="11.25">
      <c r="B56" s="17"/>
      <c r="AR56" s="17"/>
    </row>
    <row r="57" spans="1:57" ht="11.25">
      <c r="B57" s="17"/>
      <c r="AR57" s="17"/>
    </row>
    <row r="58" spans="1:57" ht="11.25">
      <c r="B58" s="17"/>
      <c r="AR58" s="17"/>
    </row>
    <row r="59" spans="1:57" ht="11.25">
      <c r="B59" s="17"/>
      <c r="AR59" s="17"/>
    </row>
    <row r="60" spans="1:57" s="2" customFormat="1" ht="12.75">
      <c r="A60" s="29"/>
      <c r="B60" s="30"/>
      <c r="C60" s="29"/>
      <c r="D60" s="42" t="s">
        <v>45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2" t="s">
        <v>46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2" t="s">
        <v>45</v>
      </c>
      <c r="AI60" s="32"/>
      <c r="AJ60" s="32"/>
      <c r="AK60" s="32"/>
      <c r="AL60" s="32"/>
      <c r="AM60" s="42" t="s">
        <v>46</v>
      </c>
      <c r="AN60" s="32"/>
      <c r="AO60" s="32"/>
      <c r="AP60" s="29"/>
      <c r="AQ60" s="29"/>
      <c r="AR60" s="30"/>
      <c r="BE60" s="29"/>
    </row>
    <row r="61" spans="1:57" ht="11.25">
      <c r="B61" s="17"/>
      <c r="AR61" s="17"/>
    </row>
    <row r="62" spans="1:57" ht="11.25">
      <c r="B62" s="17"/>
      <c r="AR62" s="17"/>
    </row>
    <row r="63" spans="1:57" ht="11.25">
      <c r="B63" s="17"/>
      <c r="AR63" s="17"/>
    </row>
    <row r="64" spans="1:57" s="2" customFormat="1" ht="12.75">
      <c r="A64" s="29"/>
      <c r="B64" s="30"/>
      <c r="C64" s="29"/>
      <c r="D64" s="40" t="s">
        <v>47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48</v>
      </c>
      <c r="AI64" s="43"/>
      <c r="AJ64" s="43"/>
      <c r="AK64" s="43"/>
      <c r="AL64" s="43"/>
      <c r="AM64" s="43"/>
      <c r="AN64" s="43"/>
      <c r="AO64" s="43"/>
      <c r="AP64" s="29"/>
      <c r="AQ64" s="29"/>
      <c r="AR64" s="30"/>
      <c r="BE64" s="29"/>
    </row>
    <row r="65" spans="1:57" ht="11.25">
      <c r="B65" s="17"/>
      <c r="AR65" s="17"/>
    </row>
    <row r="66" spans="1:57" ht="11.25">
      <c r="B66" s="17"/>
      <c r="AR66" s="17"/>
    </row>
    <row r="67" spans="1:57" ht="11.25">
      <c r="B67" s="17"/>
      <c r="AR67" s="17"/>
    </row>
    <row r="68" spans="1:57" ht="11.25">
      <c r="B68" s="17"/>
      <c r="AR68" s="17"/>
    </row>
    <row r="69" spans="1:57" ht="11.25">
      <c r="B69" s="17"/>
      <c r="AR69" s="17"/>
    </row>
    <row r="70" spans="1:57" ht="11.25">
      <c r="B70" s="17"/>
      <c r="AR70" s="17"/>
    </row>
    <row r="71" spans="1:57" ht="11.25">
      <c r="B71" s="17"/>
      <c r="AR71" s="17"/>
    </row>
    <row r="72" spans="1:57" ht="11.25">
      <c r="B72" s="17"/>
      <c r="AR72" s="17"/>
    </row>
    <row r="73" spans="1:57" ht="11.25">
      <c r="B73" s="17"/>
      <c r="AR73" s="17"/>
    </row>
    <row r="74" spans="1:57" ht="11.25">
      <c r="B74" s="17"/>
      <c r="AR74" s="17"/>
    </row>
    <row r="75" spans="1:57" s="2" customFormat="1" ht="12.75">
      <c r="A75" s="29"/>
      <c r="B75" s="30"/>
      <c r="C75" s="29"/>
      <c r="D75" s="42" t="s">
        <v>45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2" t="s">
        <v>46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2" t="s">
        <v>45</v>
      </c>
      <c r="AI75" s="32"/>
      <c r="AJ75" s="32"/>
      <c r="AK75" s="32"/>
      <c r="AL75" s="32"/>
      <c r="AM75" s="42" t="s">
        <v>46</v>
      </c>
      <c r="AN75" s="32"/>
      <c r="AO75" s="32"/>
      <c r="AP75" s="29"/>
      <c r="AQ75" s="29"/>
      <c r="AR75" s="30"/>
      <c r="BE75" s="29"/>
    </row>
    <row r="76" spans="1:57" s="2" customFormat="1" ht="11.25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0"/>
      <c r="BE77" s="29"/>
    </row>
    <row r="81" spans="1:9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0"/>
      <c r="BE81" s="29"/>
    </row>
    <row r="82" spans="1:91" s="2" customFormat="1" ht="24.95" customHeight="1">
      <c r="A82" s="29"/>
      <c r="B82" s="30"/>
      <c r="C82" s="18" t="s">
        <v>49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48"/>
      <c r="C84" s="24" t="s">
        <v>11</v>
      </c>
      <c r="L84" s="4">
        <f>K5</f>
        <v>0</v>
      </c>
      <c r="AR84" s="48"/>
    </row>
    <row r="85" spans="1:91" s="5" customFormat="1" ht="36.950000000000003" customHeight="1">
      <c r="B85" s="49"/>
      <c r="C85" s="50" t="s">
        <v>13</v>
      </c>
      <c r="L85" s="206" t="str">
        <f>K6</f>
        <v>Rekonštrukcia skladu oblečenia DPB Jurajov dvor</v>
      </c>
      <c r="M85" s="207"/>
      <c r="N85" s="207"/>
      <c r="O85" s="207"/>
      <c r="P85" s="207"/>
      <c r="Q85" s="207"/>
      <c r="R85" s="207"/>
      <c r="S85" s="207"/>
      <c r="T85" s="207"/>
      <c r="U85" s="207"/>
      <c r="V85" s="207"/>
      <c r="W85" s="207"/>
      <c r="X85" s="207"/>
      <c r="Y85" s="207"/>
      <c r="Z85" s="207"/>
      <c r="AA85" s="207"/>
      <c r="AB85" s="207"/>
      <c r="AC85" s="207"/>
      <c r="AD85" s="207"/>
      <c r="AE85" s="207"/>
      <c r="AF85" s="207"/>
      <c r="AG85" s="207"/>
      <c r="AH85" s="207"/>
      <c r="AI85" s="207"/>
      <c r="AJ85" s="207"/>
      <c r="AK85" s="207"/>
      <c r="AL85" s="207"/>
      <c r="AM85" s="207"/>
      <c r="AN85" s="207"/>
      <c r="AO85" s="207"/>
      <c r="AR85" s="49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17</v>
      </c>
      <c r="D87" s="29"/>
      <c r="E87" s="29"/>
      <c r="F87" s="29"/>
      <c r="G87" s="29"/>
      <c r="H87" s="29"/>
      <c r="I87" s="29"/>
      <c r="J87" s="29"/>
      <c r="K87" s="29"/>
      <c r="L87" s="51" t="str">
        <f>IF(K8="","",K8)</f>
        <v xml:space="preserve">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19</v>
      </c>
      <c r="AJ87" s="29"/>
      <c r="AK87" s="29"/>
      <c r="AL87" s="29"/>
      <c r="AM87" s="208" t="str">
        <f>IF(AN8= "","",AN8)</f>
        <v>25. 5. 2021</v>
      </c>
      <c r="AN87" s="208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>
      <c r="A89" s="29"/>
      <c r="B89" s="30"/>
      <c r="C89" s="24" t="s">
        <v>21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 xml:space="preserve"> 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26</v>
      </c>
      <c r="AJ89" s="29"/>
      <c r="AK89" s="29"/>
      <c r="AL89" s="29"/>
      <c r="AM89" s="204" t="str">
        <f>IF(E17="","",E17)</f>
        <v xml:space="preserve"> </v>
      </c>
      <c r="AN89" s="205"/>
      <c r="AO89" s="205"/>
      <c r="AP89" s="205"/>
      <c r="AQ89" s="29"/>
      <c r="AR89" s="30"/>
      <c r="AS89" s="200" t="s">
        <v>50</v>
      </c>
      <c r="AT89" s="201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9"/>
    </row>
    <row r="90" spans="1:91" s="2" customFormat="1" ht="15.2" customHeight="1">
      <c r="A90" s="29"/>
      <c r="B90" s="30"/>
      <c r="C90" s="24" t="s">
        <v>24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28</v>
      </c>
      <c r="AJ90" s="29"/>
      <c r="AK90" s="29"/>
      <c r="AL90" s="29"/>
      <c r="AM90" s="204" t="str">
        <f>IF(E20="","",E20)</f>
        <v xml:space="preserve"> </v>
      </c>
      <c r="AN90" s="205"/>
      <c r="AO90" s="205"/>
      <c r="AP90" s="205"/>
      <c r="AQ90" s="29"/>
      <c r="AR90" s="30"/>
      <c r="AS90" s="202"/>
      <c r="AT90" s="203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02"/>
      <c r="AT91" s="203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9"/>
    </row>
    <row r="92" spans="1:91" s="2" customFormat="1" ht="29.25" customHeight="1">
      <c r="A92" s="29"/>
      <c r="B92" s="30"/>
      <c r="C92" s="216" t="s">
        <v>51</v>
      </c>
      <c r="D92" s="217"/>
      <c r="E92" s="217"/>
      <c r="F92" s="217"/>
      <c r="G92" s="217"/>
      <c r="H92" s="57"/>
      <c r="I92" s="218" t="s">
        <v>52</v>
      </c>
      <c r="J92" s="217"/>
      <c r="K92" s="217"/>
      <c r="L92" s="217"/>
      <c r="M92" s="217"/>
      <c r="N92" s="217"/>
      <c r="O92" s="217"/>
      <c r="P92" s="217"/>
      <c r="Q92" s="217"/>
      <c r="R92" s="217"/>
      <c r="S92" s="217"/>
      <c r="T92" s="217"/>
      <c r="U92" s="217"/>
      <c r="V92" s="217"/>
      <c r="W92" s="217"/>
      <c r="X92" s="217"/>
      <c r="Y92" s="217"/>
      <c r="Z92" s="217"/>
      <c r="AA92" s="217"/>
      <c r="AB92" s="217"/>
      <c r="AC92" s="217"/>
      <c r="AD92" s="217"/>
      <c r="AE92" s="217"/>
      <c r="AF92" s="217"/>
      <c r="AG92" s="219" t="s">
        <v>53</v>
      </c>
      <c r="AH92" s="217"/>
      <c r="AI92" s="217"/>
      <c r="AJ92" s="217"/>
      <c r="AK92" s="217"/>
      <c r="AL92" s="217"/>
      <c r="AM92" s="217"/>
      <c r="AN92" s="218" t="s">
        <v>54</v>
      </c>
      <c r="AO92" s="217"/>
      <c r="AP92" s="220"/>
      <c r="AQ92" s="58" t="s">
        <v>55</v>
      </c>
      <c r="AR92" s="30"/>
      <c r="AS92" s="59" t="s">
        <v>56</v>
      </c>
      <c r="AT92" s="60" t="s">
        <v>57</v>
      </c>
      <c r="AU92" s="60" t="s">
        <v>58</v>
      </c>
      <c r="AV92" s="60" t="s">
        <v>59</v>
      </c>
      <c r="AW92" s="60" t="s">
        <v>60</v>
      </c>
      <c r="AX92" s="60" t="s">
        <v>61</v>
      </c>
      <c r="AY92" s="60" t="s">
        <v>62</v>
      </c>
      <c r="AZ92" s="60" t="s">
        <v>63</v>
      </c>
      <c r="BA92" s="60" t="s">
        <v>64</v>
      </c>
      <c r="BB92" s="60" t="s">
        <v>65</v>
      </c>
      <c r="BC92" s="60" t="s">
        <v>66</v>
      </c>
      <c r="BD92" s="61" t="s">
        <v>67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9"/>
    </row>
    <row r="94" spans="1:91" s="6" customFormat="1" ht="32.450000000000003" customHeight="1">
      <c r="B94" s="65"/>
      <c r="C94" s="66" t="s">
        <v>68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24">
        <f>ROUND(SUM(AG95:AG96),2)</f>
        <v>0</v>
      </c>
      <c r="AH94" s="224"/>
      <c r="AI94" s="224"/>
      <c r="AJ94" s="224"/>
      <c r="AK94" s="224"/>
      <c r="AL94" s="224"/>
      <c r="AM94" s="224"/>
      <c r="AN94" s="225">
        <f>SUM(AG94,AT94)</f>
        <v>0</v>
      </c>
      <c r="AO94" s="225"/>
      <c r="AP94" s="225"/>
      <c r="AQ94" s="69" t="s">
        <v>1</v>
      </c>
      <c r="AR94" s="65"/>
      <c r="AS94" s="70">
        <f>ROUND(SUM(AS95:AS96),2)</f>
        <v>0</v>
      </c>
      <c r="AT94" s="71">
        <f>ROUND(SUM(AV94:AW94),2)</f>
        <v>0</v>
      </c>
      <c r="AU94" s="72">
        <f>ROUND(SUM(AU95:AU96),5)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ROUND(SUM(AZ95:AZ96),2)</f>
        <v>0</v>
      </c>
      <c r="BA94" s="71">
        <f>ROUND(SUM(BA95:BA96),2)</f>
        <v>0</v>
      </c>
      <c r="BB94" s="71">
        <f>ROUND(SUM(BB95:BB96),2)</f>
        <v>0</v>
      </c>
      <c r="BC94" s="71">
        <f>ROUND(SUM(BC95:BC96),2)</f>
        <v>0</v>
      </c>
      <c r="BD94" s="73">
        <f>ROUND(SUM(BD95:BD96),2)</f>
        <v>0</v>
      </c>
      <c r="BS94" s="74" t="s">
        <v>69</v>
      </c>
      <c r="BT94" s="74" t="s">
        <v>70</v>
      </c>
      <c r="BU94" s="75" t="s">
        <v>71</v>
      </c>
      <c r="BV94" s="74" t="s">
        <v>72</v>
      </c>
      <c r="BW94" s="74" t="s">
        <v>4</v>
      </c>
      <c r="BX94" s="74" t="s">
        <v>73</v>
      </c>
      <c r="CL94" s="74" t="s">
        <v>1</v>
      </c>
    </row>
    <row r="95" spans="1:91" s="7" customFormat="1" ht="16.5" customHeight="1">
      <c r="A95" s="76" t="s">
        <v>74</v>
      </c>
      <c r="B95" s="77"/>
      <c r="C95" s="78"/>
      <c r="D95" s="223" t="s">
        <v>75</v>
      </c>
      <c r="E95" s="223"/>
      <c r="F95" s="223"/>
      <c r="G95" s="223"/>
      <c r="H95" s="223"/>
      <c r="I95" s="79"/>
      <c r="J95" s="223" t="s">
        <v>76</v>
      </c>
      <c r="K95" s="223"/>
      <c r="L95" s="223"/>
      <c r="M95" s="223"/>
      <c r="N95" s="223"/>
      <c r="O95" s="223"/>
      <c r="P95" s="223"/>
      <c r="Q95" s="223"/>
      <c r="R95" s="223"/>
      <c r="S95" s="223"/>
      <c r="T95" s="223"/>
      <c r="U95" s="223"/>
      <c r="V95" s="223"/>
      <c r="W95" s="223"/>
      <c r="X95" s="223"/>
      <c r="Y95" s="223"/>
      <c r="Z95" s="223"/>
      <c r="AA95" s="223"/>
      <c r="AB95" s="223"/>
      <c r="AC95" s="223"/>
      <c r="AD95" s="223"/>
      <c r="AE95" s="223"/>
      <c r="AF95" s="223"/>
      <c r="AG95" s="221">
        <f>'ARCH - Architektúra'!J30</f>
        <v>0</v>
      </c>
      <c r="AH95" s="222"/>
      <c r="AI95" s="222"/>
      <c r="AJ95" s="222"/>
      <c r="AK95" s="222"/>
      <c r="AL95" s="222"/>
      <c r="AM95" s="222"/>
      <c r="AN95" s="221">
        <f>SUM(AG95,AT95)</f>
        <v>0</v>
      </c>
      <c r="AO95" s="222"/>
      <c r="AP95" s="222"/>
      <c r="AQ95" s="80" t="s">
        <v>77</v>
      </c>
      <c r="AR95" s="77"/>
      <c r="AS95" s="81">
        <v>0</v>
      </c>
      <c r="AT95" s="82">
        <f>ROUND(SUM(AV95:AW95),2)</f>
        <v>0</v>
      </c>
      <c r="AU95" s="83">
        <f>'ARCH - Architektúra'!P131</f>
        <v>0</v>
      </c>
      <c r="AV95" s="82">
        <f>'ARCH - Architektúra'!J33</f>
        <v>0</v>
      </c>
      <c r="AW95" s="82">
        <f>'ARCH - Architektúra'!J34</f>
        <v>0</v>
      </c>
      <c r="AX95" s="82">
        <f>'ARCH - Architektúra'!J35</f>
        <v>0</v>
      </c>
      <c r="AY95" s="82">
        <f>'ARCH - Architektúra'!J36</f>
        <v>0</v>
      </c>
      <c r="AZ95" s="82">
        <f>'ARCH - Architektúra'!F33</f>
        <v>0</v>
      </c>
      <c r="BA95" s="82">
        <f>'ARCH - Architektúra'!F34</f>
        <v>0</v>
      </c>
      <c r="BB95" s="82">
        <f>'ARCH - Architektúra'!F35</f>
        <v>0</v>
      </c>
      <c r="BC95" s="82">
        <f>'ARCH - Architektúra'!F36</f>
        <v>0</v>
      </c>
      <c r="BD95" s="84">
        <f>'ARCH - Architektúra'!F37</f>
        <v>0</v>
      </c>
      <c r="BT95" s="85" t="s">
        <v>78</v>
      </c>
      <c r="BV95" s="85" t="s">
        <v>72</v>
      </c>
      <c r="BW95" s="85" t="s">
        <v>79</v>
      </c>
      <c r="BX95" s="85" t="s">
        <v>4</v>
      </c>
      <c r="CL95" s="85" t="s">
        <v>1</v>
      </c>
      <c r="CM95" s="85" t="s">
        <v>70</v>
      </c>
    </row>
    <row r="96" spans="1:91" s="7" customFormat="1" ht="16.5" customHeight="1">
      <c r="A96" s="76" t="s">
        <v>74</v>
      </c>
      <c r="B96" s="77"/>
      <c r="C96" s="78"/>
      <c r="D96" s="223" t="s">
        <v>80</v>
      </c>
      <c r="E96" s="223"/>
      <c r="F96" s="223"/>
      <c r="G96" s="223"/>
      <c r="H96" s="223"/>
      <c r="I96" s="79"/>
      <c r="J96" s="223" t="s">
        <v>81</v>
      </c>
      <c r="K96" s="223"/>
      <c r="L96" s="223"/>
      <c r="M96" s="223"/>
      <c r="N96" s="223"/>
      <c r="O96" s="223"/>
      <c r="P96" s="223"/>
      <c r="Q96" s="223"/>
      <c r="R96" s="223"/>
      <c r="S96" s="223"/>
      <c r="T96" s="223"/>
      <c r="U96" s="223"/>
      <c r="V96" s="223"/>
      <c r="W96" s="223"/>
      <c r="X96" s="223"/>
      <c r="Y96" s="223"/>
      <c r="Z96" s="223"/>
      <c r="AA96" s="223"/>
      <c r="AB96" s="223"/>
      <c r="AC96" s="223"/>
      <c r="AD96" s="223"/>
      <c r="AE96" s="223"/>
      <c r="AF96" s="223"/>
      <c r="AG96" s="221">
        <f>'ELI - Elektroinštalácia'!J30</f>
        <v>0</v>
      </c>
      <c r="AH96" s="222"/>
      <c r="AI96" s="222"/>
      <c r="AJ96" s="222"/>
      <c r="AK96" s="222"/>
      <c r="AL96" s="222"/>
      <c r="AM96" s="222"/>
      <c r="AN96" s="221">
        <f>SUM(AG96,AT96)</f>
        <v>0</v>
      </c>
      <c r="AO96" s="222"/>
      <c r="AP96" s="222"/>
      <c r="AQ96" s="80" t="s">
        <v>77</v>
      </c>
      <c r="AR96" s="77"/>
      <c r="AS96" s="86">
        <v>0</v>
      </c>
      <c r="AT96" s="87">
        <f>ROUND(SUM(AV96:AW96),2)</f>
        <v>0</v>
      </c>
      <c r="AU96" s="88">
        <f>'ELI - Elektroinštalácia'!P116</f>
        <v>0</v>
      </c>
      <c r="AV96" s="87">
        <f>'ELI - Elektroinštalácia'!J33</f>
        <v>0</v>
      </c>
      <c r="AW96" s="87">
        <f>'ELI - Elektroinštalácia'!J34</f>
        <v>0</v>
      </c>
      <c r="AX96" s="87">
        <f>'ELI - Elektroinštalácia'!J35</f>
        <v>0</v>
      </c>
      <c r="AY96" s="87">
        <f>'ELI - Elektroinštalácia'!J36</f>
        <v>0</v>
      </c>
      <c r="AZ96" s="87">
        <f>'ELI - Elektroinštalácia'!F33</f>
        <v>0</v>
      </c>
      <c r="BA96" s="87">
        <f>'ELI - Elektroinštalácia'!F34</f>
        <v>0</v>
      </c>
      <c r="BB96" s="87">
        <f>'ELI - Elektroinštalácia'!F35</f>
        <v>0</v>
      </c>
      <c r="BC96" s="87">
        <f>'ELI - Elektroinštalácia'!F36</f>
        <v>0</v>
      </c>
      <c r="BD96" s="89">
        <f>'ELI - Elektroinštalácia'!F37</f>
        <v>0</v>
      </c>
      <c r="BT96" s="85" t="s">
        <v>78</v>
      </c>
      <c r="BV96" s="85" t="s">
        <v>72</v>
      </c>
      <c r="BW96" s="85" t="s">
        <v>82</v>
      </c>
      <c r="BX96" s="85" t="s">
        <v>4</v>
      </c>
      <c r="CL96" s="85" t="s">
        <v>1</v>
      </c>
      <c r="CM96" s="85" t="s">
        <v>70</v>
      </c>
    </row>
    <row r="97" spans="1:57" s="2" customFormat="1" ht="30" customHeight="1">
      <c r="A97" s="29"/>
      <c r="B97" s="30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30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</row>
    <row r="98" spans="1:57" s="2" customFormat="1" ht="6.95" customHeight="1">
      <c r="A98" s="29"/>
      <c r="B98" s="44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30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</row>
  </sheetData>
  <mergeCells count="46">
    <mergeCell ref="AN96:AP96"/>
    <mergeCell ref="AG96:AM96"/>
    <mergeCell ref="D96:H96"/>
    <mergeCell ref="J96:AF96"/>
    <mergeCell ref="AG94:AM94"/>
    <mergeCell ref="AN94:AP94"/>
    <mergeCell ref="AG92:AM92"/>
    <mergeCell ref="AN92:AP92"/>
    <mergeCell ref="AN95:AP95"/>
    <mergeCell ref="AG95:AM95"/>
    <mergeCell ref="D95:H95"/>
    <mergeCell ref="J95:AF95"/>
    <mergeCell ref="L30:P30"/>
    <mergeCell ref="L31:P31"/>
    <mergeCell ref="L32:P32"/>
    <mergeCell ref="L33:P33"/>
    <mergeCell ref="C92:G92"/>
    <mergeCell ref="I92:AF92"/>
    <mergeCell ref="X35:AB35"/>
    <mergeCell ref="AK35:AO35"/>
    <mergeCell ref="AR2:BE2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</mergeCells>
  <hyperlinks>
    <hyperlink ref="A95" location="'ARCH - Architektúra'!C2" display="/" xr:uid="{00000000-0004-0000-0000-000000000000}"/>
    <hyperlink ref="A96" location="'ELI - Elektroinštalácia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206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0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0"/>
      <c r="L2" s="198" t="s">
        <v>5</v>
      </c>
      <c r="M2" s="199"/>
      <c r="N2" s="199"/>
      <c r="O2" s="199"/>
      <c r="P2" s="199"/>
      <c r="Q2" s="199"/>
      <c r="R2" s="199"/>
      <c r="S2" s="199"/>
      <c r="T2" s="199"/>
      <c r="U2" s="199"/>
      <c r="V2" s="199"/>
      <c r="AT2" s="14" t="s">
        <v>79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91"/>
      <c r="J3" s="16"/>
      <c r="K3" s="16"/>
      <c r="L3" s="17"/>
      <c r="AT3" s="14" t="s">
        <v>70</v>
      </c>
    </row>
    <row r="4" spans="1:46" s="1" customFormat="1" ht="24.95" customHeight="1">
      <c r="B4" s="17"/>
      <c r="D4" s="18" t="s">
        <v>83</v>
      </c>
      <c r="I4" s="90"/>
      <c r="L4" s="17"/>
      <c r="M4" s="92" t="s">
        <v>9</v>
      </c>
      <c r="AT4" s="14" t="s">
        <v>3</v>
      </c>
    </row>
    <row r="5" spans="1:46" s="1" customFormat="1" ht="6.95" customHeight="1">
      <c r="B5" s="17"/>
      <c r="I5" s="90"/>
      <c r="L5" s="17"/>
    </row>
    <row r="6" spans="1:46" s="1" customFormat="1" ht="12" customHeight="1">
      <c r="B6" s="17"/>
      <c r="D6" s="24" t="s">
        <v>13</v>
      </c>
      <c r="I6" s="90"/>
      <c r="L6" s="17"/>
    </row>
    <row r="7" spans="1:46" s="1" customFormat="1" ht="16.5" customHeight="1">
      <c r="B7" s="17"/>
      <c r="E7" s="226" t="str">
        <f>'Rekapitulácia stavby'!K6</f>
        <v>Rekonštrukcia skladu oblečenia DPB Jurajov dvor</v>
      </c>
      <c r="F7" s="227"/>
      <c r="G7" s="227"/>
      <c r="H7" s="227"/>
      <c r="I7" s="90"/>
      <c r="L7" s="17"/>
    </row>
    <row r="8" spans="1:46" s="2" customFormat="1" ht="12" customHeight="1">
      <c r="A8" s="29"/>
      <c r="B8" s="30"/>
      <c r="C8" s="29"/>
      <c r="D8" s="24" t="s">
        <v>84</v>
      </c>
      <c r="E8" s="29"/>
      <c r="F8" s="29"/>
      <c r="G8" s="29"/>
      <c r="H8" s="29"/>
      <c r="I8" s="93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06" t="s">
        <v>85</v>
      </c>
      <c r="F9" s="228"/>
      <c r="G9" s="228"/>
      <c r="H9" s="228"/>
      <c r="I9" s="93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93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15</v>
      </c>
      <c r="E11" s="29"/>
      <c r="F11" s="22" t="s">
        <v>1</v>
      </c>
      <c r="G11" s="29"/>
      <c r="H11" s="29"/>
      <c r="I11" s="94" t="s">
        <v>16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17</v>
      </c>
      <c r="E12" s="29"/>
      <c r="F12" s="22" t="s">
        <v>18</v>
      </c>
      <c r="G12" s="29"/>
      <c r="H12" s="29"/>
      <c r="I12" s="94" t="s">
        <v>19</v>
      </c>
      <c r="J12" s="52" t="str">
        <f>'Rekapitulácia stavby'!AN8</f>
        <v>25. 5. 2021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93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94" t="s">
        <v>22</v>
      </c>
      <c r="J14" s="22" t="str">
        <f>IF('Rekapitulácia stavby'!AN10="","",'Rekapitulácia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94" t="s">
        <v>23</v>
      </c>
      <c r="J15" s="22" t="str">
        <f>IF('Rekapitulácia stavby'!AN11="","",'Rekapitulácia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93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24</v>
      </c>
      <c r="E17" s="29"/>
      <c r="F17" s="29"/>
      <c r="G17" s="29"/>
      <c r="H17" s="29"/>
      <c r="I17" s="94" t="s">
        <v>22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9" t="str">
        <f>'Rekapitulácia stavby'!E14</f>
        <v>Vyplň údaj</v>
      </c>
      <c r="F18" s="209"/>
      <c r="G18" s="209"/>
      <c r="H18" s="209"/>
      <c r="I18" s="94" t="s">
        <v>23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93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26</v>
      </c>
      <c r="E20" s="29"/>
      <c r="F20" s="29"/>
      <c r="G20" s="29"/>
      <c r="H20" s="29"/>
      <c r="I20" s="94" t="s">
        <v>22</v>
      </c>
      <c r="J20" s="22" t="str">
        <f>IF('Rekapitulácia stavby'!AN16="","",'Rekapitulácia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94" t="s">
        <v>23</v>
      </c>
      <c r="J21" s="22" t="str">
        <f>IF('Rekapitulácia stavby'!AN17="","",'Rekapitulácia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93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28</v>
      </c>
      <c r="E23" s="29"/>
      <c r="F23" s="29"/>
      <c r="G23" s="29"/>
      <c r="H23" s="29"/>
      <c r="I23" s="94" t="s">
        <v>22</v>
      </c>
      <c r="J23" s="22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94" t="s">
        <v>23</v>
      </c>
      <c r="J24" s="22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93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29</v>
      </c>
      <c r="E26" s="29"/>
      <c r="F26" s="29"/>
      <c r="G26" s="29"/>
      <c r="H26" s="29"/>
      <c r="I26" s="93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5"/>
      <c r="B27" s="96"/>
      <c r="C27" s="95"/>
      <c r="D27" s="95"/>
      <c r="E27" s="213" t="s">
        <v>1</v>
      </c>
      <c r="F27" s="213"/>
      <c r="G27" s="213"/>
      <c r="H27" s="213"/>
      <c r="I27" s="97"/>
      <c r="J27" s="95"/>
      <c r="K27" s="95"/>
      <c r="L27" s="98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93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99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100" t="s">
        <v>30</v>
      </c>
      <c r="E30" s="29"/>
      <c r="F30" s="29"/>
      <c r="G30" s="29"/>
      <c r="H30" s="29"/>
      <c r="I30" s="93"/>
      <c r="J30" s="68">
        <f>ROUND(J131,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99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32</v>
      </c>
      <c r="G32" s="29"/>
      <c r="H32" s="29"/>
      <c r="I32" s="101" t="s">
        <v>31</v>
      </c>
      <c r="J32" s="33" t="s">
        <v>33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102" t="s">
        <v>34</v>
      </c>
      <c r="E33" s="24" t="s">
        <v>35</v>
      </c>
      <c r="F33" s="103">
        <f>ROUND((SUM(BE131:BE205)),  2)</f>
        <v>0</v>
      </c>
      <c r="G33" s="29"/>
      <c r="H33" s="29"/>
      <c r="I33" s="104">
        <v>0.2</v>
      </c>
      <c r="J33" s="103">
        <f>ROUND(((SUM(BE131:BE205))*I33),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36</v>
      </c>
      <c r="F34" s="103">
        <f>ROUND((SUM(BF131:BF205)),  2)</f>
        <v>0</v>
      </c>
      <c r="G34" s="29"/>
      <c r="H34" s="29"/>
      <c r="I34" s="104">
        <v>0.2</v>
      </c>
      <c r="J34" s="103">
        <f>ROUND(((SUM(BF131:BF205))*I34),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37</v>
      </c>
      <c r="F35" s="103">
        <f>ROUND((SUM(BG131:BG205)),  2)</f>
        <v>0</v>
      </c>
      <c r="G35" s="29"/>
      <c r="H35" s="29"/>
      <c r="I35" s="104">
        <v>0.2</v>
      </c>
      <c r="J35" s="103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38</v>
      </c>
      <c r="F36" s="103">
        <f>ROUND((SUM(BH131:BH205)),  2)</f>
        <v>0</v>
      </c>
      <c r="G36" s="29"/>
      <c r="H36" s="29"/>
      <c r="I36" s="104">
        <v>0.2</v>
      </c>
      <c r="J36" s="103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39</v>
      </c>
      <c r="F37" s="103">
        <f>ROUND((SUM(BI131:BI205)),  2)</f>
        <v>0</v>
      </c>
      <c r="G37" s="29"/>
      <c r="H37" s="29"/>
      <c r="I37" s="104">
        <v>0</v>
      </c>
      <c r="J37" s="103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93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5"/>
      <c r="D39" s="106" t="s">
        <v>40</v>
      </c>
      <c r="E39" s="57"/>
      <c r="F39" s="57"/>
      <c r="G39" s="107" t="s">
        <v>41</v>
      </c>
      <c r="H39" s="108" t="s">
        <v>42</v>
      </c>
      <c r="I39" s="109"/>
      <c r="J39" s="110">
        <f>SUM(J30:J37)</f>
        <v>0</v>
      </c>
      <c r="K39" s="111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93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I41" s="90"/>
      <c r="L41" s="17"/>
    </row>
    <row r="42" spans="1:31" s="1" customFormat="1" ht="14.45" customHeight="1">
      <c r="B42" s="17"/>
      <c r="I42" s="90"/>
      <c r="L42" s="17"/>
    </row>
    <row r="43" spans="1:31" s="1" customFormat="1" ht="14.45" customHeight="1">
      <c r="B43" s="17"/>
      <c r="I43" s="90"/>
      <c r="L43" s="17"/>
    </row>
    <row r="44" spans="1:31" s="1" customFormat="1" ht="14.45" customHeight="1">
      <c r="B44" s="17"/>
      <c r="I44" s="90"/>
      <c r="L44" s="17"/>
    </row>
    <row r="45" spans="1:31" s="1" customFormat="1" ht="14.45" customHeight="1">
      <c r="B45" s="17"/>
      <c r="I45" s="90"/>
      <c r="L45" s="17"/>
    </row>
    <row r="46" spans="1:31" s="1" customFormat="1" ht="14.45" customHeight="1">
      <c r="B46" s="17"/>
      <c r="I46" s="90"/>
      <c r="L46" s="17"/>
    </row>
    <row r="47" spans="1:31" s="1" customFormat="1" ht="14.45" customHeight="1">
      <c r="B47" s="17"/>
      <c r="I47" s="90"/>
      <c r="L47" s="17"/>
    </row>
    <row r="48" spans="1:31" s="1" customFormat="1" ht="14.45" customHeight="1">
      <c r="B48" s="17"/>
      <c r="I48" s="90"/>
      <c r="L48" s="17"/>
    </row>
    <row r="49" spans="1:31" s="1" customFormat="1" ht="14.45" customHeight="1">
      <c r="B49" s="17"/>
      <c r="I49" s="90"/>
      <c r="L49" s="17"/>
    </row>
    <row r="50" spans="1:31" s="2" customFormat="1" ht="14.45" customHeight="1">
      <c r="B50" s="39"/>
      <c r="D50" s="40" t="s">
        <v>43</v>
      </c>
      <c r="E50" s="41"/>
      <c r="F50" s="41"/>
      <c r="G50" s="40" t="s">
        <v>44</v>
      </c>
      <c r="H50" s="41"/>
      <c r="I50" s="112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2" t="s">
        <v>45</v>
      </c>
      <c r="E61" s="32"/>
      <c r="F61" s="113" t="s">
        <v>46</v>
      </c>
      <c r="G61" s="42" t="s">
        <v>45</v>
      </c>
      <c r="H61" s="32"/>
      <c r="I61" s="114"/>
      <c r="J61" s="115" t="s">
        <v>46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0" t="s">
        <v>47</v>
      </c>
      <c r="E65" s="43"/>
      <c r="F65" s="43"/>
      <c r="G65" s="40" t="s">
        <v>48</v>
      </c>
      <c r="H65" s="43"/>
      <c r="I65" s="116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2" t="s">
        <v>45</v>
      </c>
      <c r="E76" s="32"/>
      <c r="F76" s="113" t="s">
        <v>46</v>
      </c>
      <c r="G76" s="42" t="s">
        <v>45</v>
      </c>
      <c r="H76" s="32"/>
      <c r="I76" s="114"/>
      <c r="J76" s="115" t="s">
        <v>46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117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118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86</v>
      </c>
      <c r="D82" s="29"/>
      <c r="E82" s="29"/>
      <c r="F82" s="29"/>
      <c r="G82" s="29"/>
      <c r="H82" s="29"/>
      <c r="I82" s="93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93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13</v>
      </c>
      <c r="D84" s="29"/>
      <c r="E84" s="29"/>
      <c r="F84" s="29"/>
      <c r="G84" s="29"/>
      <c r="H84" s="29"/>
      <c r="I84" s="93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26" t="str">
        <f>E7</f>
        <v>Rekonštrukcia skladu oblečenia DPB Jurajov dvor</v>
      </c>
      <c r="F85" s="227"/>
      <c r="G85" s="227"/>
      <c r="H85" s="227"/>
      <c r="I85" s="93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84</v>
      </c>
      <c r="D86" s="29"/>
      <c r="E86" s="29"/>
      <c r="F86" s="29"/>
      <c r="G86" s="29"/>
      <c r="H86" s="29"/>
      <c r="I86" s="93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206" t="str">
        <f>E9</f>
        <v>ARCH - Architektúra</v>
      </c>
      <c r="F87" s="228"/>
      <c r="G87" s="228"/>
      <c r="H87" s="228"/>
      <c r="I87" s="93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93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17</v>
      </c>
      <c r="D89" s="29"/>
      <c r="E89" s="29"/>
      <c r="F89" s="22" t="str">
        <f>F12</f>
        <v xml:space="preserve"> </v>
      </c>
      <c r="G89" s="29"/>
      <c r="H89" s="29"/>
      <c r="I89" s="94" t="s">
        <v>19</v>
      </c>
      <c r="J89" s="52" t="str">
        <f>IF(J12="","",J12)</f>
        <v>25. 5. 2021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93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21</v>
      </c>
      <c r="D91" s="29"/>
      <c r="E91" s="29"/>
      <c r="F91" s="22" t="str">
        <f>E15</f>
        <v xml:space="preserve"> </v>
      </c>
      <c r="G91" s="29"/>
      <c r="H91" s="29"/>
      <c r="I91" s="94" t="s">
        <v>26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24</v>
      </c>
      <c r="D92" s="29"/>
      <c r="E92" s="29"/>
      <c r="F92" s="22" t="str">
        <f>IF(E18="","",E18)</f>
        <v>Vyplň údaj</v>
      </c>
      <c r="G92" s="29"/>
      <c r="H92" s="29"/>
      <c r="I92" s="94" t="s">
        <v>28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93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9" t="s">
        <v>87</v>
      </c>
      <c r="D94" s="105"/>
      <c r="E94" s="105"/>
      <c r="F94" s="105"/>
      <c r="G94" s="105"/>
      <c r="H94" s="105"/>
      <c r="I94" s="120"/>
      <c r="J94" s="121" t="s">
        <v>88</v>
      </c>
      <c r="K94" s="105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93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22" t="s">
        <v>89</v>
      </c>
      <c r="D96" s="29"/>
      <c r="E96" s="29"/>
      <c r="F96" s="29"/>
      <c r="G96" s="29"/>
      <c r="H96" s="29"/>
      <c r="I96" s="93"/>
      <c r="J96" s="68">
        <f>J131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90</v>
      </c>
    </row>
    <row r="97" spans="1:31" s="9" customFormat="1" ht="24.95" customHeight="1">
      <c r="B97" s="123"/>
      <c r="D97" s="124" t="s">
        <v>91</v>
      </c>
      <c r="E97" s="125"/>
      <c r="F97" s="125"/>
      <c r="G97" s="125"/>
      <c r="H97" s="125"/>
      <c r="I97" s="126"/>
      <c r="J97" s="127">
        <f>J132</f>
        <v>0</v>
      </c>
      <c r="L97" s="123"/>
    </row>
    <row r="98" spans="1:31" s="10" customFormat="1" ht="19.899999999999999" customHeight="1">
      <c r="B98" s="128"/>
      <c r="D98" s="129" t="s">
        <v>92</v>
      </c>
      <c r="E98" s="130"/>
      <c r="F98" s="130"/>
      <c r="G98" s="130"/>
      <c r="H98" s="130"/>
      <c r="I98" s="131"/>
      <c r="J98" s="132">
        <f>J133</f>
        <v>0</v>
      </c>
      <c r="L98" s="128"/>
    </row>
    <row r="99" spans="1:31" s="10" customFormat="1" ht="19.899999999999999" customHeight="1">
      <c r="B99" s="128"/>
      <c r="D99" s="129" t="s">
        <v>93</v>
      </c>
      <c r="E99" s="130"/>
      <c r="F99" s="130"/>
      <c r="G99" s="130"/>
      <c r="H99" s="130"/>
      <c r="I99" s="131"/>
      <c r="J99" s="132">
        <f>J135</f>
        <v>0</v>
      </c>
      <c r="L99" s="128"/>
    </row>
    <row r="100" spans="1:31" s="10" customFormat="1" ht="19.899999999999999" customHeight="1">
      <c r="B100" s="128"/>
      <c r="D100" s="129" t="s">
        <v>94</v>
      </c>
      <c r="E100" s="130"/>
      <c r="F100" s="130"/>
      <c r="G100" s="130"/>
      <c r="H100" s="130"/>
      <c r="I100" s="131"/>
      <c r="J100" s="132">
        <f>J141</f>
        <v>0</v>
      </c>
      <c r="L100" s="128"/>
    </row>
    <row r="101" spans="1:31" s="9" customFormat="1" ht="24.95" customHeight="1">
      <c r="B101" s="123"/>
      <c r="D101" s="124" t="s">
        <v>95</v>
      </c>
      <c r="E101" s="125"/>
      <c r="F101" s="125"/>
      <c r="G101" s="125"/>
      <c r="H101" s="125"/>
      <c r="I101" s="126"/>
      <c r="J101" s="127">
        <f>J160</f>
        <v>0</v>
      </c>
      <c r="L101" s="123"/>
    </row>
    <row r="102" spans="1:31" s="10" customFormat="1" ht="19.899999999999999" customHeight="1">
      <c r="B102" s="128"/>
      <c r="D102" s="129" t="s">
        <v>96</v>
      </c>
      <c r="E102" s="130"/>
      <c r="F102" s="130"/>
      <c r="G102" s="130"/>
      <c r="H102" s="130"/>
      <c r="I102" s="131"/>
      <c r="J102" s="132">
        <f>J161</f>
        <v>0</v>
      </c>
      <c r="L102" s="128"/>
    </row>
    <row r="103" spans="1:31" s="10" customFormat="1" ht="19.899999999999999" customHeight="1">
      <c r="B103" s="128"/>
      <c r="D103" s="129" t="s">
        <v>97</v>
      </c>
      <c r="E103" s="130"/>
      <c r="F103" s="130"/>
      <c r="G103" s="130"/>
      <c r="H103" s="130"/>
      <c r="I103" s="131"/>
      <c r="J103" s="132">
        <f>J165</f>
        <v>0</v>
      </c>
      <c r="L103" s="128"/>
    </row>
    <row r="104" spans="1:31" s="10" customFormat="1" ht="19.899999999999999" customHeight="1">
      <c r="B104" s="128"/>
      <c r="D104" s="129" t="s">
        <v>98</v>
      </c>
      <c r="E104" s="130"/>
      <c r="F104" s="130"/>
      <c r="G104" s="130"/>
      <c r="H104" s="130"/>
      <c r="I104" s="131"/>
      <c r="J104" s="132">
        <f>J168</f>
        <v>0</v>
      </c>
      <c r="L104" s="128"/>
    </row>
    <row r="105" spans="1:31" s="10" customFormat="1" ht="19.899999999999999" customHeight="1">
      <c r="B105" s="128"/>
      <c r="D105" s="129" t="s">
        <v>99</v>
      </c>
      <c r="E105" s="130"/>
      <c r="F105" s="130"/>
      <c r="G105" s="130"/>
      <c r="H105" s="130"/>
      <c r="I105" s="131"/>
      <c r="J105" s="132">
        <f>J177</f>
        <v>0</v>
      </c>
      <c r="L105" s="128"/>
    </row>
    <row r="106" spans="1:31" s="10" customFormat="1" ht="19.899999999999999" customHeight="1">
      <c r="B106" s="128"/>
      <c r="D106" s="129" t="s">
        <v>100</v>
      </c>
      <c r="E106" s="130"/>
      <c r="F106" s="130"/>
      <c r="G106" s="130"/>
      <c r="H106" s="130"/>
      <c r="I106" s="131"/>
      <c r="J106" s="132">
        <f>J182</f>
        <v>0</v>
      </c>
      <c r="L106" s="128"/>
    </row>
    <row r="107" spans="1:31" s="10" customFormat="1" ht="19.899999999999999" customHeight="1">
      <c r="B107" s="128"/>
      <c r="D107" s="129" t="s">
        <v>101</v>
      </c>
      <c r="E107" s="130"/>
      <c r="F107" s="130"/>
      <c r="G107" s="130"/>
      <c r="H107" s="130"/>
      <c r="I107" s="131"/>
      <c r="J107" s="132">
        <f>J187</f>
        <v>0</v>
      </c>
      <c r="L107" s="128"/>
    </row>
    <row r="108" spans="1:31" s="10" customFormat="1" ht="19.899999999999999" customHeight="1">
      <c r="B108" s="128"/>
      <c r="D108" s="129" t="s">
        <v>102</v>
      </c>
      <c r="E108" s="130"/>
      <c r="F108" s="130"/>
      <c r="G108" s="130"/>
      <c r="H108" s="130"/>
      <c r="I108" s="131"/>
      <c r="J108" s="132">
        <f>J190</f>
        <v>0</v>
      </c>
      <c r="L108" s="128"/>
    </row>
    <row r="109" spans="1:31" s="10" customFormat="1" ht="19.899999999999999" customHeight="1">
      <c r="B109" s="128"/>
      <c r="D109" s="129" t="s">
        <v>103</v>
      </c>
      <c r="E109" s="130"/>
      <c r="F109" s="130"/>
      <c r="G109" s="130"/>
      <c r="H109" s="130"/>
      <c r="I109" s="131"/>
      <c r="J109" s="132">
        <f>J193</f>
        <v>0</v>
      </c>
      <c r="L109" s="128"/>
    </row>
    <row r="110" spans="1:31" s="9" customFormat="1" ht="24.95" customHeight="1">
      <c r="B110" s="123"/>
      <c r="D110" s="124" t="s">
        <v>104</v>
      </c>
      <c r="E110" s="125"/>
      <c r="F110" s="125"/>
      <c r="G110" s="125"/>
      <c r="H110" s="125"/>
      <c r="I110" s="126"/>
      <c r="J110" s="127">
        <f>J203</f>
        <v>0</v>
      </c>
      <c r="L110" s="123"/>
    </row>
    <row r="111" spans="1:31" s="10" customFormat="1" ht="19.899999999999999" customHeight="1">
      <c r="B111" s="128"/>
      <c r="D111" s="129" t="s">
        <v>105</v>
      </c>
      <c r="E111" s="130"/>
      <c r="F111" s="130"/>
      <c r="G111" s="130"/>
      <c r="H111" s="130"/>
      <c r="I111" s="131"/>
      <c r="J111" s="132">
        <f>J204</f>
        <v>0</v>
      </c>
      <c r="L111" s="128"/>
    </row>
    <row r="112" spans="1:31" s="2" customFormat="1" ht="21.75" customHeight="1">
      <c r="A112" s="29"/>
      <c r="B112" s="30"/>
      <c r="C112" s="29"/>
      <c r="D112" s="29"/>
      <c r="E112" s="29"/>
      <c r="F112" s="29"/>
      <c r="G112" s="29"/>
      <c r="H112" s="29"/>
      <c r="I112" s="93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31" s="2" customFormat="1" ht="6.95" customHeight="1">
      <c r="A113" s="29"/>
      <c r="B113" s="44"/>
      <c r="C113" s="45"/>
      <c r="D113" s="45"/>
      <c r="E113" s="45"/>
      <c r="F113" s="45"/>
      <c r="G113" s="45"/>
      <c r="H113" s="45"/>
      <c r="I113" s="117"/>
      <c r="J113" s="45"/>
      <c r="K113" s="45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7" spans="1:31" s="2" customFormat="1" ht="6.95" customHeight="1">
      <c r="A117" s="29"/>
      <c r="B117" s="46"/>
      <c r="C117" s="47"/>
      <c r="D117" s="47"/>
      <c r="E117" s="47"/>
      <c r="F117" s="47"/>
      <c r="G117" s="47"/>
      <c r="H117" s="47"/>
      <c r="I117" s="118"/>
      <c r="J117" s="47"/>
      <c r="K117" s="47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31" s="2" customFormat="1" ht="24.95" customHeight="1">
      <c r="A118" s="29"/>
      <c r="B118" s="30"/>
      <c r="C118" s="18" t="s">
        <v>106</v>
      </c>
      <c r="D118" s="29"/>
      <c r="E118" s="29"/>
      <c r="F118" s="29"/>
      <c r="G118" s="29"/>
      <c r="H118" s="29"/>
      <c r="I118" s="93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93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12" customHeight="1">
      <c r="A120" s="29"/>
      <c r="B120" s="30"/>
      <c r="C120" s="24" t="s">
        <v>13</v>
      </c>
      <c r="D120" s="29"/>
      <c r="E120" s="29"/>
      <c r="F120" s="29"/>
      <c r="G120" s="29"/>
      <c r="H120" s="29"/>
      <c r="I120" s="93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16.5" customHeight="1">
      <c r="A121" s="29"/>
      <c r="B121" s="30"/>
      <c r="C121" s="29"/>
      <c r="D121" s="29"/>
      <c r="E121" s="226" t="str">
        <f>E7</f>
        <v>Rekonštrukcia skladu oblečenia DPB Jurajov dvor</v>
      </c>
      <c r="F121" s="227"/>
      <c r="G121" s="227"/>
      <c r="H121" s="227"/>
      <c r="I121" s="93"/>
      <c r="J121" s="29"/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2" customFormat="1" ht="12" customHeight="1">
      <c r="A122" s="29"/>
      <c r="B122" s="30"/>
      <c r="C122" s="24" t="s">
        <v>84</v>
      </c>
      <c r="D122" s="29"/>
      <c r="E122" s="29"/>
      <c r="F122" s="29"/>
      <c r="G122" s="29"/>
      <c r="H122" s="29"/>
      <c r="I122" s="93"/>
      <c r="J122" s="29"/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16.5" customHeight="1">
      <c r="A123" s="29"/>
      <c r="B123" s="30"/>
      <c r="C123" s="29"/>
      <c r="D123" s="29"/>
      <c r="E123" s="206" t="str">
        <f>E9</f>
        <v>ARCH - Architektúra</v>
      </c>
      <c r="F123" s="228"/>
      <c r="G123" s="228"/>
      <c r="H123" s="228"/>
      <c r="I123" s="93"/>
      <c r="J123" s="29"/>
      <c r="K123" s="29"/>
      <c r="L123" s="3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6.95" customHeight="1">
      <c r="A124" s="29"/>
      <c r="B124" s="30"/>
      <c r="C124" s="29"/>
      <c r="D124" s="29"/>
      <c r="E124" s="29"/>
      <c r="F124" s="29"/>
      <c r="G124" s="29"/>
      <c r="H124" s="29"/>
      <c r="I124" s="93"/>
      <c r="J124" s="29"/>
      <c r="K124" s="29"/>
      <c r="L124" s="3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12" customHeight="1">
      <c r="A125" s="29"/>
      <c r="B125" s="30"/>
      <c r="C125" s="24" t="s">
        <v>17</v>
      </c>
      <c r="D125" s="29"/>
      <c r="E125" s="29"/>
      <c r="F125" s="22" t="str">
        <f>F12</f>
        <v xml:space="preserve"> </v>
      </c>
      <c r="G125" s="29"/>
      <c r="H125" s="29"/>
      <c r="I125" s="94" t="s">
        <v>19</v>
      </c>
      <c r="J125" s="52" t="str">
        <f>IF(J12="","",J12)</f>
        <v>25. 5. 2021</v>
      </c>
      <c r="K125" s="29"/>
      <c r="L125" s="3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6.95" customHeight="1">
      <c r="A126" s="29"/>
      <c r="B126" s="30"/>
      <c r="C126" s="29"/>
      <c r="D126" s="29"/>
      <c r="E126" s="29"/>
      <c r="F126" s="29"/>
      <c r="G126" s="29"/>
      <c r="H126" s="29"/>
      <c r="I126" s="93"/>
      <c r="J126" s="29"/>
      <c r="K126" s="29"/>
      <c r="L126" s="3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15.2" customHeight="1">
      <c r="A127" s="29"/>
      <c r="B127" s="30"/>
      <c r="C127" s="24" t="s">
        <v>21</v>
      </c>
      <c r="D127" s="29"/>
      <c r="E127" s="29"/>
      <c r="F127" s="22" t="str">
        <f>E15</f>
        <v xml:space="preserve"> </v>
      </c>
      <c r="G127" s="29"/>
      <c r="H127" s="29"/>
      <c r="I127" s="94" t="s">
        <v>26</v>
      </c>
      <c r="J127" s="27" t="str">
        <f>E21</f>
        <v xml:space="preserve"> </v>
      </c>
      <c r="K127" s="29"/>
      <c r="L127" s="3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15.2" customHeight="1">
      <c r="A128" s="29"/>
      <c r="B128" s="30"/>
      <c r="C128" s="24" t="s">
        <v>24</v>
      </c>
      <c r="D128" s="29"/>
      <c r="E128" s="29"/>
      <c r="F128" s="22" t="str">
        <f>IF(E18="","",E18)</f>
        <v>Vyplň údaj</v>
      </c>
      <c r="G128" s="29"/>
      <c r="H128" s="29"/>
      <c r="I128" s="94" t="s">
        <v>28</v>
      </c>
      <c r="J128" s="27" t="str">
        <f>E24</f>
        <v xml:space="preserve"> </v>
      </c>
      <c r="K128" s="29"/>
      <c r="L128" s="3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0.35" customHeight="1">
      <c r="A129" s="29"/>
      <c r="B129" s="30"/>
      <c r="C129" s="29"/>
      <c r="D129" s="29"/>
      <c r="E129" s="29"/>
      <c r="F129" s="29"/>
      <c r="G129" s="29"/>
      <c r="H129" s="29"/>
      <c r="I129" s="93"/>
      <c r="J129" s="29"/>
      <c r="K129" s="29"/>
      <c r="L129" s="3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11" customFormat="1" ht="29.25" customHeight="1">
      <c r="A130" s="133"/>
      <c r="B130" s="134"/>
      <c r="C130" s="135" t="s">
        <v>107</v>
      </c>
      <c r="D130" s="136" t="s">
        <v>55</v>
      </c>
      <c r="E130" s="136" t="s">
        <v>51</v>
      </c>
      <c r="F130" s="136" t="s">
        <v>52</v>
      </c>
      <c r="G130" s="136" t="s">
        <v>108</v>
      </c>
      <c r="H130" s="136" t="s">
        <v>109</v>
      </c>
      <c r="I130" s="137" t="s">
        <v>110</v>
      </c>
      <c r="J130" s="138" t="s">
        <v>88</v>
      </c>
      <c r="K130" s="139" t="s">
        <v>111</v>
      </c>
      <c r="L130" s="140"/>
      <c r="M130" s="59" t="s">
        <v>1</v>
      </c>
      <c r="N130" s="60" t="s">
        <v>34</v>
      </c>
      <c r="O130" s="60" t="s">
        <v>112</v>
      </c>
      <c r="P130" s="60" t="s">
        <v>113</v>
      </c>
      <c r="Q130" s="60" t="s">
        <v>114</v>
      </c>
      <c r="R130" s="60" t="s">
        <v>115</v>
      </c>
      <c r="S130" s="60" t="s">
        <v>116</v>
      </c>
      <c r="T130" s="61" t="s">
        <v>117</v>
      </c>
      <c r="U130" s="133"/>
      <c r="V130" s="133"/>
      <c r="W130" s="133"/>
      <c r="X130" s="133"/>
      <c r="Y130" s="133"/>
      <c r="Z130" s="133"/>
      <c r="AA130" s="133"/>
      <c r="AB130" s="133"/>
      <c r="AC130" s="133"/>
      <c r="AD130" s="133"/>
      <c r="AE130" s="133"/>
    </row>
    <row r="131" spans="1:65" s="2" customFormat="1" ht="22.9" customHeight="1">
      <c r="A131" s="29"/>
      <c r="B131" s="30"/>
      <c r="C131" s="66" t="s">
        <v>89</v>
      </c>
      <c r="D131" s="29"/>
      <c r="E131" s="29"/>
      <c r="F131" s="29"/>
      <c r="G131" s="29"/>
      <c r="H131" s="29"/>
      <c r="I131" s="93"/>
      <c r="J131" s="141">
        <f>BK131</f>
        <v>0</v>
      </c>
      <c r="K131" s="29"/>
      <c r="L131" s="30"/>
      <c r="M131" s="62"/>
      <c r="N131" s="53"/>
      <c r="O131" s="63"/>
      <c r="P131" s="142">
        <f>P132+P160+P203</f>
        <v>0</v>
      </c>
      <c r="Q131" s="63"/>
      <c r="R131" s="142">
        <f>R132+R160+R203</f>
        <v>0</v>
      </c>
      <c r="S131" s="63"/>
      <c r="T131" s="143">
        <f>T132+T160+T203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T131" s="14" t="s">
        <v>69</v>
      </c>
      <c r="AU131" s="14" t="s">
        <v>90</v>
      </c>
      <c r="BK131" s="144">
        <f>BK132+BK160+BK203</f>
        <v>0</v>
      </c>
    </row>
    <row r="132" spans="1:65" s="12" customFormat="1" ht="25.9" customHeight="1">
      <c r="B132" s="145"/>
      <c r="D132" s="146" t="s">
        <v>69</v>
      </c>
      <c r="E132" s="147" t="s">
        <v>118</v>
      </c>
      <c r="F132" s="147" t="s">
        <v>119</v>
      </c>
      <c r="I132" s="148"/>
      <c r="J132" s="149">
        <f>BK132</f>
        <v>0</v>
      </c>
      <c r="L132" s="145"/>
      <c r="M132" s="150"/>
      <c r="N132" s="151"/>
      <c r="O132" s="151"/>
      <c r="P132" s="152">
        <f>P133+P135+P141</f>
        <v>0</v>
      </c>
      <c r="Q132" s="151"/>
      <c r="R132" s="152">
        <f>R133+R135+R141</f>
        <v>0</v>
      </c>
      <c r="S132" s="151"/>
      <c r="T132" s="153">
        <f>T133+T135+T141</f>
        <v>0</v>
      </c>
      <c r="AR132" s="146" t="s">
        <v>78</v>
      </c>
      <c r="AT132" s="154" t="s">
        <v>69</v>
      </c>
      <c r="AU132" s="154" t="s">
        <v>70</v>
      </c>
      <c r="AY132" s="146" t="s">
        <v>120</v>
      </c>
      <c r="BK132" s="155">
        <f>BK133+BK135+BK141</f>
        <v>0</v>
      </c>
    </row>
    <row r="133" spans="1:65" s="12" customFormat="1" ht="22.9" customHeight="1">
      <c r="B133" s="145"/>
      <c r="D133" s="146" t="s">
        <v>69</v>
      </c>
      <c r="E133" s="156" t="s">
        <v>121</v>
      </c>
      <c r="F133" s="156" t="s">
        <v>122</v>
      </c>
      <c r="I133" s="148"/>
      <c r="J133" s="157">
        <f>BK133</f>
        <v>0</v>
      </c>
      <c r="L133" s="145"/>
      <c r="M133" s="150"/>
      <c r="N133" s="151"/>
      <c r="O133" s="151"/>
      <c r="P133" s="152">
        <f>P134</f>
        <v>0</v>
      </c>
      <c r="Q133" s="151"/>
      <c r="R133" s="152">
        <f>R134</f>
        <v>0</v>
      </c>
      <c r="S133" s="151"/>
      <c r="T133" s="153">
        <f>T134</f>
        <v>0</v>
      </c>
      <c r="AR133" s="146" t="s">
        <v>78</v>
      </c>
      <c r="AT133" s="154" t="s">
        <v>69</v>
      </c>
      <c r="AU133" s="154" t="s">
        <v>78</v>
      </c>
      <c r="AY133" s="146" t="s">
        <v>120</v>
      </c>
      <c r="BK133" s="155">
        <f>BK134</f>
        <v>0</v>
      </c>
    </row>
    <row r="134" spans="1:65" s="2" customFormat="1" ht="24" customHeight="1">
      <c r="A134" s="29"/>
      <c r="B134" s="158"/>
      <c r="C134" s="159" t="s">
        <v>78</v>
      </c>
      <c r="D134" s="159" t="s">
        <v>123</v>
      </c>
      <c r="E134" s="160" t="s">
        <v>124</v>
      </c>
      <c r="F134" s="161" t="s">
        <v>125</v>
      </c>
      <c r="G134" s="162" t="s">
        <v>126</v>
      </c>
      <c r="H134" s="163">
        <v>1</v>
      </c>
      <c r="I134" s="164"/>
      <c r="J134" s="163">
        <f>ROUND(I134*H134,2)</f>
        <v>0</v>
      </c>
      <c r="K134" s="165"/>
      <c r="L134" s="30"/>
      <c r="M134" s="166" t="s">
        <v>1</v>
      </c>
      <c r="N134" s="167" t="s">
        <v>36</v>
      </c>
      <c r="O134" s="55"/>
      <c r="P134" s="168">
        <f>O134*H134</f>
        <v>0</v>
      </c>
      <c r="Q134" s="168">
        <v>0</v>
      </c>
      <c r="R134" s="168">
        <f>Q134*H134</f>
        <v>0</v>
      </c>
      <c r="S134" s="168">
        <v>0</v>
      </c>
      <c r="T134" s="169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70" t="s">
        <v>127</v>
      </c>
      <c r="AT134" s="170" t="s">
        <v>123</v>
      </c>
      <c r="AU134" s="170" t="s">
        <v>128</v>
      </c>
      <c r="AY134" s="14" t="s">
        <v>120</v>
      </c>
      <c r="BE134" s="171">
        <f>IF(N134="základná",J134,0)</f>
        <v>0</v>
      </c>
      <c r="BF134" s="171">
        <f>IF(N134="znížená",J134,0)</f>
        <v>0</v>
      </c>
      <c r="BG134" s="171">
        <f>IF(N134="zákl. prenesená",J134,0)</f>
        <v>0</v>
      </c>
      <c r="BH134" s="171">
        <f>IF(N134="zníž. prenesená",J134,0)</f>
        <v>0</v>
      </c>
      <c r="BI134" s="171">
        <f>IF(N134="nulová",J134,0)</f>
        <v>0</v>
      </c>
      <c r="BJ134" s="14" t="s">
        <v>128</v>
      </c>
      <c r="BK134" s="171">
        <f>ROUND(I134*H134,2)</f>
        <v>0</v>
      </c>
      <c r="BL134" s="14" t="s">
        <v>127</v>
      </c>
      <c r="BM134" s="170" t="s">
        <v>128</v>
      </c>
    </row>
    <row r="135" spans="1:65" s="12" customFormat="1" ht="22.9" customHeight="1">
      <c r="B135" s="145"/>
      <c r="D135" s="146" t="s">
        <v>69</v>
      </c>
      <c r="E135" s="156" t="s">
        <v>129</v>
      </c>
      <c r="F135" s="156" t="s">
        <v>130</v>
      </c>
      <c r="I135" s="148"/>
      <c r="J135" s="157">
        <f>BK135</f>
        <v>0</v>
      </c>
      <c r="L135" s="145"/>
      <c r="M135" s="150"/>
      <c r="N135" s="151"/>
      <c r="O135" s="151"/>
      <c r="P135" s="152">
        <f>SUM(P136:P140)</f>
        <v>0</v>
      </c>
      <c r="Q135" s="151"/>
      <c r="R135" s="152">
        <f>SUM(R136:R140)</f>
        <v>0</v>
      </c>
      <c r="S135" s="151"/>
      <c r="T135" s="153">
        <f>SUM(T136:T140)</f>
        <v>0</v>
      </c>
      <c r="AR135" s="146" t="s">
        <v>78</v>
      </c>
      <c r="AT135" s="154" t="s">
        <v>69</v>
      </c>
      <c r="AU135" s="154" t="s">
        <v>78</v>
      </c>
      <c r="AY135" s="146" t="s">
        <v>120</v>
      </c>
      <c r="BK135" s="155">
        <f>SUM(BK136:BK140)</f>
        <v>0</v>
      </c>
    </row>
    <row r="136" spans="1:65" s="2" customFormat="1" ht="24" customHeight="1">
      <c r="A136" s="29"/>
      <c r="B136" s="158"/>
      <c r="C136" s="159" t="s">
        <v>128</v>
      </c>
      <c r="D136" s="159" t="s">
        <v>123</v>
      </c>
      <c r="E136" s="160" t="s">
        <v>131</v>
      </c>
      <c r="F136" s="161" t="s">
        <v>132</v>
      </c>
      <c r="G136" s="162" t="s">
        <v>126</v>
      </c>
      <c r="H136" s="163">
        <v>2</v>
      </c>
      <c r="I136" s="164"/>
      <c r="J136" s="163">
        <f>ROUND(I136*H136,2)</f>
        <v>0</v>
      </c>
      <c r="K136" s="165"/>
      <c r="L136" s="30"/>
      <c r="M136" s="166" t="s">
        <v>1</v>
      </c>
      <c r="N136" s="167" t="s">
        <v>36</v>
      </c>
      <c r="O136" s="55"/>
      <c r="P136" s="168">
        <f>O136*H136</f>
        <v>0</v>
      </c>
      <c r="Q136" s="168">
        <v>0</v>
      </c>
      <c r="R136" s="168">
        <f>Q136*H136</f>
        <v>0</v>
      </c>
      <c r="S136" s="168">
        <v>0</v>
      </c>
      <c r="T136" s="169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70" t="s">
        <v>127</v>
      </c>
      <c r="AT136" s="170" t="s">
        <v>123</v>
      </c>
      <c r="AU136" s="170" t="s">
        <v>128</v>
      </c>
      <c r="AY136" s="14" t="s">
        <v>120</v>
      </c>
      <c r="BE136" s="171">
        <f>IF(N136="základná",J136,0)</f>
        <v>0</v>
      </c>
      <c r="BF136" s="171">
        <f>IF(N136="znížená",J136,0)</f>
        <v>0</v>
      </c>
      <c r="BG136" s="171">
        <f>IF(N136="zákl. prenesená",J136,0)</f>
        <v>0</v>
      </c>
      <c r="BH136" s="171">
        <f>IF(N136="zníž. prenesená",J136,0)</f>
        <v>0</v>
      </c>
      <c r="BI136" s="171">
        <f>IF(N136="nulová",J136,0)</f>
        <v>0</v>
      </c>
      <c r="BJ136" s="14" t="s">
        <v>128</v>
      </c>
      <c r="BK136" s="171">
        <f>ROUND(I136*H136,2)</f>
        <v>0</v>
      </c>
      <c r="BL136" s="14" t="s">
        <v>127</v>
      </c>
      <c r="BM136" s="170" t="s">
        <v>127</v>
      </c>
    </row>
    <row r="137" spans="1:65" s="2" customFormat="1" ht="24" customHeight="1">
      <c r="A137" s="29"/>
      <c r="B137" s="158"/>
      <c r="C137" s="159" t="s">
        <v>121</v>
      </c>
      <c r="D137" s="159" t="s">
        <v>123</v>
      </c>
      <c r="E137" s="160" t="s">
        <v>133</v>
      </c>
      <c r="F137" s="161" t="s">
        <v>134</v>
      </c>
      <c r="G137" s="162" t="s">
        <v>135</v>
      </c>
      <c r="H137" s="163">
        <v>2.3199999999999998</v>
      </c>
      <c r="I137" s="164"/>
      <c r="J137" s="163">
        <f>ROUND(I137*H137,2)</f>
        <v>0</v>
      </c>
      <c r="K137" s="165"/>
      <c r="L137" s="30"/>
      <c r="M137" s="166" t="s">
        <v>1</v>
      </c>
      <c r="N137" s="167" t="s">
        <v>36</v>
      </c>
      <c r="O137" s="55"/>
      <c r="P137" s="168">
        <f>O137*H137</f>
        <v>0</v>
      </c>
      <c r="Q137" s="168">
        <v>0</v>
      </c>
      <c r="R137" s="168">
        <f>Q137*H137</f>
        <v>0</v>
      </c>
      <c r="S137" s="168">
        <v>0</v>
      </c>
      <c r="T137" s="169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70" t="s">
        <v>127</v>
      </c>
      <c r="AT137" s="170" t="s">
        <v>123</v>
      </c>
      <c r="AU137" s="170" t="s">
        <v>128</v>
      </c>
      <c r="AY137" s="14" t="s">
        <v>120</v>
      </c>
      <c r="BE137" s="171">
        <f>IF(N137="základná",J137,0)</f>
        <v>0</v>
      </c>
      <c r="BF137" s="171">
        <f>IF(N137="znížená",J137,0)</f>
        <v>0</v>
      </c>
      <c r="BG137" s="171">
        <f>IF(N137="zákl. prenesená",J137,0)</f>
        <v>0</v>
      </c>
      <c r="BH137" s="171">
        <f>IF(N137="zníž. prenesená",J137,0)</f>
        <v>0</v>
      </c>
      <c r="BI137" s="171">
        <f>IF(N137="nulová",J137,0)</f>
        <v>0</v>
      </c>
      <c r="BJ137" s="14" t="s">
        <v>128</v>
      </c>
      <c r="BK137" s="171">
        <f>ROUND(I137*H137,2)</f>
        <v>0</v>
      </c>
      <c r="BL137" s="14" t="s">
        <v>127</v>
      </c>
      <c r="BM137" s="170" t="s">
        <v>129</v>
      </c>
    </row>
    <row r="138" spans="1:65" s="2" customFormat="1" ht="24" customHeight="1">
      <c r="A138" s="29"/>
      <c r="B138" s="158"/>
      <c r="C138" s="159" t="s">
        <v>127</v>
      </c>
      <c r="D138" s="159" t="s">
        <v>123</v>
      </c>
      <c r="E138" s="160" t="s">
        <v>136</v>
      </c>
      <c r="F138" s="161" t="s">
        <v>137</v>
      </c>
      <c r="G138" s="162" t="s">
        <v>138</v>
      </c>
      <c r="H138" s="163">
        <v>0.06</v>
      </c>
      <c r="I138" s="164"/>
      <c r="J138" s="163">
        <f>ROUND(I138*H138,2)</f>
        <v>0</v>
      </c>
      <c r="K138" s="165"/>
      <c r="L138" s="30"/>
      <c r="M138" s="166" t="s">
        <v>1</v>
      </c>
      <c r="N138" s="167" t="s">
        <v>36</v>
      </c>
      <c r="O138" s="55"/>
      <c r="P138" s="168">
        <f>O138*H138</f>
        <v>0</v>
      </c>
      <c r="Q138" s="168">
        <v>0</v>
      </c>
      <c r="R138" s="168">
        <f>Q138*H138</f>
        <v>0</v>
      </c>
      <c r="S138" s="168">
        <v>0</v>
      </c>
      <c r="T138" s="169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70" t="s">
        <v>127</v>
      </c>
      <c r="AT138" s="170" t="s">
        <v>123</v>
      </c>
      <c r="AU138" s="170" t="s">
        <v>128</v>
      </c>
      <c r="AY138" s="14" t="s">
        <v>120</v>
      </c>
      <c r="BE138" s="171">
        <f>IF(N138="základná",J138,0)</f>
        <v>0</v>
      </c>
      <c r="BF138" s="171">
        <f>IF(N138="znížená",J138,0)</f>
        <v>0</v>
      </c>
      <c r="BG138" s="171">
        <f>IF(N138="zákl. prenesená",J138,0)</f>
        <v>0</v>
      </c>
      <c r="BH138" s="171">
        <f>IF(N138="zníž. prenesená",J138,0)</f>
        <v>0</v>
      </c>
      <c r="BI138" s="171">
        <f>IF(N138="nulová",J138,0)</f>
        <v>0</v>
      </c>
      <c r="BJ138" s="14" t="s">
        <v>128</v>
      </c>
      <c r="BK138" s="171">
        <f>ROUND(I138*H138,2)</f>
        <v>0</v>
      </c>
      <c r="BL138" s="14" t="s">
        <v>127</v>
      </c>
      <c r="BM138" s="170" t="s">
        <v>139</v>
      </c>
    </row>
    <row r="139" spans="1:65" s="2" customFormat="1" ht="24" customHeight="1">
      <c r="A139" s="29"/>
      <c r="B139" s="158"/>
      <c r="C139" s="159" t="s">
        <v>140</v>
      </c>
      <c r="D139" s="159" t="s">
        <v>123</v>
      </c>
      <c r="E139" s="160" t="s">
        <v>141</v>
      </c>
      <c r="F139" s="161" t="s">
        <v>142</v>
      </c>
      <c r="G139" s="162" t="s">
        <v>135</v>
      </c>
      <c r="H139" s="163">
        <v>45.07</v>
      </c>
      <c r="I139" s="164"/>
      <c r="J139" s="163">
        <f>ROUND(I139*H139,2)</f>
        <v>0</v>
      </c>
      <c r="K139" s="165"/>
      <c r="L139" s="30"/>
      <c r="M139" s="166" t="s">
        <v>1</v>
      </c>
      <c r="N139" s="167" t="s">
        <v>36</v>
      </c>
      <c r="O139" s="55"/>
      <c r="P139" s="168">
        <f>O139*H139</f>
        <v>0</v>
      </c>
      <c r="Q139" s="168">
        <v>0</v>
      </c>
      <c r="R139" s="168">
        <f>Q139*H139</f>
        <v>0</v>
      </c>
      <c r="S139" s="168">
        <v>0</v>
      </c>
      <c r="T139" s="169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0" t="s">
        <v>127</v>
      </c>
      <c r="AT139" s="170" t="s">
        <v>123</v>
      </c>
      <c r="AU139" s="170" t="s">
        <v>128</v>
      </c>
      <c r="AY139" s="14" t="s">
        <v>120</v>
      </c>
      <c r="BE139" s="171">
        <f>IF(N139="základná",J139,0)</f>
        <v>0</v>
      </c>
      <c r="BF139" s="171">
        <f>IF(N139="znížená",J139,0)</f>
        <v>0</v>
      </c>
      <c r="BG139" s="171">
        <f>IF(N139="zákl. prenesená",J139,0)</f>
        <v>0</v>
      </c>
      <c r="BH139" s="171">
        <f>IF(N139="zníž. prenesená",J139,0)</f>
        <v>0</v>
      </c>
      <c r="BI139" s="171">
        <f>IF(N139="nulová",J139,0)</f>
        <v>0</v>
      </c>
      <c r="BJ139" s="14" t="s">
        <v>128</v>
      </c>
      <c r="BK139" s="171">
        <f>ROUND(I139*H139,2)</f>
        <v>0</v>
      </c>
      <c r="BL139" s="14" t="s">
        <v>127</v>
      </c>
      <c r="BM139" s="170" t="s">
        <v>143</v>
      </c>
    </row>
    <row r="140" spans="1:65" s="2" customFormat="1" ht="24" customHeight="1">
      <c r="A140" s="29"/>
      <c r="B140" s="158"/>
      <c r="C140" s="159" t="s">
        <v>129</v>
      </c>
      <c r="D140" s="159" t="s">
        <v>123</v>
      </c>
      <c r="E140" s="160" t="s">
        <v>144</v>
      </c>
      <c r="F140" s="161" t="s">
        <v>145</v>
      </c>
      <c r="G140" s="162" t="s">
        <v>135</v>
      </c>
      <c r="H140" s="163">
        <v>45.07</v>
      </c>
      <c r="I140" s="164"/>
      <c r="J140" s="163">
        <f>ROUND(I140*H140,2)</f>
        <v>0</v>
      </c>
      <c r="K140" s="165"/>
      <c r="L140" s="30"/>
      <c r="M140" s="166" t="s">
        <v>1</v>
      </c>
      <c r="N140" s="167" t="s">
        <v>36</v>
      </c>
      <c r="O140" s="55"/>
      <c r="P140" s="168">
        <f>O140*H140</f>
        <v>0</v>
      </c>
      <c r="Q140" s="168">
        <v>0</v>
      </c>
      <c r="R140" s="168">
        <f>Q140*H140</f>
        <v>0</v>
      </c>
      <c r="S140" s="168">
        <v>0</v>
      </c>
      <c r="T140" s="169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0" t="s">
        <v>127</v>
      </c>
      <c r="AT140" s="170" t="s">
        <v>123</v>
      </c>
      <c r="AU140" s="170" t="s">
        <v>128</v>
      </c>
      <c r="AY140" s="14" t="s">
        <v>120</v>
      </c>
      <c r="BE140" s="171">
        <f>IF(N140="základná",J140,0)</f>
        <v>0</v>
      </c>
      <c r="BF140" s="171">
        <f>IF(N140="znížená",J140,0)</f>
        <v>0</v>
      </c>
      <c r="BG140" s="171">
        <f>IF(N140="zákl. prenesená",J140,0)</f>
        <v>0</v>
      </c>
      <c r="BH140" s="171">
        <f>IF(N140="zníž. prenesená",J140,0)</f>
        <v>0</v>
      </c>
      <c r="BI140" s="171">
        <f>IF(N140="nulová",J140,0)</f>
        <v>0</v>
      </c>
      <c r="BJ140" s="14" t="s">
        <v>128</v>
      </c>
      <c r="BK140" s="171">
        <f>ROUND(I140*H140,2)</f>
        <v>0</v>
      </c>
      <c r="BL140" s="14" t="s">
        <v>127</v>
      </c>
      <c r="BM140" s="170" t="s">
        <v>146</v>
      </c>
    </row>
    <row r="141" spans="1:65" s="12" customFormat="1" ht="22.9" customHeight="1">
      <c r="B141" s="145"/>
      <c r="D141" s="146" t="s">
        <v>69</v>
      </c>
      <c r="E141" s="156" t="s">
        <v>147</v>
      </c>
      <c r="F141" s="156" t="s">
        <v>148</v>
      </c>
      <c r="I141" s="148"/>
      <c r="J141" s="157">
        <f>BK141</f>
        <v>0</v>
      </c>
      <c r="L141" s="145"/>
      <c r="M141" s="150"/>
      <c r="N141" s="151"/>
      <c r="O141" s="151"/>
      <c r="P141" s="152">
        <f>SUM(P142:P159)</f>
        <v>0</v>
      </c>
      <c r="Q141" s="151"/>
      <c r="R141" s="152">
        <f>SUM(R142:R159)</f>
        <v>0</v>
      </c>
      <c r="S141" s="151"/>
      <c r="T141" s="153">
        <f>SUM(T142:T159)</f>
        <v>0</v>
      </c>
      <c r="AR141" s="146" t="s">
        <v>78</v>
      </c>
      <c r="AT141" s="154" t="s">
        <v>69</v>
      </c>
      <c r="AU141" s="154" t="s">
        <v>78</v>
      </c>
      <c r="AY141" s="146" t="s">
        <v>120</v>
      </c>
      <c r="BK141" s="155">
        <f>SUM(BK142:BK159)</f>
        <v>0</v>
      </c>
    </row>
    <row r="142" spans="1:65" s="2" customFormat="1" ht="24" customHeight="1">
      <c r="A142" s="29"/>
      <c r="B142" s="158"/>
      <c r="C142" s="159" t="s">
        <v>149</v>
      </c>
      <c r="D142" s="159" t="s">
        <v>123</v>
      </c>
      <c r="E142" s="160" t="s">
        <v>150</v>
      </c>
      <c r="F142" s="161" t="s">
        <v>151</v>
      </c>
      <c r="G142" s="162" t="s">
        <v>135</v>
      </c>
      <c r="H142" s="163">
        <v>49.57</v>
      </c>
      <c r="I142" s="164"/>
      <c r="J142" s="163">
        <f t="shared" ref="J142:J159" si="0">ROUND(I142*H142,2)</f>
        <v>0</v>
      </c>
      <c r="K142" s="165"/>
      <c r="L142" s="30"/>
      <c r="M142" s="166" t="s">
        <v>1</v>
      </c>
      <c r="N142" s="167" t="s">
        <v>36</v>
      </c>
      <c r="O142" s="55"/>
      <c r="P142" s="168">
        <f t="shared" ref="P142:P159" si="1">O142*H142</f>
        <v>0</v>
      </c>
      <c r="Q142" s="168">
        <v>0</v>
      </c>
      <c r="R142" s="168">
        <f t="shared" ref="R142:R159" si="2">Q142*H142</f>
        <v>0</v>
      </c>
      <c r="S142" s="168">
        <v>0</v>
      </c>
      <c r="T142" s="169">
        <f t="shared" ref="T142:T159" si="3"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0" t="s">
        <v>127</v>
      </c>
      <c r="AT142" s="170" t="s">
        <v>123</v>
      </c>
      <c r="AU142" s="170" t="s">
        <v>128</v>
      </c>
      <c r="AY142" s="14" t="s">
        <v>120</v>
      </c>
      <c r="BE142" s="171">
        <f t="shared" ref="BE142:BE159" si="4">IF(N142="základná",J142,0)</f>
        <v>0</v>
      </c>
      <c r="BF142" s="171">
        <f t="shared" ref="BF142:BF159" si="5">IF(N142="znížená",J142,0)</f>
        <v>0</v>
      </c>
      <c r="BG142" s="171">
        <f t="shared" ref="BG142:BG159" si="6">IF(N142="zákl. prenesená",J142,0)</f>
        <v>0</v>
      </c>
      <c r="BH142" s="171">
        <f t="shared" ref="BH142:BH159" si="7">IF(N142="zníž. prenesená",J142,0)</f>
        <v>0</v>
      </c>
      <c r="BI142" s="171">
        <f t="shared" ref="BI142:BI159" si="8">IF(N142="nulová",J142,0)</f>
        <v>0</v>
      </c>
      <c r="BJ142" s="14" t="s">
        <v>128</v>
      </c>
      <c r="BK142" s="171">
        <f t="shared" ref="BK142:BK159" si="9">ROUND(I142*H142,2)</f>
        <v>0</v>
      </c>
      <c r="BL142" s="14" t="s">
        <v>127</v>
      </c>
      <c r="BM142" s="170" t="s">
        <v>152</v>
      </c>
    </row>
    <row r="143" spans="1:65" s="2" customFormat="1" ht="16.5" customHeight="1">
      <c r="A143" s="29"/>
      <c r="B143" s="158"/>
      <c r="C143" s="159" t="s">
        <v>139</v>
      </c>
      <c r="D143" s="159" t="s">
        <v>123</v>
      </c>
      <c r="E143" s="160" t="s">
        <v>153</v>
      </c>
      <c r="F143" s="161" t="s">
        <v>154</v>
      </c>
      <c r="G143" s="162" t="s">
        <v>135</v>
      </c>
      <c r="H143" s="163">
        <v>59.64</v>
      </c>
      <c r="I143" s="164"/>
      <c r="J143" s="163">
        <f t="shared" si="0"/>
        <v>0</v>
      </c>
      <c r="K143" s="165"/>
      <c r="L143" s="30"/>
      <c r="M143" s="166" t="s">
        <v>1</v>
      </c>
      <c r="N143" s="167" t="s">
        <v>36</v>
      </c>
      <c r="O143" s="55"/>
      <c r="P143" s="168">
        <f t="shared" si="1"/>
        <v>0</v>
      </c>
      <c r="Q143" s="168">
        <v>0</v>
      </c>
      <c r="R143" s="168">
        <f t="shared" si="2"/>
        <v>0</v>
      </c>
      <c r="S143" s="168">
        <v>0</v>
      </c>
      <c r="T143" s="169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0" t="s">
        <v>127</v>
      </c>
      <c r="AT143" s="170" t="s">
        <v>123</v>
      </c>
      <c r="AU143" s="170" t="s">
        <v>128</v>
      </c>
      <c r="AY143" s="14" t="s">
        <v>120</v>
      </c>
      <c r="BE143" s="171">
        <f t="shared" si="4"/>
        <v>0</v>
      </c>
      <c r="BF143" s="171">
        <f t="shared" si="5"/>
        <v>0</v>
      </c>
      <c r="BG143" s="171">
        <f t="shared" si="6"/>
        <v>0</v>
      </c>
      <c r="BH143" s="171">
        <f t="shared" si="7"/>
        <v>0</v>
      </c>
      <c r="BI143" s="171">
        <f t="shared" si="8"/>
        <v>0</v>
      </c>
      <c r="BJ143" s="14" t="s">
        <v>128</v>
      </c>
      <c r="BK143" s="171">
        <f t="shared" si="9"/>
        <v>0</v>
      </c>
      <c r="BL143" s="14" t="s">
        <v>127</v>
      </c>
      <c r="BM143" s="170" t="s">
        <v>155</v>
      </c>
    </row>
    <row r="144" spans="1:65" s="2" customFormat="1" ht="36" customHeight="1">
      <c r="A144" s="29"/>
      <c r="B144" s="158"/>
      <c r="C144" s="159" t="s">
        <v>147</v>
      </c>
      <c r="D144" s="159" t="s">
        <v>123</v>
      </c>
      <c r="E144" s="160" t="s">
        <v>156</v>
      </c>
      <c r="F144" s="161" t="s">
        <v>157</v>
      </c>
      <c r="G144" s="162" t="s">
        <v>135</v>
      </c>
      <c r="H144" s="163">
        <v>2.16</v>
      </c>
      <c r="I144" s="164"/>
      <c r="J144" s="163">
        <f t="shared" si="0"/>
        <v>0</v>
      </c>
      <c r="K144" s="165"/>
      <c r="L144" s="30"/>
      <c r="M144" s="166" t="s">
        <v>1</v>
      </c>
      <c r="N144" s="167" t="s">
        <v>36</v>
      </c>
      <c r="O144" s="55"/>
      <c r="P144" s="168">
        <f t="shared" si="1"/>
        <v>0</v>
      </c>
      <c r="Q144" s="168">
        <v>0</v>
      </c>
      <c r="R144" s="168">
        <f t="shared" si="2"/>
        <v>0</v>
      </c>
      <c r="S144" s="168">
        <v>0</v>
      </c>
      <c r="T144" s="169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0" t="s">
        <v>127</v>
      </c>
      <c r="AT144" s="170" t="s">
        <v>123</v>
      </c>
      <c r="AU144" s="170" t="s">
        <v>128</v>
      </c>
      <c r="AY144" s="14" t="s">
        <v>120</v>
      </c>
      <c r="BE144" s="171">
        <f t="shared" si="4"/>
        <v>0</v>
      </c>
      <c r="BF144" s="171">
        <f t="shared" si="5"/>
        <v>0</v>
      </c>
      <c r="BG144" s="171">
        <f t="shared" si="6"/>
        <v>0</v>
      </c>
      <c r="BH144" s="171">
        <f t="shared" si="7"/>
        <v>0</v>
      </c>
      <c r="BI144" s="171">
        <f t="shared" si="8"/>
        <v>0</v>
      </c>
      <c r="BJ144" s="14" t="s">
        <v>128</v>
      </c>
      <c r="BK144" s="171">
        <f t="shared" si="9"/>
        <v>0</v>
      </c>
      <c r="BL144" s="14" t="s">
        <v>127</v>
      </c>
      <c r="BM144" s="170" t="s">
        <v>158</v>
      </c>
    </row>
    <row r="145" spans="1:65" s="2" customFormat="1" ht="24" customHeight="1">
      <c r="A145" s="29"/>
      <c r="B145" s="158"/>
      <c r="C145" s="159" t="s">
        <v>143</v>
      </c>
      <c r="D145" s="159" t="s">
        <v>123</v>
      </c>
      <c r="E145" s="160" t="s">
        <v>159</v>
      </c>
      <c r="F145" s="161" t="s">
        <v>160</v>
      </c>
      <c r="G145" s="162" t="s">
        <v>135</v>
      </c>
      <c r="H145" s="163">
        <v>1.5</v>
      </c>
      <c r="I145" s="164"/>
      <c r="J145" s="163">
        <f t="shared" si="0"/>
        <v>0</v>
      </c>
      <c r="K145" s="165"/>
      <c r="L145" s="30"/>
      <c r="M145" s="166" t="s">
        <v>1</v>
      </c>
      <c r="N145" s="167" t="s">
        <v>36</v>
      </c>
      <c r="O145" s="55"/>
      <c r="P145" s="168">
        <f t="shared" si="1"/>
        <v>0</v>
      </c>
      <c r="Q145" s="168">
        <v>0</v>
      </c>
      <c r="R145" s="168">
        <f t="shared" si="2"/>
        <v>0</v>
      </c>
      <c r="S145" s="168">
        <v>0</v>
      </c>
      <c r="T145" s="169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0" t="s">
        <v>127</v>
      </c>
      <c r="AT145" s="170" t="s">
        <v>123</v>
      </c>
      <c r="AU145" s="170" t="s">
        <v>128</v>
      </c>
      <c r="AY145" s="14" t="s">
        <v>120</v>
      </c>
      <c r="BE145" s="171">
        <f t="shared" si="4"/>
        <v>0</v>
      </c>
      <c r="BF145" s="171">
        <f t="shared" si="5"/>
        <v>0</v>
      </c>
      <c r="BG145" s="171">
        <f t="shared" si="6"/>
        <v>0</v>
      </c>
      <c r="BH145" s="171">
        <f t="shared" si="7"/>
        <v>0</v>
      </c>
      <c r="BI145" s="171">
        <f t="shared" si="8"/>
        <v>0</v>
      </c>
      <c r="BJ145" s="14" t="s">
        <v>128</v>
      </c>
      <c r="BK145" s="171">
        <f t="shared" si="9"/>
        <v>0</v>
      </c>
      <c r="BL145" s="14" t="s">
        <v>127</v>
      </c>
      <c r="BM145" s="170" t="s">
        <v>7</v>
      </c>
    </row>
    <row r="146" spans="1:65" s="2" customFormat="1" ht="24" customHeight="1">
      <c r="A146" s="29"/>
      <c r="B146" s="158"/>
      <c r="C146" s="159" t="s">
        <v>161</v>
      </c>
      <c r="D146" s="159" t="s">
        <v>123</v>
      </c>
      <c r="E146" s="160" t="s">
        <v>162</v>
      </c>
      <c r="F146" s="161" t="s">
        <v>163</v>
      </c>
      <c r="G146" s="162" t="s">
        <v>126</v>
      </c>
      <c r="H146" s="163">
        <v>2</v>
      </c>
      <c r="I146" s="164"/>
      <c r="J146" s="163">
        <f t="shared" si="0"/>
        <v>0</v>
      </c>
      <c r="K146" s="165"/>
      <c r="L146" s="30"/>
      <c r="M146" s="166" t="s">
        <v>1</v>
      </c>
      <c r="N146" s="167" t="s">
        <v>36</v>
      </c>
      <c r="O146" s="55"/>
      <c r="P146" s="168">
        <f t="shared" si="1"/>
        <v>0</v>
      </c>
      <c r="Q146" s="168">
        <v>0</v>
      </c>
      <c r="R146" s="168">
        <f t="shared" si="2"/>
        <v>0</v>
      </c>
      <c r="S146" s="168">
        <v>0</v>
      </c>
      <c r="T146" s="169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0" t="s">
        <v>127</v>
      </c>
      <c r="AT146" s="170" t="s">
        <v>123</v>
      </c>
      <c r="AU146" s="170" t="s">
        <v>128</v>
      </c>
      <c r="AY146" s="14" t="s">
        <v>120</v>
      </c>
      <c r="BE146" s="171">
        <f t="shared" si="4"/>
        <v>0</v>
      </c>
      <c r="BF146" s="171">
        <f t="shared" si="5"/>
        <v>0</v>
      </c>
      <c r="BG146" s="171">
        <f t="shared" si="6"/>
        <v>0</v>
      </c>
      <c r="BH146" s="171">
        <f t="shared" si="7"/>
        <v>0</v>
      </c>
      <c r="BI146" s="171">
        <f t="shared" si="8"/>
        <v>0</v>
      </c>
      <c r="BJ146" s="14" t="s">
        <v>128</v>
      </c>
      <c r="BK146" s="171">
        <f t="shared" si="9"/>
        <v>0</v>
      </c>
      <c r="BL146" s="14" t="s">
        <v>127</v>
      </c>
      <c r="BM146" s="170" t="s">
        <v>164</v>
      </c>
    </row>
    <row r="147" spans="1:65" s="2" customFormat="1" ht="24" customHeight="1">
      <c r="A147" s="29"/>
      <c r="B147" s="158"/>
      <c r="C147" s="159" t="s">
        <v>146</v>
      </c>
      <c r="D147" s="159" t="s">
        <v>123</v>
      </c>
      <c r="E147" s="160" t="s">
        <v>165</v>
      </c>
      <c r="F147" s="161" t="s">
        <v>166</v>
      </c>
      <c r="G147" s="162" t="s">
        <v>135</v>
      </c>
      <c r="H147" s="163">
        <v>3.64</v>
      </c>
      <c r="I147" s="164"/>
      <c r="J147" s="163">
        <f t="shared" si="0"/>
        <v>0</v>
      </c>
      <c r="K147" s="165"/>
      <c r="L147" s="30"/>
      <c r="M147" s="166" t="s">
        <v>1</v>
      </c>
      <c r="N147" s="167" t="s">
        <v>36</v>
      </c>
      <c r="O147" s="55"/>
      <c r="P147" s="168">
        <f t="shared" si="1"/>
        <v>0</v>
      </c>
      <c r="Q147" s="168">
        <v>0</v>
      </c>
      <c r="R147" s="168">
        <f t="shared" si="2"/>
        <v>0</v>
      </c>
      <c r="S147" s="168">
        <v>0</v>
      </c>
      <c r="T147" s="169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0" t="s">
        <v>127</v>
      </c>
      <c r="AT147" s="170" t="s">
        <v>123</v>
      </c>
      <c r="AU147" s="170" t="s">
        <v>128</v>
      </c>
      <c r="AY147" s="14" t="s">
        <v>120</v>
      </c>
      <c r="BE147" s="171">
        <f t="shared" si="4"/>
        <v>0</v>
      </c>
      <c r="BF147" s="171">
        <f t="shared" si="5"/>
        <v>0</v>
      </c>
      <c r="BG147" s="171">
        <f t="shared" si="6"/>
        <v>0</v>
      </c>
      <c r="BH147" s="171">
        <f t="shared" si="7"/>
        <v>0</v>
      </c>
      <c r="BI147" s="171">
        <f t="shared" si="8"/>
        <v>0</v>
      </c>
      <c r="BJ147" s="14" t="s">
        <v>128</v>
      </c>
      <c r="BK147" s="171">
        <f t="shared" si="9"/>
        <v>0</v>
      </c>
      <c r="BL147" s="14" t="s">
        <v>127</v>
      </c>
      <c r="BM147" s="170" t="s">
        <v>167</v>
      </c>
    </row>
    <row r="148" spans="1:65" s="2" customFormat="1" ht="24" customHeight="1">
      <c r="A148" s="29"/>
      <c r="B148" s="158"/>
      <c r="C148" s="159" t="s">
        <v>168</v>
      </c>
      <c r="D148" s="159" t="s">
        <v>123</v>
      </c>
      <c r="E148" s="160" t="s">
        <v>169</v>
      </c>
      <c r="F148" s="161" t="s">
        <v>170</v>
      </c>
      <c r="G148" s="162" t="s">
        <v>126</v>
      </c>
      <c r="H148" s="163">
        <v>1</v>
      </c>
      <c r="I148" s="164"/>
      <c r="J148" s="163">
        <f t="shared" si="0"/>
        <v>0</v>
      </c>
      <c r="K148" s="165"/>
      <c r="L148" s="30"/>
      <c r="M148" s="166" t="s">
        <v>1</v>
      </c>
      <c r="N148" s="167" t="s">
        <v>36</v>
      </c>
      <c r="O148" s="55"/>
      <c r="P148" s="168">
        <f t="shared" si="1"/>
        <v>0</v>
      </c>
      <c r="Q148" s="168">
        <v>0</v>
      </c>
      <c r="R148" s="168">
        <f t="shared" si="2"/>
        <v>0</v>
      </c>
      <c r="S148" s="168">
        <v>0</v>
      </c>
      <c r="T148" s="169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0" t="s">
        <v>127</v>
      </c>
      <c r="AT148" s="170" t="s">
        <v>123</v>
      </c>
      <c r="AU148" s="170" t="s">
        <v>128</v>
      </c>
      <c r="AY148" s="14" t="s">
        <v>120</v>
      </c>
      <c r="BE148" s="171">
        <f t="shared" si="4"/>
        <v>0</v>
      </c>
      <c r="BF148" s="171">
        <f t="shared" si="5"/>
        <v>0</v>
      </c>
      <c r="BG148" s="171">
        <f t="shared" si="6"/>
        <v>0</v>
      </c>
      <c r="BH148" s="171">
        <f t="shared" si="7"/>
        <v>0</v>
      </c>
      <c r="BI148" s="171">
        <f t="shared" si="8"/>
        <v>0</v>
      </c>
      <c r="BJ148" s="14" t="s">
        <v>128</v>
      </c>
      <c r="BK148" s="171">
        <f t="shared" si="9"/>
        <v>0</v>
      </c>
      <c r="BL148" s="14" t="s">
        <v>127</v>
      </c>
      <c r="BM148" s="170" t="s">
        <v>171</v>
      </c>
    </row>
    <row r="149" spans="1:65" s="2" customFormat="1" ht="24" customHeight="1">
      <c r="A149" s="29"/>
      <c r="B149" s="158"/>
      <c r="C149" s="159" t="s">
        <v>152</v>
      </c>
      <c r="D149" s="159" t="s">
        <v>123</v>
      </c>
      <c r="E149" s="160" t="s">
        <v>172</v>
      </c>
      <c r="F149" s="161" t="s">
        <v>173</v>
      </c>
      <c r="G149" s="162" t="s">
        <v>135</v>
      </c>
      <c r="H149" s="163">
        <v>3.24</v>
      </c>
      <c r="I149" s="164"/>
      <c r="J149" s="163">
        <f t="shared" si="0"/>
        <v>0</v>
      </c>
      <c r="K149" s="165"/>
      <c r="L149" s="30"/>
      <c r="M149" s="166" t="s">
        <v>1</v>
      </c>
      <c r="N149" s="167" t="s">
        <v>36</v>
      </c>
      <c r="O149" s="55"/>
      <c r="P149" s="168">
        <f t="shared" si="1"/>
        <v>0</v>
      </c>
      <c r="Q149" s="168">
        <v>0</v>
      </c>
      <c r="R149" s="168">
        <f t="shared" si="2"/>
        <v>0</v>
      </c>
      <c r="S149" s="168">
        <v>0</v>
      </c>
      <c r="T149" s="169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0" t="s">
        <v>127</v>
      </c>
      <c r="AT149" s="170" t="s">
        <v>123</v>
      </c>
      <c r="AU149" s="170" t="s">
        <v>128</v>
      </c>
      <c r="AY149" s="14" t="s">
        <v>120</v>
      </c>
      <c r="BE149" s="171">
        <f t="shared" si="4"/>
        <v>0</v>
      </c>
      <c r="BF149" s="171">
        <f t="shared" si="5"/>
        <v>0</v>
      </c>
      <c r="BG149" s="171">
        <f t="shared" si="6"/>
        <v>0</v>
      </c>
      <c r="BH149" s="171">
        <f t="shared" si="7"/>
        <v>0</v>
      </c>
      <c r="BI149" s="171">
        <f t="shared" si="8"/>
        <v>0</v>
      </c>
      <c r="BJ149" s="14" t="s">
        <v>128</v>
      </c>
      <c r="BK149" s="171">
        <f t="shared" si="9"/>
        <v>0</v>
      </c>
      <c r="BL149" s="14" t="s">
        <v>127</v>
      </c>
      <c r="BM149" s="170" t="s">
        <v>174</v>
      </c>
    </row>
    <row r="150" spans="1:65" s="2" customFormat="1" ht="24" customHeight="1">
      <c r="A150" s="29"/>
      <c r="B150" s="158"/>
      <c r="C150" s="159" t="s">
        <v>175</v>
      </c>
      <c r="D150" s="159" t="s">
        <v>123</v>
      </c>
      <c r="E150" s="160" t="s">
        <v>176</v>
      </c>
      <c r="F150" s="161" t="s">
        <v>177</v>
      </c>
      <c r="G150" s="162" t="s">
        <v>178</v>
      </c>
      <c r="H150" s="163">
        <v>1.2</v>
      </c>
      <c r="I150" s="164"/>
      <c r="J150" s="163">
        <f t="shared" si="0"/>
        <v>0</v>
      </c>
      <c r="K150" s="165"/>
      <c r="L150" s="30"/>
      <c r="M150" s="166" t="s">
        <v>1</v>
      </c>
      <c r="N150" s="167" t="s">
        <v>36</v>
      </c>
      <c r="O150" s="55"/>
      <c r="P150" s="168">
        <f t="shared" si="1"/>
        <v>0</v>
      </c>
      <c r="Q150" s="168">
        <v>0</v>
      </c>
      <c r="R150" s="168">
        <f t="shared" si="2"/>
        <v>0</v>
      </c>
      <c r="S150" s="168">
        <v>0</v>
      </c>
      <c r="T150" s="169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0" t="s">
        <v>127</v>
      </c>
      <c r="AT150" s="170" t="s">
        <v>123</v>
      </c>
      <c r="AU150" s="170" t="s">
        <v>128</v>
      </c>
      <c r="AY150" s="14" t="s">
        <v>120</v>
      </c>
      <c r="BE150" s="171">
        <f t="shared" si="4"/>
        <v>0</v>
      </c>
      <c r="BF150" s="171">
        <f t="shared" si="5"/>
        <v>0</v>
      </c>
      <c r="BG150" s="171">
        <f t="shared" si="6"/>
        <v>0</v>
      </c>
      <c r="BH150" s="171">
        <f t="shared" si="7"/>
        <v>0</v>
      </c>
      <c r="BI150" s="171">
        <f t="shared" si="8"/>
        <v>0</v>
      </c>
      <c r="BJ150" s="14" t="s">
        <v>128</v>
      </c>
      <c r="BK150" s="171">
        <f t="shared" si="9"/>
        <v>0</v>
      </c>
      <c r="BL150" s="14" t="s">
        <v>127</v>
      </c>
      <c r="BM150" s="170" t="s">
        <v>179</v>
      </c>
    </row>
    <row r="151" spans="1:65" s="2" customFormat="1" ht="16.5" customHeight="1">
      <c r="A151" s="29"/>
      <c r="B151" s="158"/>
      <c r="C151" s="159" t="s">
        <v>155</v>
      </c>
      <c r="D151" s="159" t="s">
        <v>123</v>
      </c>
      <c r="E151" s="160" t="s">
        <v>180</v>
      </c>
      <c r="F151" s="161" t="s">
        <v>181</v>
      </c>
      <c r="G151" s="162" t="s">
        <v>178</v>
      </c>
      <c r="H151" s="163">
        <v>3</v>
      </c>
      <c r="I151" s="164"/>
      <c r="J151" s="163">
        <f t="shared" si="0"/>
        <v>0</v>
      </c>
      <c r="K151" s="165"/>
      <c r="L151" s="30"/>
      <c r="M151" s="166" t="s">
        <v>1</v>
      </c>
      <c r="N151" s="167" t="s">
        <v>36</v>
      </c>
      <c r="O151" s="55"/>
      <c r="P151" s="168">
        <f t="shared" si="1"/>
        <v>0</v>
      </c>
      <c r="Q151" s="168">
        <v>0</v>
      </c>
      <c r="R151" s="168">
        <f t="shared" si="2"/>
        <v>0</v>
      </c>
      <c r="S151" s="168">
        <v>0</v>
      </c>
      <c r="T151" s="169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0" t="s">
        <v>127</v>
      </c>
      <c r="AT151" s="170" t="s">
        <v>123</v>
      </c>
      <c r="AU151" s="170" t="s">
        <v>128</v>
      </c>
      <c r="AY151" s="14" t="s">
        <v>120</v>
      </c>
      <c r="BE151" s="171">
        <f t="shared" si="4"/>
        <v>0</v>
      </c>
      <c r="BF151" s="171">
        <f t="shared" si="5"/>
        <v>0</v>
      </c>
      <c r="BG151" s="171">
        <f t="shared" si="6"/>
        <v>0</v>
      </c>
      <c r="BH151" s="171">
        <f t="shared" si="7"/>
        <v>0</v>
      </c>
      <c r="BI151" s="171">
        <f t="shared" si="8"/>
        <v>0</v>
      </c>
      <c r="BJ151" s="14" t="s">
        <v>128</v>
      </c>
      <c r="BK151" s="171">
        <f t="shared" si="9"/>
        <v>0</v>
      </c>
      <c r="BL151" s="14" t="s">
        <v>127</v>
      </c>
      <c r="BM151" s="170" t="s">
        <v>182</v>
      </c>
    </row>
    <row r="152" spans="1:65" s="2" customFormat="1" ht="24" customHeight="1">
      <c r="A152" s="29"/>
      <c r="B152" s="158"/>
      <c r="C152" s="159" t="s">
        <v>183</v>
      </c>
      <c r="D152" s="159" t="s">
        <v>123</v>
      </c>
      <c r="E152" s="160" t="s">
        <v>184</v>
      </c>
      <c r="F152" s="161" t="s">
        <v>185</v>
      </c>
      <c r="G152" s="162" t="s">
        <v>135</v>
      </c>
      <c r="H152" s="163">
        <v>1.34</v>
      </c>
      <c r="I152" s="164"/>
      <c r="J152" s="163">
        <f t="shared" si="0"/>
        <v>0</v>
      </c>
      <c r="K152" s="165"/>
      <c r="L152" s="30"/>
      <c r="M152" s="166" t="s">
        <v>1</v>
      </c>
      <c r="N152" s="167" t="s">
        <v>36</v>
      </c>
      <c r="O152" s="55"/>
      <c r="P152" s="168">
        <f t="shared" si="1"/>
        <v>0</v>
      </c>
      <c r="Q152" s="168">
        <v>0</v>
      </c>
      <c r="R152" s="168">
        <f t="shared" si="2"/>
        <v>0</v>
      </c>
      <c r="S152" s="168">
        <v>0</v>
      </c>
      <c r="T152" s="169">
        <f t="shared" si="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0" t="s">
        <v>127</v>
      </c>
      <c r="AT152" s="170" t="s">
        <v>123</v>
      </c>
      <c r="AU152" s="170" t="s">
        <v>128</v>
      </c>
      <c r="AY152" s="14" t="s">
        <v>120</v>
      </c>
      <c r="BE152" s="171">
        <f t="shared" si="4"/>
        <v>0</v>
      </c>
      <c r="BF152" s="171">
        <f t="shared" si="5"/>
        <v>0</v>
      </c>
      <c r="BG152" s="171">
        <f t="shared" si="6"/>
        <v>0</v>
      </c>
      <c r="BH152" s="171">
        <f t="shared" si="7"/>
        <v>0</v>
      </c>
      <c r="BI152" s="171">
        <f t="shared" si="8"/>
        <v>0</v>
      </c>
      <c r="BJ152" s="14" t="s">
        <v>128</v>
      </c>
      <c r="BK152" s="171">
        <f t="shared" si="9"/>
        <v>0</v>
      </c>
      <c r="BL152" s="14" t="s">
        <v>127</v>
      </c>
      <c r="BM152" s="170" t="s">
        <v>186</v>
      </c>
    </row>
    <row r="153" spans="1:65" s="2" customFormat="1" ht="36" customHeight="1">
      <c r="A153" s="29"/>
      <c r="B153" s="158"/>
      <c r="C153" s="159" t="s">
        <v>158</v>
      </c>
      <c r="D153" s="159" t="s">
        <v>123</v>
      </c>
      <c r="E153" s="160" t="s">
        <v>187</v>
      </c>
      <c r="F153" s="161" t="s">
        <v>188</v>
      </c>
      <c r="G153" s="162" t="s">
        <v>135</v>
      </c>
      <c r="H153" s="163">
        <v>2.3199999999999998</v>
      </c>
      <c r="I153" s="164"/>
      <c r="J153" s="163">
        <f t="shared" si="0"/>
        <v>0</v>
      </c>
      <c r="K153" s="165"/>
      <c r="L153" s="30"/>
      <c r="M153" s="166" t="s">
        <v>1</v>
      </c>
      <c r="N153" s="167" t="s">
        <v>36</v>
      </c>
      <c r="O153" s="55"/>
      <c r="P153" s="168">
        <f t="shared" si="1"/>
        <v>0</v>
      </c>
      <c r="Q153" s="168">
        <v>0</v>
      </c>
      <c r="R153" s="168">
        <f t="shared" si="2"/>
        <v>0</v>
      </c>
      <c r="S153" s="168">
        <v>0</v>
      </c>
      <c r="T153" s="169">
        <f t="shared" si="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0" t="s">
        <v>127</v>
      </c>
      <c r="AT153" s="170" t="s">
        <v>123</v>
      </c>
      <c r="AU153" s="170" t="s">
        <v>128</v>
      </c>
      <c r="AY153" s="14" t="s">
        <v>120</v>
      </c>
      <c r="BE153" s="171">
        <f t="shared" si="4"/>
        <v>0</v>
      </c>
      <c r="BF153" s="171">
        <f t="shared" si="5"/>
        <v>0</v>
      </c>
      <c r="BG153" s="171">
        <f t="shared" si="6"/>
        <v>0</v>
      </c>
      <c r="BH153" s="171">
        <f t="shared" si="7"/>
        <v>0</v>
      </c>
      <c r="BI153" s="171">
        <f t="shared" si="8"/>
        <v>0</v>
      </c>
      <c r="BJ153" s="14" t="s">
        <v>128</v>
      </c>
      <c r="BK153" s="171">
        <f t="shared" si="9"/>
        <v>0</v>
      </c>
      <c r="BL153" s="14" t="s">
        <v>127</v>
      </c>
      <c r="BM153" s="170" t="s">
        <v>189</v>
      </c>
    </row>
    <row r="154" spans="1:65" s="2" customFormat="1" ht="16.5" customHeight="1">
      <c r="A154" s="29"/>
      <c r="B154" s="158"/>
      <c r="C154" s="159" t="s">
        <v>190</v>
      </c>
      <c r="D154" s="159" t="s">
        <v>123</v>
      </c>
      <c r="E154" s="160" t="s">
        <v>191</v>
      </c>
      <c r="F154" s="161" t="s">
        <v>192</v>
      </c>
      <c r="G154" s="162" t="s">
        <v>193</v>
      </c>
      <c r="H154" s="163">
        <v>2.2799999999999998</v>
      </c>
      <c r="I154" s="164"/>
      <c r="J154" s="163">
        <f t="shared" si="0"/>
        <v>0</v>
      </c>
      <c r="K154" s="165"/>
      <c r="L154" s="30"/>
      <c r="M154" s="166" t="s">
        <v>1</v>
      </c>
      <c r="N154" s="167" t="s">
        <v>36</v>
      </c>
      <c r="O154" s="55"/>
      <c r="P154" s="168">
        <f t="shared" si="1"/>
        <v>0</v>
      </c>
      <c r="Q154" s="168">
        <v>0</v>
      </c>
      <c r="R154" s="168">
        <f t="shared" si="2"/>
        <v>0</v>
      </c>
      <c r="S154" s="168">
        <v>0</v>
      </c>
      <c r="T154" s="169">
        <f t="shared" si="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0" t="s">
        <v>127</v>
      </c>
      <c r="AT154" s="170" t="s">
        <v>123</v>
      </c>
      <c r="AU154" s="170" t="s">
        <v>128</v>
      </c>
      <c r="AY154" s="14" t="s">
        <v>120</v>
      </c>
      <c r="BE154" s="171">
        <f t="shared" si="4"/>
        <v>0</v>
      </c>
      <c r="BF154" s="171">
        <f t="shared" si="5"/>
        <v>0</v>
      </c>
      <c r="BG154" s="171">
        <f t="shared" si="6"/>
        <v>0</v>
      </c>
      <c r="BH154" s="171">
        <f t="shared" si="7"/>
        <v>0</v>
      </c>
      <c r="BI154" s="171">
        <f t="shared" si="8"/>
        <v>0</v>
      </c>
      <c r="BJ154" s="14" t="s">
        <v>128</v>
      </c>
      <c r="BK154" s="171">
        <f t="shared" si="9"/>
        <v>0</v>
      </c>
      <c r="BL154" s="14" t="s">
        <v>127</v>
      </c>
      <c r="BM154" s="170" t="s">
        <v>194</v>
      </c>
    </row>
    <row r="155" spans="1:65" s="2" customFormat="1" ht="36" customHeight="1">
      <c r="A155" s="29"/>
      <c r="B155" s="158"/>
      <c r="C155" s="159" t="s">
        <v>7</v>
      </c>
      <c r="D155" s="159" t="s">
        <v>123</v>
      </c>
      <c r="E155" s="160" t="s">
        <v>195</v>
      </c>
      <c r="F155" s="161" t="s">
        <v>196</v>
      </c>
      <c r="G155" s="162" t="s">
        <v>193</v>
      </c>
      <c r="H155" s="163">
        <v>45.64</v>
      </c>
      <c r="I155" s="164"/>
      <c r="J155" s="163">
        <f t="shared" si="0"/>
        <v>0</v>
      </c>
      <c r="K155" s="165"/>
      <c r="L155" s="30"/>
      <c r="M155" s="166" t="s">
        <v>1</v>
      </c>
      <c r="N155" s="167" t="s">
        <v>36</v>
      </c>
      <c r="O155" s="55"/>
      <c r="P155" s="168">
        <f t="shared" si="1"/>
        <v>0</v>
      </c>
      <c r="Q155" s="168">
        <v>0</v>
      </c>
      <c r="R155" s="168">
        <f t="shared" si="2"/>
        <v>0</v>
      </c>
      <c r="S155" s="168">
        <v>0</v>
      </c>
      <c r="T155" s="169">
        <f t="shared" si="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70" t="s">
        <v>127</v>
      </c>
      <c r="AT155" s="170" t="s">
        <v>123</v>
      </c>
      <c r="AU155" s="170" t="s">
        <v>128</v>
      </c>
      <c r="AY155" s="14" t="s">
        <v>120</v>
      </c>
      <c r="BE155" s="171">
        <f t="shared" si="4"/>
        <v>0</v>
      </c>
      <c r="BF155" s="171">
        <f t="shared" si="5"/>
        <v>0</v>
      </c>
      <c r="BG155" s="171">
        <f t="shared" si="6"/>
        <v>0</v>
      </c>
      <c r="BH155" s="171">
        <f t="shared" si="7"/>
        <v>0</v>
      </c>
      <c r="BI155" s="171">
        <f t="shared" si="8"/>
        <v>0</v>
      </c>
      <c r="BJ155" s="14" t="s">
        <v>128</v>
      </c>
      <c r="BK155" s="171">
        <f t="shared" si="9"/>
        <v>0</v>
      </c>
      <c r="BL155" s="14" t="s">
        <v>127</v>
      </c>
      <c r="BM155" s="170" t="s">
        <v>197</v>
      </c>
    </row>
    <row r="156" spans="1:65" s="2" customFormat="1" ht="24" customHeight="1">
      <c r="A156" s="29"/>
      <c r="B156" s="158"/>
      <c r="C156" s="159" t="s">
        <v>198</v>
      </c>
      <c r="D156" s="159" t="s">
        <v>123</v>
      </c>
      <c r="E156" s="160" t="s">
        <v>199</v>
      </c>
      <c r="F156" s="161" t="s">
        <v>200</v>
      </c>
      <c r="G156" s="162" t="s">
        <v>193</v>
      </c>
      <c r="H156" s="163">
        <v>2.2799999999999998</v>
      </c>
      <c r="I156" s="164"/>
      <c r="J156" s="163">
        <f t="shared" si="0"/>
        <v>0</v>
      </c>
      <c r="K156" s="165"/>
      <c r="L156" s="30"/>
      <c r="M156" s="166" t="s">
        <v>1</v>
      </c>
      <c r="N156" s="167" t="s">
        <v>36</v>
      </c>
      <c r="O156" s="55"/>
      <c r="P156" s="168">
        <f t="shared" si="1"/>
        <v>0</v>
      </c>
      <c r="Q156" s="168">
        <v>0</v>
      </c>
      <c r="R156" s="168">
        <f t="shared" si="2"/>
        <v>0</v>
      </c>
      <c r="S156" s="168">
        <v>0</v>
      </c>
      <c r="T156" s="169">
        <f t="shared" si="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0" t="s">
        <v>127</v>
      </c>
      <c r="AT156" s="170" t="s">
        <v>123</v>
      </c>
      <c r="AU156" s="170" t="s">
        <v>128</v>
      </c>
      <c r="AY156" s="14" t="s">
        <v>120</v>
      </c>
      <c r="BE156" s="171">
        <f t="shared" si="4"/>
        <v>0</v>
      </c>
      <c r="BF156" s="171">
        <f t="shared" si="5"/>
        <v>0</v>
      </c>
      <c r="BG156" s="171">
        <f t="shared" si="6"/>
        <v>0</v>
      </c>
      <c r="BH156" s="171">
        <f t="shared" si="7"/>
        <v>0</v>
      </c>
      <c r="BI156" s="171">
        <f t="shared" si="8"/>
        <v>0</v>
      </c>
      <c r="BJ156" s="14" t="s">
        <v>128</v>
      </c>
      <c r="BK156" s="171">
        <f t="shared" si="9"/>
        <v>0</v>
      </c>
      <c r="BL156" s="14" t="s">
        <v>127</v>
      </c>
      <c r="BM156" s="170" t="s">
        <v>201</v>
      </c>
    </row>
    <row r="157" spans="1:65" s="2" customFormat="1" ht="24" customHeight="1">
      <c r="A157" s="29"/>
      <c r="B157" s="158"/>
      <c r="C157" s="159" t="s">
        <v>164</v>
      </c>
      <c r="D157" s="159" t="s">
        <v>123</v>
      </c>
      <c r="E157" s="160" t="s">
        <v>202</v>
      </c>
      <c r="F157" s="161" t="s">
        <v>203</v>
      </c>
      <c r="G157" s="162" t="s">
        <v>193</v>
      </c>
      <c r="H157" s="163">
        <v>2.2799999999999998</v>
      </c>
      <c r="I157" s="164"/>
      <c r="J157" s="163">
        <f t="shared" si="0"/>
        <v>0</v>
      </c>
      <c r="K157" s="165"/>
      <c r="L157" s="30"/>
      <c r="M157" s="166" t="s">
        <v>1</v>
      </c>
      <c r="N157" s="167" t="s">
        <v>36</v>
      </c>
      <c r="O157" s="55"/>
      <c r="P157" s="168">
        <f t="shared" si="1"/>
        <v>0</v>
      </c>
      <c r="Q157" s="168">
        <v>0</v>
      </c>
      <c r="R157" s="168">
        <f t="shared" si="2"/>
        <v>0</v>
      </c>
      <c r="S157" s="168">
        <v>0</v>
      </c>
      <c r="T157" s="169">
        <f t="shared" si="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70" t="s">
        <v>127</v>
      </c>
      <c r="AT157" s="170" t="s">
        <v>123</v>
      </c>
      <c r="AU157" s="170" t="s">
        <v>128</v>
      </c>
      <c r="AY157" s="14" t="s">
        <v>120</v>
      </c>
      <c r="BE157" s="171">
        <f t="shared" si="4"/>
        <v>0</v>
      </c>
      <c r="BF157" s="171">
        <f t="shared" si="5"/>
        <v>0</v>
      </c>
      <c r="BG157" s="171">
        <f t="shared" si="6"/>
        <v>0</v>
      </c>
      <c r="BH157" s="171">
        <f t="shared" si="7"/>
        <v>0</v>
      </c>
      <c r="BI157" s="171">
        <f t="shared" si="8"/>
        <v>0</v>
      </c>
      <c r="BJ157" s="14" t="s">
        <v>128</v>
      </c>
      <c r="BK157" s="171">
        <f t="shared" si="9"/>
        <v>0</v>
      </c>
      <c r="BL157" s="14" t="s">
        <v>127</v>
      </c>
      <c r="BM157" s="170" t="s">
        <v>204</v>
      </c>
    </row>
    <row r="158" spans="1:65" s="2" customFormat="1" ht="24" customHeight="1">
      <c r="A158" s="29"/>
      <c r="B158" s="158"/>
      <c r="C158" s="159" t="s">
        <v>205</v>
      </c>
      <c r="D158" s="159" t="s">
        <v>123</v>
      </c>
      <c r="E158" s="160" t="s">
        <v>206</v>
      </c>
      <c r="F158" s="161" t="s">
        <v>207</v>
      </c>
      <c r="G158" s="162" t="s">
        <v>193</v>
      </c>
      <c r="H158" s="163">
        <v>6.85</v>
      </c>
      <c r="I158" s="164"/>
      <c r="J158" s="163">
        <f t="shared" si="0"/>
        <v>0</v>
      </c>
      <c r="K158" s="165"/>
      <c r="L158" s="30"/>
      <c r="M158" s="166" t="s">
        <v>1</v>
      </c>
      <c r="N158" s="167" t="s">
        <v>36</v>
      </c>
      <c r="O158" s="55"/>
      <c r="P158" s="168">
        <f t="shared" si="1"/>
        <v>0</v>
      </c>
      <c r="Q158" s="168">
        <v>0</v>
      </c>
      <c r="R158" s="168">
        <f t="shared" si="2"/>
        <v>0</v>
      </c>
      <c r="S158" s="168">
        <v>0</v>
      </c>
      <c r="T158" s="169">
        <f t="shared" si="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0" t="s">
        <v>127</v>
      </c>
      <c r="AT158" s="170" t="s">
        <v>123</v>
      </c>
      <c r="AU158" s="170" t="s">
        <v>128</v>
      </c>
      <c r="AY158" s="14" t="s">
        <v>120</v>
      </c>
      <c r="BE158" s="171">
        <f t="shared" si="4"/>
        <v>0</v>
      </c>
      <c r="BF158" s="171">
        <f t="shared" si="5"/>
        <v>0</v>
      </c>
      <c r="BG158" s="171">
        <f t="shared" si="6"/>
        <v>0</v>
      </c>
      <c r="BH158" s="171">
        <f t="shared" si="7"/>
        <v>0</v>
      </c>
      <c r="BI158" s="171">
        <f t="shared" si="8"/>
        <v>0</v>
      </c>
      <c r="BJ158" s="14" t="s">
        <v>128</v>
      </c>
      <c r="BK158" s="171">
        <f t="shared" si="9"/>
        <v>0</v>
      </c>
      <c r="BL158" s="14" t="s">
        <v>127</v>
      </c>
      <c r="BM158" s="170" t="s">
        <v>208</v>
      </c>
    </row>
    <row r="159" spans="1:65" s="2" customFormat="1" ht="16.5" customHeight="1">
      <c r="A159" s="29"/>
      <c r="B159" s="158"/>
      <c r="C159" s="159" t="s">
        <v>167</v>
      </c>
      <c r="D159" s="159" t="s">
        <v>123</v>
      </c>
      <c r="E159" s="160" t="s">
        <v>209</v>
      </c>
      <c r="F159" s="161" t="s">
        <v>210</v>
      </c>
      <c r="G159" s="162" t="s">
        <v>193</v>
      </c>
      <c r="H159" s="163">
        <v>2.2799999999999998</v>
      </c>
      <c r="I159" s="164"/>
      <c r="J159" s="163">
        <f t="shared" si="0"/>
        <v>0</v>
      </c>
      <c r="K159" s="165"/>
      <c r="L159" s="30"/>
      <c r="M159" s="166" t="s">
        <v>1</v>
      </c>
      <c r="N159" s="167" t="s">
        <v>36</v>
      </c>
      <c r="O159" s="55"/>
      <c r="P159" s="168">
        <f t="shared" si="1"/>
        <v>0</v>
      </c>
      <c r="Q159" s="168">
        <v>0</v>
      </c>
      <c r="R159" s="168">
        <f t="shared" si="2"/>
        <v>0</v>
      </c>
      <c r="S159" s="168">
        <v>0</v>
      </c>
      <c r="T159" s="169">
        <f t="shared" si="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70" t="s">
        <v>127</v>
      </c>
      <c r="AT159" s="170" t="s">
        <v>123</v>
      </c>
      <c r="AU159" s="170" t="s">
        <v>128</v>
      </c>
      <c r="AY159" s="14" t="s">
        <v>120</v>
      </c>
      <c r="BE159" s="171">
        <f t="shared" si="4"/>
        <v>0</v>
      </c>
      <c r="BF159" s="171">
        <f t="shared" si="5"/>
        <v>0</v>
      </c>
      <c r="BG159" s="171">
        <f t="shared" si="6"/>
        <v>0</v>
      </c>
      <c r="BH159" s="171">
        <f t="shared" si="7"/>
        <v>0</v>
      </c>
      <c r="BI159" s="171">
        <f t="shared" si="8"/>
        <v>0</v>
      </c>
      <c r="BJ159" s="14" t="s">
        <v>128</v>
      </c>
      <c r="BK159" s="171">
        <f t="shared" si="9"/>
        <v>0</v>
      </c>
      <c r="BL159" s="14" t="s">
        <v>127</v>
      </c>
      <c r="BM159" s="170" t="s">
        <v>211</v>
      </c>
    </row>
    <row r="160" spans="1:65" s="12" customFormat="1" ht="25.9" customHeight="1">
      <c r="B160" s="145"/>
      <c r="D160" s="146" t="s">
        <v>69</v>
      </c>
      <c r="E160" s="147" t="s">
        <v>212</v>
      </c>
      <c r="F160" s="147" t="s">
        <v>213</v>
      </c>
      <c r="I160" s="148"/>
      <c r="J160" s="149">
        <f>BK160</f>
        <v>0</v>
      </c>
      <c r="L160" s="145"/>
      <c r="M160" s="150"/>
      <c r="N160" s="151"/>
      <c r="O160" s="151"/>
      <c r="P160" s="152">
        <f>P161+P165+P168+P177+P182+P187+P190+P193</f>
        <v>0</v>
      </c>
      <c r="Q160" s="151"/>
      <c r="R160" s="152">
        <f>R161+R165+R168+R177+R182+R187+R190+R193</f>
        <v>0</v>
      </c>
      <c r="S160" s="151"/>
      <c r="T160" s="153">
        <f>T161+T165+T168+T177+T182+T187+T190+T193</f>
        <v>0</v>
      </c>
      <c r="AR160" s="146" t="s">
        <v>128</v>
      </c>
      <c r="AT160" s="154" t="s">
        <v>69</v>
      </c>
      <c r="AU160" s="154" t="s">
        <v>70</v>
      </c>
      <c r="AY160" s="146" t="s">
        <v>120</v>
      </c>
      <c r="BK160" s="155">
        <f>BK161+BK165+BK168+BK177+BK182+BK187+BK190+BK193</f>
        <v>0</v>
      </c>
    </row>
    <row r="161" spans="1:65" s="12" customFormat="1" ht="22.9" customHeight="1">
      <c r="B161" s="145"/>
      <c r="D161" s="146" t="s">
        <v>69</v>
      </c>
      <c r="E161" s="156" t="s">
        <v>214</v>
      </c>
      <c r="F161" s="156" t="s">
        <v>215</v>
      </c>
      <c r="I161" s="148"/>
      <c r="J161" s="157">
        <f>BK161</f>
        <v>0</v>
      </c>
      <c r="L161" s="145"/>
      <c r="M161" s="150"/>
      <c r="N161" s="151"/>
      <c r="O161" s="151"/>
      <c r="P161" s="152">
        <f>SUM(P162:P164)</f>
        <v>0</v>
      </c>
      <c r="Q161" s="151"/>
      <c r="R161" s="152">
        <f>SUM(R162:R164)</f>
        <v>0</v>
      </c>
      <c r="S161" s="151"/>
      <c r="T161" s="153">
        <f>SUM(T162:T164)</f>
        <v>0</v>
      </c>
      <c r="AR161" s="146" t="s">
        <v>128</v>
      </c>
      <c r="AT161" s="154" t="s">
        <v>69</v>
      </c>
      <c r="AU161" s="154" t="s">
        <v>78</v>
      </c>
      <c r="AY161" s="146" t="s">
        <v>120</v>
      </c>
      <c r="BK161" s="155">
        <f>SUM(BK162:BK164)</f>
        <v>0</v>
      </c>
    </row>
    <row r="162" spans="1:65" s="2" customFormat="1" ht="24" customHeight="1">
      <c r="A162" s="29"/>
      <c r="B162" s="158"/>
      <c r="C162" s="159" t="s">
        <v>216</v>
      </c>
      <c r="D162" s="159" t="s">
        <v>123</v>
      </c>
      <c r="E162" s="160" t="s">
        <v>217</v>
      </c>
      <c r="F162" s="161" t="s">
        <v>218</v>
      </c>
      <c r="G162" s="162" t="s">
        <v>135</v>
      </c>
      <c r="H162" s="163">
        <v>54.14</v>
      </c>
      <c r="I162" s="164"/>
      <c r="J162" s="163">
        <f>ROUND(I162*H162,2)</f>
        <v>0</v>
      </c>
      <c r="K162" s="165"/>
      <c r="L162" s="30"/>
      <c r="M162" s="166" t="s">
        <v>1</v>
      </c>
      <c r="N162" s="167" t="s">
        <v>36</v>
      </c>
      <c r="O162" s="55"/>
      <c r="P162" s="168">
        <f>O162*H162</f>
        <v>0</v>
      </c>
      <c r="Q162" s="168">
        <v>0</v>
      </c>
      <c r="R162" s="168">
        <f>Q162*H162</f>
        <v>0</v>
      </c>
      <c r="S162" s="168">
        <v>0</v>
      </c>
      <c r="T162" s="169">
        <f>S162*H162</f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0" t="s">
        <v>155</v>
      </c>
      <c r="AT162" s="170" t="s">
        <v>123</v>
      </c>
      <c r="AU162" s="170" t="s">
        <v>128</v>
      </c>
      <c r="AY162" s="14" t="s">
        <v>120</v>
      </c>
      <c r="BE162" s="171">
        <f>IF(N162="základná",J162,0)</f>
        <v>0</v>
      </c>
      <c r="BF162" s="171">
        <f>IF(N162="znížená",J162,0)</f>
        <v>0</v>
      </c>
      <c r="BG162" s="171">
        <f>IF(N162="zákl. prenesená",J162,0)</f>
        <v>0</v>
      </c>
      <c r="BH162" s="171">
        <f>IF(N162="zníž. prenesená",J162,0)</f>
        <v>0</v>
      </c>
      <c r="BI162" s="171">
        <f>IF(N162="nulová",J162,0)</f>
        <v>0</v>
      </c>
      <c r="BJ162" s="14" t="s">
        <v>128</v>
      </c>
      <c r="BK162" s="171">
        <f>ROUND(I162*H162,2)</f>
        <v>0</v>
      </c>
      <c r="BL162" s="14" t="s">
        <v>155</v>
      </c>
      <c r="BM162" s="170" t="s">
        <v>219</v>
      </c>
    </row>
    <row r="163" spans="1:65" s="2" customFormat="1" ht="16.5" customHeight="1">
      <c r="A163" s="29"/>
      <c r="B163" s="158"/>
      <c r="C163" s="172" t="s">
        <v>171</v>
      </c>
      <c r="D163" s="172" t="s">
        <v>220</v>
      </c>
      <c r="E163" s="173" t="s">
        <v>221</v>
      </c>
      <c r="F163" s="174" t="s">
        <v>222</v>
      </c>
      <c r="G163" s="175" t="s">
        <v>135</v>
      </c>
      <c r="H163" s="176">
        <v>55.22</v>
      </c>
      <c r="I163" s="177"/>
      <c r="J163" s="176">
        <f>ROUND(I163*H163,2)</f>
        <v>0</v>
      </c>
      <c r="K163" s="178"/>
      <c r="L163" s="179"/>
      <c r="M163" s="180" t="s">
        <v>1</v>
      </c>
      <c r="N163" s="181" t="s">
        <v>36</v>
      </c>
      <c r="O163" s="55"/>
      <c r="P163" s="168">
        <f>O163*H163</f>
        <v>0</v>
      </c>
      <c r="Q163" s="168">
        <v>0</v>
      </c>
      <c r="R163" s="168">
        <f>Q163*H163</f>
        <v>0</v>
      </c>
      <c r="S163" s="168">
        <v>0</v>
      </c>
      <c r="T163" s="169">
        <f>S163*H163</f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0" t="s">
        <v>182</v>
      </c>
      <c r="AT163" s="170" t="s">
        <v>220</v>
      </c>
      <c r="AU163" s="170" t="s">
        <v>128</v>
      </c>
      <c r="AY163" s="14" t="s">
        <v>120</v>
      </c>
      <c r="BE163" s="171">
        <f>IF(N163="základná",J163,0)</f>
        <v>0</v>
      </c>
      <c r="BF163" s="171">
        <f>IF(N163="znížená",J163,0)</f>
        <v>0</v>
      </c>
      <c r="BG163" s="171">
        <f>IF(N163="zákl. prenesená",J163,0)</f>
        <v>0</v>
      </c>
      <c r="BH163" s="171">
        <f>IF(N163="zníž. prenesená",J163,0)</f>
        <v>0</v>
      </c>
      <c r="BI163" s="171">
        <f>IF(N163="nulová",J163,0)</f>
        <v>0</v>
      </c>
      <c r="BJ163" s="14" t="s">
        <v>128</v>
      </c>
      <c r="BK163" s="171">
        <f>ROUND(I163*H163,2)</f>
        <v>0</v>
      </c>
      <c r="BL163" s="14" t="s">
        <v>155</v>
      </c>
      <c r="BM163" s="170" t="s">
        <v>223</v>
      </c>
    </row>
    <row r="164" spans="1:65" s="2" customFormat="1" ht="24" customHeight="1">
      <c r="A164" s="29"/>
      <c r="B164" s="158"/>
      <c r="C164" s="159" t="s">
        <v>224</v>
      </c>
      <c r="D164" s="159" t="s">
        <v>123</v>
      </c>
      <c r="E164" s="160" t="s">
        <v>225</v>
      </c>
      <c r="F164" s="161" t="s">
        <v>226</v>
      </c>
      <c r="G164" s="162" t="s">
        <v>227</v>
      </c>
      <c r="H164" s="164"/>
      <c r="I164" s="164"/>
      <c r="J164" s="163">
        <f>ROUND(I164*H164,2)</f>
        <v>0</v>
      </c>
      <c r="K164" s="165"/>
      <c r="L164" s="30"/>
      <c r="M164" s="166" t="s">
        <v>1</v>
      </c>
      <c r="N164" s="167" t="s">
        <v>36</v>
      </c>
      <c r="O164" s="55"/>
      <c r="P164" s="168">
        <f>O164*H164</f>
        <v>0</v>
      </c>
      <c r="Q164" s="168">
        <v>0</v>
      </c>
      <c r="R164" s="168">
        <f>Q164*H164</f>
        <v>0</v>
      </c>
      <c r="S164" s="168">
        <v>0</v>
      </c>
      <c r="T164" s="169">
        <f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0" t="s">
        <v>155</v>
      </c>
      <c r="AT164" s="170" t="s">
        <v>123</v>
      </c>
      <c r="AU164" s="170" t="s">
        <v>128</v>
      </c>
      <c r="AY164" s="14" t="s">
        <v>120</v>
      </c>
      <c r="BE164" s="171">
        <f>IF(N164="základná",J164,0)</f>
        <v>0</v>
      </c>
      <c r="BF164" s="171">
        <f>IF(N164="znížená",J164,0)</f>
        <v>0</v>
      </c>
      <c r="BG164" s="171">
        <f>IF(N164="zákl. prenesená",J164,0)</f>
        <v>0</v>
      </c>
      <c r="BH164" s="171">
        <f>IF(N164="zníž. prenesená",J164,0)</f>
        <v>0</v>
      </c>
      <c r="BI164" s="171">
        <f>IF(N164="nulová",J164,0)</f>
        <v>0</v>
      </c>
      <c r="BJ164" s="14" t="s">
        <v>128</v>
      </c>
      <c r="BK164" s="171">
        <f>ROUND(I164*H164,2)</f>
        <v>0</v>
      </c>
      <c r="BL164" s="14" t="s">
        <v>155</v>
      </c>
      <c r="BM164" s="170" t="s">
        <v>228</v>
      </c>
    </row>
    <row r="165" spans="1:65" s="12" customFormat="1" ht="22.9" customHeight="1">
      <c r="B165" s="145"/>
      <c r="D165" s="146" t="s">
        <v>69</v>
      </c>
      <c r="E165" s="156" t="s">
        <v>229</v>
      </c>
      <c r="F165" s="156" t="s">
        <v>230</v>
      </c>
      <c r="I165" s="148"/>
      <c r="J165" s="157">
        <f>BK165</f>
        <v>0</v>
      </c>
      <c r="L165" s="145"/>
      <c r="M165" s="150"/>
      <c r="N165" s="151"/>
      <c r="O165" s="151"/>
      <c r="P165" s="152">
        <f>SUM(P166:P167)</f>
        <v>0</v>
      </c>
      <c r="Q165" s="151"/>
      <c r="R165" s="152">
        <f>SUM(R166:R167)</f>
        <v>0</v>
      </c>
      <c r="S165" s="151"/>
      <c r="T165" s="153">
        <f>SUM(T166:T167)</f>
        <v>0</v>
      </c>
      <c r="AR165" s="146" t="s">
        <v>128</v>
      </c>
      <c r="AT165" s="154" t="s">
        <v>69</v>
      </c>
      <c r="AU165" s="154" t="s">
        <v>78</v>
      </c>
      <c r="AY165" s="146" t="s">
        <v>120</v>
      </c>
      <c r="BK165" s="155">
        <f>SUM(BK166:BK167)</f>
        <v>0</v>
      </c>
    </row>
    <row r="166" spans="1:65" s="2" customFormat="1" ht="24" customHeight="1">
      <c r="A166" s="29"/>
      <c r="B166" s="158"/>
      <c r="C166" s="159" t="s">
        <v>174</v>
      </c>
      <c r="D166" s="159" t="s">
        <v>123</v>
      </c>
      <c r="E166" s="160" t="s">
        <v>231</v>
      </c>
      <c r="F166" s="161" t="s">
        <v>232</v>
      </c>
      <c r="G166" s="162" t="s">
        <v>135</v>
      </c>
      <c r="H166" s="163">
        <v>69.67</v>
      </c>
      <c r="I166" s="164"/>
      <c r="J166" s="163">
        <f>ROUND(I166*H166,2)</f>
        <v>0</v>
      </c>
      <c r="K166" s="165"/>
      <c r="L166" s="30"/>
      <c r="M166" s="166" t="s">
        <v>1</v>
      </c>
      <c r="N166" s="167" t="s">
        <v>36</v>
      </c>
      <c r="O166" s="55"/>
      <c r="P166" s="168">
        <f>O166*H166</f>
        <v>0</v>
      </c>
      <c r="Q166" s="168">
        <v>0</v>
      </c>
      <c r="R166" s="168">
        <f>Q166*H166</f>
        <v>0</v>
      </c>
      <c r="S166" s="168">
        <v>0</v>
      </c>
      <c r="T166" s="169">
        <f>S166*H166</f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70" t="s">
        <v>155</v>
      </c>
      <c r="AT166" s="170" t="s">
        <v>123</v>
      </c>
      <c r="AU166" s="170" t="s">
        <v>128</v>
      </c>
      <c r="AY166" s="14" t="s">
        <v>120</v>
      </c>
      <c r="BE166" s="171">
        <f>IF(N166="základná",J166,0)</f>
        <v>0</v>
      </c>
      <c r="BF166" s="171">
        <f>IF(N166="znížená",J166,0)</f>
        <v>0</v>
      </c>
      <c r="BG166" s="171">
        <f>IF(N166="zákl. prenesená",J166,0)</f>
        <v>0</v>
      </c>
      <c r="BH166" s="171">
        <f>IF(N166="zníž. prenesená",J166,0)</f>
        <v>0</v>
      </c>
      <c r="BI166" s="171">
        <f>IF(N166="nulová",J166,0)</f>
        <v>0</v>
      </c>
      <c r="BJ166" s="14" t="s">
        <v>128</v>
      </c>
      <c r="BK166" s="171">
        <f>ROUND(I166*H166,2)</f>
        <v>0</v>
      </c>
      <c r="BL166" s="14" t="s">
        <v>155</v>
      </c>
      <c r="BM166" s="170" t="s">
        <v>233</v>
      </c>
    </row>
    <row r="167" spans="1:65" s="2" customFormat="1" ht="24" customHeight="1">
      <c r="A167" s="29"/>
      <c r="B167" s="158"/>
      <c r="C167" s="159" t="s">
        <v>234</v>
      </c>
      <c r="D167" s="159" t="s">
        <v>123</v>
      </c>
      <c r="E167" s="160" t="s">
        <v>235</v>
      </c>
      <c r="F167" s="161" t="s">
        <v>236</v>
      </c>
      <c r="G167" s="162" t="s">
        <v>227</v>
      </c>
      <c r="H167" s="164"/>
      <c r="I167" s="164"/>
      <c r="J167" s="163">
        <f>ROUND(I167*H167,2)</f>
        <v>0</v>
      </c>
      <c r="K167" s="165"/>
      <c r="L167" s="30"/>
      <c r="M167" s="166" t="s">
        <v>1</v>
      </c>
      <c r="N167" s="167" t="s">
        <v>36</v>
      </c>
      <c r="O167" s="55"/>
      <c r="P167" s="168">
        <f>O167*H167</f>
        <v>0</v>
      </c>
      <c r="Q167" s="168">
        <v>0</v>
      </c>
      <c r="R167" s="168">
        <f>Q167*H167</f>
        <v>0</v>
      </c>
      <c r="S167" s="168">
        <v>0</v>
      </c>
      <c r="T167" s="169">
        <f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0" t="s">
        <v>155</v>
      </c>
      <c r="AT167" s="170" t="s">
        <v>123</v>
      </c>
      <c r="AU167" s="170" t="s">
        <v>128</v>
      </c>
      <c r="AY167" s="14" t="s">
        <v>120</v>
      </c>
      <c r="BE167" s="171">
        <f>IF(N167="základná",J167,0)</f>
        <v>0</v>
      </c>
      <c r="BF167" s="171">
        <f>IF(N167="znížená",J167,0)</f>
        <v>0</v>
      </c>
      <c r="BG167" s="171">
        <f>IF(N167="zákl. prenesená",J167,0)</f>
        <v>0</v>
      </c>
      <c r="BH167" s="171">
        <f>IF(N167="zníž. prenesená",J167,0)</f>
        <v>0</v>
      </c>
      <c r="BI167" s="171">
        <f>IF(N167="nulová",J167,0)</f>
        <v>0</v>
      </c>
      <c r="BJ167" s="14" t="s">
        <v>128</v>
      </c>
      <c r="BK167" s="171">
        <f>ROUND(I167*H167,2)</f>
        <v>0</v>
      </c>
      <c r="BL167" s="14" t="s">
        <v>155</v>
      </c>
      <c r="BM167" s="170" t="s">
        <v>237</v>
      </c>
    </row>
    <row r="168" spans="1:65" s="12" customFormat="1" ht="22.9" customHeight="1">
      <c r="B168" s="145"/>
      <c r="D168" s="146" t="s">
        <v>69</v>
      </c>
      <c r="E168" s="156" t="s">
        <v>238</v>
      </c>
      <c r="F168" s="156" t="s">
        <v>239</v>
      </c>
      <c r="I168" s="148"/>
      <c r="J168" s="157">
        <f>BK168</f>
        <v>0</v>
      </c>
      <c r="L168" s="145"/>
      <c r="M168" s="150"/>
      <c r="N168" s="151"/>
      <c r="O168" s="151"/>
      <c r="P168" s="152">
        <f>SUM(P169:P176)</f>
        <v>0</v>
      </c>
      <c r="Q168" s="151"/>
      <c r="R168" s="152">
        <f>SUM(R169:R176)</f>
        <v>0</v>
      </c>
      <c r="S168" s="151"/>
      <c r="T168" s="153">
        <f>SUM(T169:T176)</f>
        <v>0</v>
      </c>
      <c r="AR168" s="146" t="s">
        <v>128</v>
      </c>
      <c r="AT168" s="154" t="s">
        <v>69</v>
      </c>
      <c r="AU168" s="154" t="s">
        <v>78</v>
      </c>
      <c r="AY168" s="146" t="s">
        <v>120</v>
      </c>
      <c r="BK168" s="155">
        <f>SUM(BK169:BK176)</f>
        <v>0</v>
      </c>
    </row>
    <row r="169" spans="1:65" s="2" customFormat="1" ht="16.5" customHeight="1">
      <c r="A169" s="29"/>
      <c r="B169" s="158"/>
      <c r="C169" s="159" t="s">
        <v>179</v>
      </c>
      <c r="D169" s="159" t="s">
        <v>123</v>
      </c>
      <c r="E169" s="160" t="s">
        <v>240</v>
      </c>
      <c r="F169" s="161" t="s">
        <v>241</v>
      </c>
      <c r="G169" s="162" t="s">
        <v>135</v>
      </c>
      <c r="H169" s="163">
        <v>23.13</v>
      </c>
      <c r="I169" s="164"/>
      <c r="J169" s="163">
        <f t="shared" ref="J169:J176" si="10">ROUND(I169*H169,2)</f>
        <v>0</v>
      </c>
      <c r="K169" s="165"/>
      <c r="L169" s="30"/>
      <c r="M169" s="166" t="s">
        <v>1</v>
      </c>
      <c r="N169" s="167" t="s">
        <v>36</v>
      </c>
      <c r="O169" s="55"/>
      <c r="P169" s="168">
        <f t="shared" ref="P169:P176" si="11">O169*H169</f>
        <v>0</v>
      </c>
      <c r="Q169" s="168">
        <v>0</v>
      </c>
      <c r="R169" s="168">
        <f t="shared" ref="R169:R176" si="12">Q169*H169</f>
        <v>0</v>
      </c>
      <c r="S169" s="168">
        <v>0</v>
      </c>
      <c r="T169" s="169">
        <f t="shared" ref="T169:T176" si="13">S169*H169</f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70" t="s">
        <v>155</v>
      </c>
      <c r="AT169" s="170" t="s">
        <v>123</v>
      </c>
      <c r="AU169" s="170" t="s">
        <v>128</v>
      </c>
      <c r="AY169" s="14" t="s">
        <v>120</v>
      </c>
      <c r="BE169" s="171">
        <f t="shared" ref="BE169:BE176" si="14">IF(N169="základná",J169,0)</f>
        <v>0</v>
      </c>
      <c r="BF169" s="171">
        <f t="shared" ref="BF169:BF176" si="15">IF(N169="znížená",J169,0)</f>
        <v>0</v>
      </c>
      <c r="BG169" s="171">
        <f t="shared" ref="BG169:BG176" si="16">IF(N169="zákl. prenesená",J169,0)</f>
        <v>0</v>
      </c>
      <c r="BH169" s="171">
        <f t="shared" ref="BH169:BH176" si="17">IF(N169="zníž. prenesená",J169,0)</f>
        <v>0</v>
      </c>
      <c r="BI169" s="171">
        <f t="shared" ref="BI169:BI176" si="18">IF(N169="nulová",J169,0)</f>
        <v>0</v>
      </c>
      <c r="BJ169" s="14" t="s">
        <v>128</v>
      </c>
      <c r="BK169" s="171">
        <f t="shared" ref="BK169:BK176" si="19">ROUND(I169*H169,2)</f>
        <v>0</v>
      </c>
      <c r="BL169" s="14" t="s">
        <v>155</v>
      </c>
      <c r="BM169" s="170" t="s">
        <v>242</v>
      </c>
    </row>
    <row r="170" spans="1:65" s="2" customFormat="1" ht="48" customHeight="1">
      <c r="A170" s="29"/>
      <c r="B170" s="158"/>
      <c r="C170" s="159" t="s">
        <v>243</v>
      </c>
      <c r="D170" s="159" t="s">
        <v>123</v>
      </c>
      <c r="E170" s="160" t="s">
        <v>244</v>
      </c>
      <c r="F170" s="161" t="s">
        <v>245</v>
      </c>
      <c r="G170" s="162" t="s">
        <v>126</v>
      </c>
      <c r="H170" s="163">
        <v>1</v>
      </c>
      <c r="I170" s="164"/>
      <c r="J170" s="163">
        <f t="shared" si="10"/>
        <v>0</v>
      </c>
      <c r="K170" s="165"/>
      <c r="L170" s="30"/>
      <c r="M170" s="166" t="s">
        <v>1</v>
      </c>
      <c r="N170" s="167" t="s">
        <v>36</v>
      </c>
      <c r="O170" s="55"/>
      <c r="P170" s="168">
        <f t="shared" si="11"/>
        <v>0</v>
      </c>
      <c r="Q170" s="168">
        <v>0</v>
      </c>
      <c r="R170" s="168">
        <f t="shared" si="12"/>
        <v>0</v>
      </c>
      <c r="S170" s="168">
        <v>0</v>
      </c>
      <c r="T170" s="169">
        <f t="shared" si="1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70" t="s">
        <v>155</v>
      </c>
      <c r="AT170" s="170" t="s">
        <v>123</v>
      </c>
      <c r="AU170" s="170" t="s">
        <v>128</v>
      </c>
      <c r="AY170" s="14" t="s">
        <v>120</v>
      </c>
      <c r="BE170" s="171">
        <f t="shared" si="14"/>
        <v>0</v>
      </c>
      <c r="BF170" s="171">
        <f t="shared" si="15"/>
        <v>0</v>
      </c>
      <c r="BG170" s="171">
        <f t="shared" si="16"/>
        <v>0</v>
      </c>
      <c r="BH170" s="171">
        <f t="shared" si="17"/>
        <v>0</v>
      </c>
      <c r="BI170" s="171">
        <f t="shared" si="18"/>
        <v>0</v>
      </c>
      <c r="BJ170" s="14" t="s">
        <v>128</v>
      </c>
      <c r="BK170" s="171">
        <f t="shared" si="19"/>
        <v>0</v>
      </c>
      <c r="BL170" s="14" t="s">
        <v>155</v>
      </c>
      <c r="BM170" s="170" t="s">
        <v>246</v>
      </c>
    </row>
    <row r="171" spans="1:65" s="2" customFormat="1" ht="48" customHeight="1">
      <c r="A171" s="29"/>
      <c r="B171" s="158"/>
      <c r="C171" s="159" t="s">
        <v>182</v>
      </c>
      <c r="D171" s="159" t="s">
        <v>123</v>
      </c>
      <c r="E171" s="160" t="s">
        <v>247</v>
      </c>
      <c r="F171" s="161" t="s">
        <v>248</v>
      </c>
      <c r="G171" s="162" t="s">
        <v>126</v>
      </c>
      <c r="H171" s="163">
        <v>1</v>
      </c>
      <c r="I171" s="164"/>
      <c r="J171" s="163">
        <f t="shared" si="10"/>
        <v>0</v>
      </c>
      <c r="K171" s="165"/>
      <c r="L171" s="30"/>
      <c r="M171" s="166" t="s">
        <v>1</v>
      </c>
      <c r="N171" s="167" t="s">
        <v>36</v>
      </c>
      <c r="O171" s="55"/>
      <c r="P171" s="168">
        <f t="shared" si="11"/>
        <v>0</v>
      </c>
      <c r="Q171" s="168">
        <v>0</v>
      </c>
      <c r="R171" s="168">
        <f t="shared" si="12"/>
        <v>0</v>
      </c>
      <c r="S171" s="168">
        <v>0</v>
      </c>
      <c r="T171" s="169">
        <f t="shared" si="1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70" t="s">
        <v>155</v>
      </c>
      <c r="AT171" s="170" t="s">
        <v>123</v>
      </c>
      <c r="AU171" s="170" t="s">
        <v>128</v>
      </c>
      <c r="AY171" s="14" t="s">
        <v>120</v>
      </c>
      <c r="BE171" s="171">
        <f t="shared" si="14"/>
        <v>0</v>
      </c>
      <c r="BF171" s="171">
        <f t="shared" si="15"/>
        <v>0</v>
      </c>
      <c r="BG171" s="171">
        <f t="shared" si="16"/>
        <v>0</v>
      </c>
      <c r="BH171" s="171">
        <f t="shared" si="17"/>
        <v>0</v>
      </c>
      <c r="BI171" s="171">
        <f t="shared" si="18"/>
        <v>0</v>
      </c>
      <c r="BJ171" s="14" t="s">
        <v>128</v>
      </c>
      <c r="BK171" s="171">
        <f t="shared" si="19"/>
        <v>0</v>
      </c>
      <c r="BL171" s="14" t="s">
        <v>155</v>
      </c>
      <c r="BM171" s="170" t="s">
        <v>249</v>
      </c>
    </row>
    <row r="172" spans="1:65" s="2" customFormat="1" ht="48" customHeight="1">
      <c r="A172" s="29"/>
      <c r="B172" s="158"/>
      <c r="C172" s="159" t="s">
        <v>250</v>
      </c>
      <c r="D172" s="159" t="s">
        <v>123</v>
      </c>
      <c r="E172" s="160" t="s">
        <v>251</v>
      </c>
      <c r="F172" s="161" t="s">
        <v>252</v>
      </c>
      <c r="G172" s="162" t="s">
        <v>126</v>
      </c>
      <c r="H172" s="163">
        <v>1</v>
      </c>
      <c r="I172" s="164"/>
      <c r="J172" s="163">
        <f t="shared" si="10"/>
        <v>0</v>
      </c>
      <c r="K172" s="165"/>
      <c r="L172" s="30"/>
      <c r="M172" s="166" t="s">
        <v>1</v>
      </c>
      <c r="N172" s="167" t="s">
        <v>36</v>
      </c>
      <c r="O172" s="55"/>
      <c r="P172" s="168">
        <f t="shared" si="11"/>
        <v>0</v>
      </c>
      <c r="Q172" s="168">
        <v>0</v>
      </c>
      <c r="R172" s="168">
        <f t="shared" si="12"/>
        <v>0</v>
      </c>
      <c r="S172" s="168">
        <v>0</v>
      </c>
      <c r="T172" s="169">
        <f t="shared" si="1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70" t="s">
        <v>155</v>
      </c>
      <c r="AT172" s="170" t="s">
        <v>123</v>
      </c>
      <c r="AU172" s="170" t="s">
        <v>128</v>
      </c>
      <c r="AY172" s="14" t="s">
        <v>120</v>
      </c>
      <c r="BE172" s="171">
        <f t="shared" si="14"/>
        <v>0</v>
      </c>
      <c r="BF172" s="171">
        <f t="shared" si="15"/>
        <v>0</v>
      </c>
      <c r="BG172" s="171">
        <f t="shared" si="16"/>
        <v>0</v>
      </c>
      <c r="BH172" s="171">
        <f t="shared" si="17"/>
        <v>0</v>
      </c>
      <c r="BI172" s="171">
        <f t="shared" si="18"/>
        <v>0</v>
      </c>
      <c r="BJ172" s="14" t="s">
        <v>128</v>
      </c>
      <c r="BK172" s="171">
        <f t="shared" si="19"/>
        <v>0</v>
      </c>
      <c r="BL172" s="14" t="s">
        <v>155</v>
      </c>
      <c r="BM172" s="170" t="s">
        <v>253</v>
      </c>
    </row>
    <row r="173" spans="1:65" s="2" customFormat="1" ht="48" customHeight="1">
      <c r="A173" s="29"/>
      <c r="B173" s="158"/>
      <c r="C173" s="159" t="s">
        <v>186</v>
      </c>
      <c r="D173" s="159" t="s">
        <v>123</v>
      </c>
      <c r="E173" s="160" t="s">
        <v>254</v>
      </c>
      <c r="F173" s="161" t="s">
        <v>255</v>
      </c>
      <c r="G173" s="162" t="s">
        <v>126</v>
      </c>
      <c r="H173" s="163">
        <v>1</v>
      </c>
      <c r="I173" s="164"/>
      <c r="J173" s="163">
        <f t="shared" si="10"/>
        <v>0</v>
      </c>
      <c r="K173" s="165"/>
      <c r="L173" s="30"/>
      <c r="M173" s="166" t="s">
        <v>1</v>
      </c>
      <c r="N173" s="167" t="s">
        <v>36</v>
      </c>
      <c r="O173" s="55"/>
      <c r="P173" s="168">
        <f t="shared" si="11"/>
        <v>0</v>
      </c>
      <c r="Q173" s="168">
        <v>0</v>
      </c>
      <c r="R173" s="168">
        <f t="shared" si="12"/>
        <v>0</v>
      </c>
      <c r="S173" s="168">
        <v>0</v>
      </c>
      <c r="T173" s="169">
        <f t="shared" si="1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70" t="s">
        <v>155</v>
      </c>
      <c r="AT173" s="170" t="s">
        <v>123</v>
      </c>
      <c r="AU173" s="170" t="s">
        <v>128</v>
      </c>
      <c r="AY173" s="14" t="s">
        <v>120</v>
      </c>
      <c r="BE173" s="171">
        <f t="shared" si="14"/>
        <v>0</v>
      </c>
      <c r="BF173" s="171">
        <f t="shared" si="15"/>
        <v>0</v>
      </c>
      <c r="BG173" s="171">
        <f t="shared" si="16"/>
        <v>0</v>
      </c>
      <c r="BH173" s="171">
        <f t="shared" si="17"/>
        <v>0</v>
      </c>
      <c r="BI173" s="171">
        <f t="shared" si="18"/>
        <v>0</v>
      </c>
      <c r="BJ173" s="14" t="s">
        <v>128</v>
      </c>
      <c r="BK173" s="171">
        <f t="shared" si="19"/>
        <v>0</v>
      </c>
      <c r="BL173" s="14" t="s">
        <v>155</v>
      </c>
      <c r="BM173" s="170" t="s">
        <v>256</v>
      </c>
    </row>
    <row r="174" spans="1:65" s="2" customFormat="1" ht="48" customHeight="1">
      <c r="A174" s="29"/>
      <c r="B174" s="158"/>
      <c r="C174" s="159" t="s">
        <v>257</v>
      </c>
      <c r="D174" s="159" t="s">
        <v>123</v>
      </c>
      <c r="E174" s="160" t="s">
        <v>258</v>
      </c>
      <c r="F174" s="161" t="s">
        <v>259</v>
      </c>
      <c r="G174" s="162" t="s">
        <v>126</v>
      </c>
      <c r="H174" s="163">
        <v>1</v>
      </c>
      <c r="I174" s="164"/>
      <c r="J174" s="163">
        <f t="shared" si="10"/>
        <v>0</v>
      </c>
      <c r="K174" s="165"/>
      <c r="L174" s="30"/>
      <c r="M174" s="166" t="s">
        <v>1</v>
      </c>
      <c r="N174" s="167" t="s">
        <v>36</v>
      </c>
      <c r="O174" s="55"/>
      <c r="P174" s="168">
        <f t="shared" si="11"/>
        <v>0</v>
      </c>
      <c r="Q174" s="168">
        <v>0</v>
      </c>
      <c r="R174" s="168">
        <f t="shared" si="12"/>
        <v>0</v>
      </c>
      <c r="S174" s="168">
        <v>0</v>
      </c>
      <c r="T174" s="169">
        <f t="shared" si="1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70" t="s">
        <v>155</v>
      </c>
      <c r="AT174" s="170" t="s">
        <v>123</v>
      </c>
      <c r="AU174" s="170" t="s">
        <v>128</v>
      </c>
      <c r="AY174" s="14" t="s">
        <v>120</v>
      </c>
      <c r="BE174" s="171">
        <f t="shared" si="14"/>
        <v>0</v>
      </c>
      <c r="BF174" s="171">
        <f t="shared" si="15"/>
        <v>0</v>
      </c>
      <c r="BG174" s="171">
        <f t="shared" si="16"/>
        <v>0</v>
      </c>
      <c r="BH174" s="171">
        <f t="shared" si="17"/>
        <v>0</v>
      </c>
      <c r="BI174" s="171">
        <f t="shared" si="18"/>
        <v>0</v>
      </c>
      <c r="BJ174" s="14" t="s">
        <v>128</v>
      </c>
      <c r="BK174" s="171">
        <f t="shared" si="19"/>
        <v>0</v>
      </c>
      <c r="BL174" s="14" t="s">
        <v>155</v>
      </c>
      <c r="BM174" s="170" t="s">
        <v>260</v>
      </c>
    </row>
    <row r="175" spans="1:65" s="2" customFormat="1" ht="36" customHeight="1">
      <c r="A175" s="29"/>
      <c r="B175" s="158"/>
      <c r="C175" s="159" t="s">
        <v>189</v>
      </c>
      <c r="D175" s="159" t="s">
        <v>123</v>
      </c>
      <c r="E175" s="160" t="s">
        <v>261</v>
      </c>
      <c r="F175" s="161" t="s">
        <v>262</v>
      </c>
      <c r="G175" s="162" t="s">
        <v>126</v>
      </c>
      <c r="H175" s="163">
        <v>1</v>
      </c>
      <c r="I175" s="164"/>
      <c r="J175" s="163">
        <f t="shared" si="10"/>
        <v>0</v>
      </c>
      <c r="K175" s="165"/>
      <c r="L175" s="30"/>
      <c r="M175" s="166" t="s">
        <v>1</v>
      </c>
      <c r="N175" s="167" t="s">
        <v>36</v>
      </c>
      <c r="O175" s="55"/>
      <c r="P175" s="168">
        <f t="shared" si="11"/>
        <v>0</v>
      </c>
      <c r="Q175" s="168">
        <v>0</v>
      </c>
      <c r="R175" s="168">
        <f t="shared" si="12"/>
        <v>0</v>
      </c>
      <c r="S175" s="168">
        <v>0</v>
      </c>
      <c r="T175" s="169">
        <f t="shared" si="1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70" t="s">
        <v>155</v>
      </c>
      <c r="AT175" s="170" t="s">
        <v>123</v>
      </c>
      <c r="AU175" s="170" t="s">
        <v>128</v>
      </c>
      <c r="AY175" s="14" t="s">
        <v>120</v>
      </c>
      <c r="BE175" s="171">
        <f t="shared" si="14"/>
        <v>0</v>
      </c>
      <c r="BF175" s="171">
        <f t="shared" si="15"/>
        <v>0</v>
      </c>
      <c r="BG175" s="171">
        <f t="shared" si="16"/>
        <v>0</v>
      </c>
      <c r="BH175" s="171">
        <f t="shared" si="17"/>
        <v>0</v>
      </c>
      <c r="BI175" s="171">
        <f t="shared" si="18"/>
        <v>0</v>
      </c>
      <c r="BJ175" s="14" t="s">
        <v>128</v>
      </c>
      <c r="BK175" s="171">
        <f t="shared" si="19"/>
        <v>0</v>
      </c>
      <c r="BL175" s="14" t="s">
        <v>155</v>
      </c>
      <c r="BM175" s="170" t="s">
        <v>263</v>
      </c>
    </row>
    <row r="176" spans="1:65" s="2" customFormat="1" ht="24" customHeight="1">
      <c r="A176" s="29"/>
      <c r="B176" s="158"/>
      <c r="C176" s="159" t="s">
        <v>264</v>
      </c>
      <c r="D176" s="159" t="s">
        <v>123</v>
      </c>
      <c r="E176" s="160" t="s">
        <v>265</v>
      </c>
      <c r="F176" s="161" t="s">
        <v>266</v>
      </c>
      <c r="G176" s="162" t="s">
        <v>227</v>
      </c>
      <c r="H176" s="164"/>
      <c r="I176" s="164"/>
      <c r="J176" s="163">
        <f t="shared" si="10"/>
        <v>0</v>
      </c>
      <c r="K176" s="165"/>
      <c r="L176" s="30"/>
      <c r="M176" s="166" t="s">
        <v>1</v>
      </c>
      <c r="N176" s="167" t="s">
        <v>36</v>
      </c>
      <c r="O176" s="55"/>
      <c r="P176" s="168">
        <f t="shared" si="11"/>
        <v>0</v>
      </c>
      <c r="Q176" s="168">
        <v>0</v>
      </c>
      <c r="R176" s="168">
        <f t="shared" si="12"/>
        <v>0</v>
      </c>
      <c r="S176" s="168">
        <v>0</v>
      </c>
      <c r="T176" s="169">
        <f t="shared" si="1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70" t="s">
        <v>155</v>
      </c>
      <c r="AT176" s="170" t="s">
        <v>123</v>
      </c>
      <c r="AU176" s="170" t="s">
        <v>128</v>
      </c>
      <c r="AY176" s="14" t="s">
        <v>120</v>
      </c>
      <c r="BE176" s="171">
        <f t="shared" si="14"/>
        <v>0</v>
      </c>
      <c r="BF176" s="171">
        <f t="shared" si="15"/>
        <v>0</v>
      </c>
      <c r="BG176" s="171">
        <f t="shared" si="16"/>
        <v>0</v>
      </c>
      <c r="BH176" s="171">
        <f t="shared" si="17"/>
        <v>0</v>
      </c>
      <c r="BI176" s="171">
        <f t="shared" si="18"/>
        <v>0</v>
      </c>
      <c r="BJ176" s="14" t="s">
        <v>128</v>
      </c>
      <c r="BK176" s="171">
        <f t="shared" si="19"/>
        <v>0</v>
      </c>
      <c r="BL176" s="14" t="s">
        <v>155</v>
      </c>
      <c r="BM176" s="170" t="s">
        <v>267</v>
      </c>
    </row>
    <row r="177" spans="1:65" s="12" customFormat="1" ht="22.9" customHeight="1">
      <c r="B177" s="145"/>
      <c r="D177" s="146" t="s">
        <v>69</v>
      </c>
      <c r="E177" s="156" t="s">
        <v>268</v>
      </c>
      <c r="F177" s="156" t="s">
        <v>269</v>
      </c>
      <c r="I177" s="148"/>
      <c r="J177" s="157">
        <f>BK177</f>
        <v>0</v>
      </c>
      <c r="L177" s="145"/>
      <c r="M177" s="150"/>
      <c r="N177" s="151"/>
      <c r="O177" s="151"/>
      <c r="P177" s="152">
        <f>SUM(P178:P181)</f>
        <v>0</v>
      </c>
      <c r="Q177" s="151"/>
      <c r="R177" s="152">
        <f>SUM(R178:R181)</f>
        <v>0</v>
      </c>
      <c r="S177" s="151"/>
      <c r="T177" s="153">
        <f>SUM(T178:T181)</f>
        <v>0</v>
      </c>
      <c r="AR177" s="146" t="s">
        <v>128</v>
      </c>
      <c r="AT177" s="154" t="s">
        <v>69</v>
      </c>
      <c r="AU177" s="154" t="s">
        <v>78</v>
      </c>
      <c r="AY177" s="146" t="s">
        <v>120</v>
      </c>
      <c r="BK177" s="155">
        <f>SUM(BK178:BK181)</f>
        <v>0</v>
      </c>
    </row>
    <row r="178" spans="1:65" s="2" customFormat="1" ht="48" customHeight="1">
      <c r="A178" s="29"/>
      <c r="B178" s="158"/>
      <c r="C178" s="159" t="s">
        <v>194</v>
      </c>
      <c r="D178" s="159" t="s">
        <v>123</v>
      </c>
      <c r="E178" s="160" t="s">
        <v>270</v>
      </c>
      <c r="F178" s="161" t="s">
        <v>271</v>
      </c>
      <c r="G178" s="162" t="s">
        <v>126</v>
      </c>
      <c r="H178" s="163">
        <v>1</v>
      </c>
      <c r="I178" s="164"/>
      <c r="J178" s="163">
        <f>ROUND(I178*H178,2)</f>
        <v>0</v>
      </c>
      <c r="K178" s="165"/>
      <c r="L178" s="30"/>
      <c r="M178" s="166" t="s">
        <v>1</v>
      </c>
      <c r="N178" s="167" t="s">
        <v>36</v>
      </c>
      <c r="O178" s="55"/>
      <c r="P178" s="168">
        <f>O178*H178</f>
        <v>0</v>
      </c>
      <c r="Q178" s="168">
        <v>0</v>
      </c>
      <c r="R178" s="168">
        <f>Q178*H178</f>
        <v>0</v>
      </c>
      <c r="S178" s="168">
        <v>0</v>
      </c>
      <c r="T178" s="169">
        <f>S178*H178</f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70" t="s">
        <v>155</v>
      </c>
      <c r="AT178" s="170" t="s">
        <v>123</v>
      </c>
      <c r="AU178" s="170" t="s">
        <v>128</v>
      </c>
      <c r="AY178" s="14" t="s">
        <v>120</v>
      </c>
      <c r="BE178" s="171">
        <f>IF(N178="základná",J178,0)</f>
        <v>0</v>
      </c>
      <c r="BF178" s="171">
        <f>IF(N178="znížená",J178,0)</f>
        <v>0</v>
      </c>
      <c r="BG178" s="171">
        <f>IF(N178="zákl. prenesená",J178,0)</f>
        <v>0</v>
      </c>
      <c r="BH178" s="171">
        <f>IF(N178="zníž. prenesená",J178,0)</f>
        <v>0</v>
      </c>
      <c r="BI178" s="171">
        <f>IF(N178="nulová",J178,0)</f>
        <v>0</v>
      </c>
      <c r="BJ178" s="14" t="s">
        <v>128</v>
      </c>
      <c r="BK178" s="171">
        <f>ROUND(I178*H178,2)</f>
        <v>0</v>
      </c>
      <c r="BL178" s="14" t="s">
        <v>155</v>
      </c>
      <c r="BM178" s="170" t="s">
        <v>272</v>
      </c>
    </row>
    <row r="179" spans="1:65" s="2" customFormat="1" ht="16.5" customHeight="1">
      <c r="A179" s="29"/>
      <c r="B179" s="158"/>
      <c r="C179" s="159" t="s">
        <v>273</v>
      </c>
      <c r="D179" s="159" t="s">
        <v>123</v>
      </c>
      <c r="E179" s="160" t="s">
        <v>274</v>
      </c>
      <c r="F179" s="161" t="s">
        <v>275</v>
      </c>
      <c r="G179" s="162" t="s">
        <v>126</v>
      </c>
      <c r="H179" s="163">
        <v>1</v>
      </c>
      <c r="I179" s="164"/>
      <c r="J179" s="163">
        <f>ROUND(I179*H179,2)</f>
        <v>0</v>
      </c>
      <c r="K179" s="165"/>
      <c r="L179" s="30"/>
      <c r="M179" s="166" t="s">
        <v>1</v>
      </c>
      <c r="N179" s="167" t="s">
        <v>36</v>
      </c>
      <c r="O179" s="55"/>
      <c r="P179" s="168">
        <f>O179*H179</f>
        <v>0</v>
      </c>
      <c r="Q179" s="168">
        <v>0</v>
      </c>
      <c r="R179" s="168">
        <f>Q179*H179</f>
        <v>0</v>
      </c>
      <c r="S179" s="168">
        <v>0</v>
      </c>
      <c r="T179" s="169">
        <f>S179*H179</f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70" t="s">
        <v>155</v>
      </c>
      <c r="AT179" s="170" t="s">
        <v>123</v>
      </c>
      <c r="AU179" s="170" t="s">
        <v>128</v>
      </c>
      <c r="AY179" s="14" t="s">
        <v>120</v>
      </c>
      <c r="BE179" s="171">
        <f>IF(N179="základná",J179,0)</f>
        <v>0</v>
      </c>
      <c r="BF179" s="171">
        <f>IF(N179="znížená",J179,0)</f>
        <v>0</v>
      </c>
      <c r="BG179" s="171">
        <f>IF(N179="zákl. prenesená",J179,0)</f>
        <v>0</v>
      </c>
      <c r="BH179" s="171">
        <f>IF(N179="zníž. prenesená",J179,0)</f>
        <v>0</v>
      </c>
      <c r="BI179" s="171">
        <f>IF(N179="nulová",J179,0)</f>
        <v>0</v>
      </c>
      <c r="BJ179" s="14" t="s">
        <v>128</v>
      </c>
      <c r="BK179" s="171">
        <f>ROUND(I179*H179,2)</f>
        <v>0</v>
      </c>
      <c r="BL179" s="14" t="s">
        <v>155</v>
      </c>
      <c r="BM179" s="170" t="s">
        <v>276</v>
      </c>
    </row>
    <row r="180" spans="1:65" s="2" customFormat="1" ht="60" customHeight="1">
      <c r="A180" s="29"/>
      <c r="B180" s="158"/>
      <c r="C180" s="159" t="s">
        <v>197</v>
      </c>
      <c r="D180" s="159" t="s">
        <v>123</v>
      </c>
      <c r="E180" s="160" t="s">
        <v>277</v>
      </c>
      <c r="F180" s="161" t="s">
        <v>278</v>
      </c>
      <c r="G180" s="162" t="s">
        <v>178</v>
      </c>
      <c r="H180" s="163">
        <v>19.5</v>
      </c>
      <c r="I180" s="164"/>
      <c r="J180" s="163">
        <f>ROUND(I180*H180,2)</f>
        <v>0</v>
      </c>
      <c r="K180" s="165"/>
      <c r="L180" s="30"/>
      <c r="M180" s="166" t="s">
        <v>1</v>
      </c>
      <c r="N180" s="167" t="s">
        <v>36</v>
      </c>
      <c r="O180" s="55"/>
      <c r="P180" s="168">
        <f>O180*H180</f>
        <v>0</v>
      </c>
      <c r="Q180" s="168">
        <v>0</v>
      </c>
      <c r="R180" s="168">
        <f>Q180*H180</f>
        <v>0</v>
      </c>
      <c r="S180" s="168">
        <v>0</v>
      </c>
      <c r="T180" s="169">
        <f>S180*H180</f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70" t="s">
        <v>155</v>
      </c>
      <c r="AT180" s="170" t="s">
        <v>123</v>
      </c>
      <c r="AU180" s="170" t="s">
        <v>128</v>
      </c>
      <c r="AY180" s="14" t="s">
        <v>120</v>
      </c>
      <c r="BE180" s="171">
        <f>IF(N180="základná",J180,0)</f>
        <v>0</v>
      </c>
      <c r="BF180" s="171">
        <f>IF(N180="znížená",J180,0)</f>
        <v>0</v>
      </c>
      <c r="BG180" s="171">
        <f>IF(N180="zákl. prenesená",J180,0)</f>
        <v>0</v>
      </c>
      <c r="BH180" s="171">
        <f>IF(N180="zníž. prenesená",J180,0)</f>
        <v>0</v>
      </c>
      <c r="BI180" s="171">
        <f>IF(N180="nulová",J180,0)</f>
        <v>0</v>
      </c>
      <c r="BJ180" s="14" t="s">
        <v>128</v>
      </c>
      <c r="BK180" s="171">
        <f>ROUND(I180*H180,2)</f>
        <v>0</v>
      </c>
      <c r="BL180" s="14" t="s">
        <v>155</v>
      </c>
      <c r="BM180" s="170" t="s">
        <v>279</v>
      </c>
    </row>
    <row r="181" spans="1:65" s="2" customFormat="1" ht="24" customHeight="1">
      <c r="A181" s="29"/>
      <c r="B181" s="158"/>
      <c r="C181" s="159" t="s">
        <v>280</v>
      </c>
      <c r="D181" s="159" t="s">
        <v>123</v>
      </c>
      <c r="E181" s="160" t="s">
        <v>281</v>
      </c>
      <c r="F181" s="161" t="s">
        <v>282</v>
      </c>
      <c r="G181" s="162" t="s">
        <v>227</v>
      </c>
      <c r="H181" s="164"/>
      <c r="I181" s="164"/>
      <c r="J181" s="163">
        <f>ROUND(I181*H181,2)</f>
        <v>0</v>
      </c>
      <c r="K181" s="165"/>
      <c r="L181" s="30"/>
      <c r="M181" s="166" t="s">
        <v>1</v>
      </c>
      <c r="N181" s="167" t="s">
        <v>36</v>
      </c>
      <c r="O181" s="55"/>
      <c r="P181" s="168">
        <f>O181*H181</f>
        <v>0</v>
      </c>
      <c r="Q181" s="168">
        <v>0</v>
      </c>
      <c r="R181" s="168">
        <f>Q181*H181</f>
        <v>0</v>
      </c>
      <c r="S181" s="168">
        <v>0</v>
      </c>
      <c r="T181" s="169">
        <f>S181*H181</f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70" t="s">
        <v>155</v>
      </c>
      <c r="AT181" s="170" t="s">
        <v>123</v>
      </c>
      <c r="AU181" s="170" t="s">
        <v>128</v>
      </c>
      <c r="AY181" s="14" t="s">
        <v>120</v>
      </c>
      <c r="BE181" s="171">
        <f>IF(N181="základná",J181,0)</f>
        <v>0</v>
      </c>
      <c r="BF181" s="171">
        <f>IF(N181="znížená",J181,0)</f>
        <v>0</v>
      </c>
      <c r="BG181" s="171">
        <f>IF(N181="zákl. prenesená",J181,0)</f>
        <v>0</v>
      </c>
      <c r="BH181" s="171">
        <f>IF(N181="zníž. prenesená",J181,0)</f>
        <v>0</v>
      </c>
      <c r="BI181" s="171">
        <f>IF(N181="nulová",J181,0)</f>
        <v>0</v>
      </c>
      <c r="BJ181" s="14" t="s">
        <v>128</v>
      </c>
      <c r="BK181" s="171">
        <f>ROUND(I181*H181,2)</f>
        <v>0</v>
      </c>
      <c r="BL181" s="14" t="s">
        <v>155</v>
      </c>
      <c r="BM181" s="170" t="s">
        <v>283</v>
      </c>
    </row>
    <row r="182" spans="1:65" s="12" customFormat="1" ht="22.9" customHeight="1">
      <c r="B182" s="145"/>
      <c r="D182" s="146" t="s">
        <v>69</v>
      </c>
      <c r="E182" s="156" t="s">
        <v>284</v>
      </c>
      <c r="F182" s="156" t="s">
        <v>285</v>
      </c>
      <c r="I182" s="148"/>
      <c r="J182" s="157">
        <f>BK182</f>
        <v>0</v>
      </c>
      <c r="L182" s="145"/>
      <c r="M182" s="150"/>
      <c r="N182" s="151"/>
      <c r="O182" s="151"/>
      <c r="P182" s="152">
        <f>SUM(P183:P186)</f>
        <v>0</v>
      </c>
      <c r="Q182" s="151"/>
      <c r="R182" s="152">
        <f>SUM(R183:R186)</f>
        <v>0</v>
      </c>
      <c r="S182" s="151"/>
      <c r="T182" s="153">
        <f>SUM(T183:T186)</f>
        <v>0</v>
      </c>
      <c r="AR182" s="146" t="s">
        <v>128</v>
      </c>
      <c r="AT182" s="154" t="s">
        <v>69</v>
      </c>
      <c r="AU182" s="154" t="s">
        <v>78</v>
      </c>
      <c r="AY182" s="146" t="s">
        <v>120</v>
      </c>
      <c r="BK182" s="155">
        <f>SUM(BK183:BK186)</f>
        <v>0</v>
      </c>
    </row>
    <row r="183" spans="1:65" s="2" customFormat="1" ht="16.5" customHeight="1">
      <c r="A183" s="29"/>
      <c r="B183" s="158"/>
      <c r="C183" s="159" t="s">
        <v>201</v>
      </c>
      <c r="D183" s="159" t="s">
        <v>123</v>
      </c>
      <c r="E183" s="160" t="s">
        <v>286</v>
      </c>
      <c r="F183" s="161" t="s">
        <v>287</v>
      </c>
      <c r="G183" s="162" t="s">
        <v>178</v>
      </c>
      <c r="H183" s="163">
        <v>49.95</v>
      </c>
      <c r="I183" s="164"/>
      <c r="J183" s="163">
        <f>ROUND(I183*H183,2)</f>
        <v>0</v>
      </c>
      <c r="K183" s="165"/>
      <c r="L183" s="30"/>
      <c r="M183" s="166" t="s">
        <v>1</v>
      </c>
      <c r="N183" s="167" t="s">
        <v>36</v>
      </c>
      <c r="O183" s="55"/>
      <c r="P183" s="168">
        <f>O183*H183</f>
        <v>0</v>
      </c>
      <c r="Q183" s="168">
        <v>0</v>
      </c>
      <c r="R183" s="168">
        <f>Q183*H183</f>
        <v>0</v>
      </c>
      <c r="S183" s="168">
        <v>0</v>
      </c>
      <c r="T183" s="169">
        <f>S183*H183</f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70" t="s">
        <v>155</v>
      </c>
      <c r="AT183" s="170" t="s">
        <v>123</v>
      </c>
      <c r="AU183" s="170" t="s">
        <v>128</v>
      </c>
      <c r="AY183" s="14" t="s">
        <v>120</v>
      </c>
      <c r="BE183" s="171">
        <f>IF(N183="základná",J183,0)</f>
        <v>0</v>
      </c>
      <c r="BF183" s="171">
        <f>IF(N183="znížená",J183,0)</f>
        <v>0</v>
      </c>
      <c r="BG183" s="171">
        <f>IF(N183="zákl. prenesená",J183,0)</f>
        <v>0</v>
      </c>
      <c r="BH183" s="171">
        <f>IF(N183="zníž. prenesená",J183,0)</f>
        <v>0</v>
      </c>
      <c r="BI183" s="171">
        <f>IF(N183="nulová",J183,0)</f>
        <v>0</v>
      </c>
      <c r="BJ183" s="14" t="s">
        <v>128</v>
      </c>
      <c r="BK183" s="171">
        <f>ROUND(I183*H183,2)</f>
        <v>0</v>
      </c>
      <c r="BL183" s="14" t="s">
        <v>155</v>
      </c>
      <c r="BM183" s="170" t="s">
        <v>288</v>
      </c>
    </row>
    <row r="184" spans="1:65" s="2" customFormat="1" ht="16.5" customHeight="1">
      <c r="A184" s="29"/>
      <c r="B184" s="158"/>
      <c r="C184" s="159" t="s">
        <v>289</v>
      </c>
      <c r="D184" s="159" t="s">
        <v>123</v>
      </c>
      <c r="E184" s="160" t="s">
        <v>290</v>
      </c>
      <c r="F184" s="161" t="s">
        <v>291</v>
      </c>
      <c r="G184" s="162" t="s">
        <v>135</v>
      </c>
      <c r="H184" s="163">
        <v>45.07</v>
      </c>
      <c r="I184" s="164"/>
      <c r="J184" s="163">
        <f>ROUND(I184*H184,2)</f>
        <v>0</v>
      </c>
      <c r="K184" s="165"/>
      <c r="L184" s="30"/>
      <c r="M184" s="166" t="s">
        <v>1</v>
      </c>
      <c r="N184" s="167" t="s">
        <v>36</v>
      </c>
      <c r="O184" s="55"/>
      <c r="P184" s="168">
        <f>O184*H184</f>
        <v>0</v>
      </c>
      <c r="Q184" s="168">
        <v>0</v>
      </c>
      <c r="R184" s="168">
        <f>Q184*H184</f>
        <v>0</v>
      </c>
      <c r="S184" s="168">
        <v>0</v>
      </c>
      <c r="T184" s="169">
        <f>S184*H184</f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70" t="s">
        <v>155</v>
      </c>
      <c r="AT184" s="170" t="s">
        <v>123</v>
      </c>
      <c r="AU184" s="170" t="s">
        <v>128</v>
      </c>
      <c r="AY184" s="14" t="s">
        <v>120</v>
      </c>
      <c r="BE184" s="171">
        <f>IF(N184="základná",J184,0)</f>
        <v>0</v>
      </c>
      <c r="BF184" s="171">
        <f>IF(N184="znížená",J184,0)</f>
        <v>0</v>
      </c>
      <c r="BG184" s="171">
        <f>IF(N184="zákl. prenesená",J184,0)</f>
        <v>0</v>
      </c>
      <c r="BH184" s="171">
        <f>IF(N184="zníž. prenesená",J184,0)</f>
        <v>0</v>
      </c>
      <c r="BI184" s="171">
        <f>IF(N184="nulová",J184,0)</f>
        <v>0</v>
      </c>
      <c r="BJ184" s="14" t="s">
        <v>128</v>
      </c>
      <c r="BK184" s="171">
        <f>ROUND(I184*H184,2)</f>
        <v>0</v>
      </c>
      <c r="BL184" s="14" t="s">
        <v>155</v>
      </c>
      <c r="BM184" s="170" t="s">
        <v>292</v>
      </c>
    </row>
    <row r="185" spans="1:65" s="2" customFormat="1" ht="16.5" customHeight="1">
      <c r="A185" s="29"/>
      <c r="B185" s="158"/>
      <c r="C185" s="172" t="s">
        <v>204</v>
      </c>
      <c r="D185" s="172" t="s">
        <v>220</v>
      </c>
      <c r="E185" s="173" t="s">
        <v>293</v>
      </c>
      <c r="F185" s="174" t="s">
        <v>294</v>
      </c>
      <c r="G185" s="175" t="s">
        <v>135</v>
      </c>
      <c r="H185" s="176">
        <v>51.12</v>
      </c>
      <c r="I185" s="177"/>
      <c r="J185" s="176">
        <f>ROUND(I185*H185,2)</f>
        <v>0</v>
      </c>
      <c r="K185" s="178"/>
      <c r="L185" s="179"/>
      <c r="M185" s="180" t="s">
        <v>1</v>
      </c>
      <c r="N185" s="181" t="s">
        <v>36</v>
      </c>
      <c r="O185" s="55"/>
      <c r="P185" s="168">
        <f>O185*H185</f>
        <v>0</v>
      </c>
      <c r="Q185" s="168">
        <v>0</v>
      </c>
      <c r="R185" s="168">
        <f>Q185*H185</f>
        <v>0</v>
      </c>
      <c r="S185" s="168">
        <v>0</v>
      </c>
      <c r="T185" s="169">
        <f>S185*H185</f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70" t="s">
        <v>182</v>
      </c>
      <c r="AT185" s="170" t="s">
        <v>220</v>
      </c>
      <c r="AU185" s="170" t="s">
        <v>128</v>
      </c>
      <c r="AY185" s="14" t="s">
        <v>120</v>
      </c>
      <c r="BE185" s="171">
        <f>IF(N185="základná",J185,0)</f>
        <v>0</v>
      </c>
      <c r="BF185" s="171">
        <f>IF(N185="znížená",J185,0)</f>
        <v>0</v>
      </c>
      <c r="BG185" s="171">
        <f>IF(N185="zákl. prenesená",J185,0)</f>
        <v>0</v>
      </c>
      <c r="BH185" s="171">
        <f>IF(N185="zníž. prenesená",J185,0)</f>
        <v>0</v>
      </c>
      <c r="BI185" s="171">
        <f>IF(N185="nulová",J185,0)</f>
        <v>0</v>
      </c>
      <c r="BJ185" s="14" t="s">
        <v>128</v>
      </c>
      <c r="BK185" s="171">
        <f>ROUND(I185*H185,2)</f>
        <v>0</v>
      </c>
      <c r="BL185" s="14" t="s">
        <v>155</v>
      </c>
      <c r="BM185" s="170" t="s">
        <v>295</v>
      </c>
    </row>
    <row r="186" spans="1:65" s="2" customFormat="1" ht="24" customHeight="1">
      <c r="A186" s="29"/>
      <c r="B186" s="158"/>
      <c r="C186" s="159" t="s">
        <v>296</v>
      </c>
      <c r="D186" s="159" t="s">
        <v>123</v>
      </c>
      <c r="E186" s="160" t="s">
        <v>297</v>
      </c>
      <c r="F186" s="161" t="s">
        <v>298</v>
      </c>
      <c r="G186" s="162" t="s">
        <v>227</v>
      </c>
      <c r="H186" s="164"/>
      <c r="I186" s="164"/>
      <c r="J186" s="163">
        <f>ROUND(I186*H186,2)</f>
        <v>0</v>
      </c>
      <c r="K186" s="165"/>
      <c r="L186" s="30"/>
      <c r="M186" s="166" t="s">
        <v>1</v>
      </c>
      <c r="N186" s="167" t="s">
        <v>36</v>
      </c>
      <c r="O186" s="55"/>
      <c r="P186" s="168">
        <f>O186*H186</f>
        <v>0</v>
      </c>
      <c r="Q186" s="168">
        <v>0</v>
      </c>
      <c r="R186" s="168">
        <f>Q186*H186</f>
        <v>0</v>
      </c>
      <c r="S186" s="168">
        <v>0</v>
      </c>
      <c r="T186" s="169">
        <f>S186*H186</f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70" t="s">
        <v>155</v>
      </c>
      <c r="AT186" s="170" t="s">
        <v>123</v>
      </c>
      <c r="AU186" s="170" t="s">
        <v>128</v>
      </c>
      <c r="AY186" s="14" t="s">
        <v>120</v>
      </c>
      <c r="BE186" s="171">
        <f>IF(N186="základná",J186,0)</f>
        <v>0</v>
      </c>
      <c r="BF186" s="171">
        <f>IF(N186="znížená",J186,0)</f>
        <v>0</v>
      </c>
      <c r="BG186" s="171">
        <f>IF(N186="zákl. prenesená",J186,0)</f>
        <v>0</v>
      </c>
      <c r="BH186" s="171">
        <f>IF(N186="zníž. prenesená",J186,0)</f>
        <v>0</v>
      </c>
      <c r="BI186" s="171">
        <f>IF(N186="nulová",J186,0)</f>
        <v>0</v>
      </c>
      <c r="BJ186" s="14" t="s">
        <v>128</v>
      </c>
      <c r="BK186" s="171">
        <f>ROUND(I186*H186,2)</f>
        <v>0</v>
      </c>
      <c r="BL186" s="14" t="s">
        <v>155</v>
      </c>
      <c r="BM186" s="170" t="s">
        <v>299</v>
      </c>
    </row>
    <row r="187" spans="1:65" s="12" customFormat="1" ht="22.9" customHeight="1">
      <c r="B187" s="145"/>
      <c r="D187" s="146" t="s">
        <v>69</v>
      </c>
      <c r="E187" s="156" t="s">
        <v>300</v>
      </c>
      <c r="F187" s="156" t="s">
        <v>301</v>
      </c>
      <c r="I187" s="148"/>
      <c r="J187" s="157">
        <f>BK187</f>
        <v>0</v>
      </c>
      <c r="L187" s="145"/>
      <c r="M187" s="150"/>
      <c r="N187" s="151"/>
      <c r="O187" s="151"/>
      <c r="P187" s="152">
        <f>SUM(P188:P189)</f>
        <v>0</v>
      </c>
      <c r="Q187" s="151"/>
      <c r="R187" s="152">
        <f>SUM(R188:R189)</f>
        <v>0</v>
      </c>
      <c r="S187" s="151"/>
      <c r="T187" s="153">
        <f>SUM(T188:T189)</f>
        <v>0</v>
      </c>
      <c r="AR187" s="146" t="s">
        <v>128</v>
      </c>
      <c r="AT187" s="154" t="s">
        <v>69</v>
      </c>
      <c r="AU187" s="154" t="s">
        <v>78</v>
      </c>
      <c r="AY187" s="146" t="s">
        <v>120</v>
      </c>
      <c r="BK187" s="155">
        <f>SUM(BK188:BK189)</f>
        <v>0</v>
      </c>
    </row>
    <row r="188" spans="1:65" s="2" customFormat="1" ht="36" customHeight="1">
      <c r="A188" s="29"/>
      <c r="B188" s="158"/>
      <c r="C188" s="159" t="s">
        <v>208</v>
      </c>
      <c r="D188" s="159" t="s">
        <v>123</v>
      </c>
      <c r="E188" s="160" t="s">
        <v>302</v>
      </c>
      <c r="F188" s="161" t="s">
        <v>303</v>
      </c>
      <c r="G188" s="162" t="s">
        <v>135</v>
      </c>
      <c r="H188" s="163">
        <v>19</v>
      </c>
      <c r="I188" s="164"/>
      <c r="J188" s="163">
        <f>ROUND(I188*H188,2)</f>
        <v>0</v>
      </c>
      <c r="K188" s="165"/>
      <c r="L188" s="30"/>
      <c r="M188" s="166" t="s">
        <v>1</v>
      </c>
      <c r="N188" s="167" t="s">
        <v>36</v>
      </c>
      <c r="O188" s="55"/>
      <c r="P188" s="168">
        <f>O188*H188</f>
        <v>0</v>
      </c>
      <c r="Q188" s="168">
        <v>0</v>
      </c>
      <c r="R188" s="168">
        <f>Q188*H188</f>
        <v>0</v>
      </c>
      <c r="S188" s="168">
        <v>0</v>
      </c>
      <c r="T188" s="169">
        <f>S188*H188</f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70" t="s">
        <v>155</v>
      </c>
      <c r="AT188" s="170" t="s">
        <v>123</v>
      </c>
      <c r="AU188" s="170" t="s">
        <v>128</v>
      </c>
      <c r="AY188" s="14" t="s">
        <v>120</v>
      </c>
      <c r="BE188" s="171">
        <f>IF(N188="základná",J188,0)</f>
        <v>0</v>
      </c>
      <c r="BF188" s="171">
        <f>IF(N188="znížená",J188,0)</f>
        <v>0</v>
      </c>
      <c r="BG188" s="171">
        <f>IF(N188="zákl. prenesená",J188,0)</f>
        <v>0</v>
      </c>
      <c r="BH188" s="171">
        <f>IF(N188="zníž. prenesená",J188,0)</f>
        <v>0</v>
      </c>
      <c r="BI188" s="171">
        <f>IF(N188="nulová",J188,0)</f>
        <v>0</v>
      </c>
      <c r="BJ188" s="14" t="s">
        <v>128</v>
      </c>
      <c r="BK188" s="171">
        <f>ROUND(I188*H188,2)</f>
        <v>0</v>
      </c>
      <c r="BL188" s="14" t="s">
        <v>155</v>
      </c>
      <c r="BM188" s="170" t="s">
        <v>304</v>
      </c>
    </row>
    <row r="189" spans="1:65" s="2" customFormat="1" ht="24" customHeight="1">
      <c r="A189" s="29"/>
      <c r="B189" s="158"/>
      <c r="C189" s="159" t="s">
        <v>305</v>
      </c>
      <c r="D189" s="159" t="s">
        <v>123</v>
      </c>
      <c r="E189" s="160" t="s">
        <v>306</v>
      </c>
      <c r="F189" s="161" t="s">
        <v>307</v>
      </c>
      <c r="G189" s="162" t="s">
        <v>227</v>
      </c>
      <c r="H189" s="164"/>
      <c r="I189" s="164"/>
      <c r="J189" s="163">
        <f>ROUND(I189*H189,2)</f>
        <v>0</v>
      </c>
      <c r="K189" s="165"/>
      <c r="L189" s="30"/>
      <c r="M189" s="166" t="s">
        <v>1</v>
      </c>
      <c r="N189" s="167" t="s">
        <v>36</v>
      </c>
      <c r="O189" s="55"/>
      <c r="P189" s="168">
        <f>O189*H189</f>
        <v>0</v>
      </c>
      <c r="Q189" s="168">
        <v>0</v>
      </c>
      <c r="R189" s="168">
        <f>Q189*H189</f>
        <v>0</v>
      </c>
      <c r="S189" s="168">
        <v>0</v>
      </c>
      <c r="T189" s="169">
        <f>S189*H189</f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70" t="s">
        <v>155</v>
      </c>
      <c r="AT189" s="170" t="s">
        <v>123</v>
      </c>
      <c r="AU189" s="170" t="s">
        <v>128</v>
      </c>
      <c r="AY189" s="14" t="s">
        <v>120</v>
      </c>
      <c r="BE189" s="171">
        <f>IF(N189="základná",J189,0)</f>
        <v>0</v>
      </c>
      <c r="BF189" s="171">
        <f>IF(N189="znížená",J189,0)</f>
        <v>0</v>
      </c>
      <c r="BG189" s="171">
        <f>IF(N189="zákl. prenesená",J189,0)</f>
        <v>0</v>
      </c>
      <c r="BH189" s="171">
        <f>IF(N189="zníž. prenesená",J189,0)</f>
        <v>0</v>
      </c>
      <c r="BI189" s="171">
        <f>IF(N189="nulová",J189,0)</f>
        <v>0</v>
      </c>
      <c r="BJ189" s="14" t="s">
        <v>128</v>
      </c>
      <c r="BK189" s="171">
        <f>ROUND(I189*H189,2)</f>
        <v>0</v>
      </c>
      <c r="BL189" s="14" t="s">
        <v>155</v>
      </c>
      <c r="BM189" s="170" t="s">
        <v>308</v>
      </c>
    </row>
    <row r="190" spans="1:65" s="12" customFormat="1" ht="22.9" customHeight="1">
      <c r="B190" s="145"/>
      <c r="D190" s="146" t="s">
        <v>69</v>
      </c>
      <c r="E190" s="156" t="s">
        <v>309</v>
      </c>
      <c r="F190" s="156" t="s">
        <v>310</v>
      </c>
      <c r="I190" s="148"/>
      <c r="J190" s="157">
        <f>BK190</f>
        <v>0</v>
      </c>
      <c r="L190" s="145"/>
      <c r="M190" s="150"/>
      <c r="N190" s="151"/>
      <c r="O190" s="151"/>
      <c r="P190" s="152">
        <f>SUM(P191:P192)</f>
        <v>0</v>
      </c>
      <c r="Q190" s="151"/>
      <c r="R190" s="152">
        <f>SUM(R191:R192)</f>
        <v>0</v>
      </c>
      <c r="S190" s="151"/>
      <c r="T190" s="153">
        <f>SUM(T191:T192)</f>
        <v>0</v>
      </c>
      <c r="AR190" s="146" t="s">
        <v>128</v>
      </c>
      <c r="AT190" s="154" t="s">
        <v>69</v>
      </c>
      <c r="AU190" s="154" t="s">
        <v>78</v>
      </c>
      <c r="AY190" s="146" t="s">
        <v>120</v>
      </c>
      <c r="BK190" s="155">
        <f>SUM(BK191:BK192)</f>
        <v>0</v>
      </c>
    </row>
    <row r="191" spans="1:65" s="2" customFormat="1" ht="24" customHeight="1">
      <c r="A191" s="29"/>
      <c r="B191" s="158"/>
      <c r="C191" s="159" t="s">
        <v>211</v>
      </c>
      <c r="D191" s="159" t="s">
        <v>123</v>
      </c>
      <c r="E191" s="160" t="s">
        <v>311</v>
      </c>
      <c r="F191" s="161" t="s">
        <v>312</v>
      </c>
      <c r="G191" s="162" t="s">
        <v>135</v>
      </c>
      <c r="H191" s="163">
        <v>26.5</v>
      </c>
      <c r="I191" s="164"/>
      <c r="J191" s="163">
        <f>ROUND(I191*H191,2)</f>
        <v>0</v>
      </c>
      <c r="K191" s="165"/>
      <c r="L191" s="30"/>
      <c r="M191" s="166" t="s">
        <v>1</v>
      </c>
      <c r="N191" s="167" t="s">
        <v>36</v>
      </c>
      <c r="O191" s="55"/>
      <c r="P191" s="168">
        <f>O191*H191</f>
        <v>0</v>
      </c>
      <c r="Q191" s="168">
        <v>0</v>
      </c>
      <c r="R191" s="168">
        <f>Q191*H191</f>
        <v>0</v>
      </c>
      <c r="S191" s="168">
        <v>0</v>
      </c>
      <c r="T191" s="169">
        <f>S191*H191</f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70" t="s">
        <v>155</v>
      </c>
      <c r="AT191" s="170" t="s">
        <v>123</v>
      </c>
      <c r="AU191" s="170" t="s">
        <v>128</v>
      </c>
      <c r="AY191" s="14" t="s">
        <v>120</v>
      </c>
      <c r="BE191" s="171">
        <f>IF(N191="základná",J191,0)</f>
        <v>0</v>
      </c>
      <c r="BF191" s="171">
        <f>IF(N191="znížená",J191,0)</f>
        <v>0</v>
      </c>
      <c r="BG191" s="171">
        <f>IF(N191="zákl. prenesená",J191,0)</f>
        <v>0</v>
      </c>
      <c r="BH191" s="171">
        <f>IF(N191="zníž. prenesená",J191,0)</f>
        <v>0</v>
      </c>
      <c r="BI191" s="171">
        <f>IF(N191="nulová",J191,0)</f>
        <v>0</v>
      </c>
      <c r="BJ191" s="14" t="s">
        <v>128</v>
      </c>
      <c r="BK191" s="171">
        <f>ROUND(I191*H191,2)</f>
        <v>0</v>
      </c>
      <c r="BL191" s="14" t="s">
        <v>155</v>
      </c>
      <c r="BM191" s="170" t="s">
        <v>313</v>
      </c>
    </row>
    <row r="192" spans="1:65" s="2" customFormat="1" ht="24" customHeight="1">
      <c r="A192" s="29"/>
      <c r="B192" s="158"/>
      <c r="C192" s="159" t="s">
        <v>314</v>
      </c>
      <c r="D192" s="159" t="s">
        <v>123</v>
      </c>
      <c r="E192" s="160" t="s">
        <v>315</v>
      </c>
      <c r="F192" s="161" t="s">
        <v>316</v>
      </c>
      <c r="G192" s="162" t="s">
        <v>227</v>
      </c>
      <c r="H192" s="164"/>
      <c r="I192" s="164"/>
      <c r="J192" s="163">
        <f>ROUND(I192*H192,2)</f>
        <v>0</v>
      </c>
      <c r="K192" s="165"/>
      <c r="L192" s="30"/>
      <c r="M192" s="166" t="s">
        <v>1</v>
      </c>
      <c r="N192" s="167" t="s">
        <v>36</v>
      </c>
      <c r="O192" s="55"/>
      <c r="P192" s="168">
        <f>O192*H192</f>
        <v>0</v>
      </c>
      <c r="Q192" s="168">
        <v>0</v>
      </c>
      <c r="R192" s="168">
        <f>Q192*H192</f>
        <v>0</v>
      </c>
      <c r="S192" s="168">
        <v>0</v>
      </c>
      <c r="T192" s="169">
        <f>S192*H192</f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70" t="s">
        <v>155</v>
      </c>
      <c r="AT192" s="170" t="s">
        <v>123</v>
      </c>
      <c r="AU192" s="170" t="s">
        <v>128</v>
      </c>
      <c r="AY192" s="14" t="s">
        <v>120</v>
      </c>
      <c r="BE192" s="171">
        <f>IF(N192="základná",J192,0)</f>
        <v>0</v>
      </c>
      <c r="BF192" s="171">
        <f>IF(N192="znížená",J192,0)</f>
        <v>0</v>
      </c>
      <c r="BG192" s="171">
        <f>IF(N192="zákl. prenesená",J192,0)</f>
        <v>0</v>
      </c>
      <c r="BH192" s="171">
        <f>IF(N192="zníž. prenesená",J192,0)</f>
        <v>0</v>
      </c>
      <c r="BI192" s="171">
        <f>IF(N192="nulová",J192,0)</f>
        <v>0</v>
      </c>
      <c r="BJ192" s="14" t="s">
        <v>128</v>
      </c>
      <c r="BK192" s="171">
        <f>ROUND(I192*H192,2)</f>
        <v>0</v>
      </c>
      <c r="BL192" s="14" t="s">
        <v>155</v>
      </c>
      <c r="BM192" s="170" t="s">
        <v>317</v>
      </c>
    </row>
    <row r="193" spans="1:65" s="12" customFormat="1" ht="22.9" customHeight="1">
      <c r="B193" s="145"/>
      <c r="D193" s="146" t="s">
        <v>69</v>
      </c>
      <c r="E193" s="156" t="s">
        <v>318</v>
      </c>
      <c r="F193" s="156" t="s">
        <v>319</v>
      </c>
      <c r="I193" s="148"/>
      <c r="J193" s="157">
        <f>BK193</f>
        <v>0</v>
      </c>
      <c r="L193" s="145"/>
      <c r="M193" s="150"/>
      <c r="N193" s="151"/>
      <c r="O193" s="151"/>
      <c r="P193" s="152">
        <f>SUM(P194:P202)</f>
        <v>0</v>
      </c>
      <c r="Q193" s="151"/>
      <c r="R193" s="152">
        <f>SUM(R194:R202)</f>
        <v>0</v>
      </c>
      <c r="S193" s="151"/>
      <c r="T193" s="153">
        <f>SUM(T194:T202)</f>
        <v>0</v>
      </c>
      <c r="AR193" s="146" t="s">
        <v>128</v>
      </c>
      <c r="AT193" s="154" t="s">
        <v>69</v>
      </c>
      <c r="AU193" s="154" t="s">
        <v>78</v>
      </c>
      <c r="AY193" s="146" t="s">
        <v>120</v>
      </c>
      <c r="BK193" s="155">
        <f>SUM(BK194:BK202)</f>
        <v>0</v>
      </c>
    </row>
    <row r="194" spans="1:65" s="2" customFormat="1" ht="16.5" customHeight="1">
      <c r="A194" s="29"/>
      <c r="B194" s="158"/>
      <c r="C194" s="159" t="s">
        <v>219</v>
      </c>
      <c r="D194" s="159" t="s">
        <v>123</v>
      </c>
      <c r="E194" s="160" t="s">
        <v>320</v>
      </c>
      <c r="F194" s="161" t="s">
        <v>321</v>
      </c>
      <c r="G194" s="162" t="s">
        <v>135</v>
      </c>
      <c r="H194" s="163">
        <v>257.52</v>
      </c>
      <c r="I194" s="164"/>
      <c r="J194" s="163">
        <f t="shared" ref="J194:J202" si="20">ROUND(I194*H194,2)</f>
        <v>0</v>
      </c>
      <c r="K194" s="165"/>
      <c r="L194" s="30"/>
      <c r="M194" s="166" t="s">
        <v>1</v>
      </c>
      <c r="N194" s="167" t="s">
        <v>36</v>
      </c>
      <c r="O194" s="55"/>
      <c r="P194" s="168">
        <f t="shared" ref="P194:P202" si="21">O194*H194</f>
        <v>0</v>
      </c>
      <c r="Q194" s="168">
        <v>0</v>
      </c>
      <c r="R194" s="168">
        <f t="shared" ref="R194:R202" si="22">Q194*H194</f>
        <v>0</v>
      </c>
      <c r="S194" s="168">
        <v>0</v>
      </c>
      <c r="T194" s="169">
        <f t="shared" ref="T194:T202" si="23">S194*H194</f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70" t="s">
        <v>155</v>
      </c>
      <c r="AT194" s="170" t="s">
        <v>123</v>
      </c>
      <c r="AU194" s="170" t="s">
        <v>128</v>
      </c>
      <c r="AY194" s="14" t="s">
        <v>120</v>
      </c>
      <c r="BE194" s="171">
        <f t="shared" ref="BE194:BE202" si="24">IF(N194="základná",J194,0)</f>
        <v>0</v>
      </c>
      <c r="BF194" s="171">
        <f t="shared" ref="BF194:BF202" si="25">IF(N194="znížená",J194,0)</f>
        <v>0</v>
      </c>
      <c r="BG194" s="171">
        <f t="shared" ref="BG194:BG202" si="26">IF(N194="zákl. prenesená",J194,0)</f>
        <v>0</v>
      </c>
      <c r="BH194" s="171">
        <f t="shared" ref="BH194:BH202" si="27">IF(N194="zníž. prenesená",J194,0)</f>
        <v>0</v>
      </c>
      <c r="BI194" s="171">
        <f t="shared" ref="BI194:BI202" si="28">IF(N194="nulová",J194,0)</f>
        <v>0</v>
      </c>
      <c r="BJ194" s="14" t="s">
        <v>128</v>
      </c>
      <c r="BK194" s="171">
        <f t="shared" ref="BK194:BK202" si="29">ROUND(I194*H194,2)</f>
        <v>0</v>
      </c>
      <c r="BL194" s="14" t="s">
        <v>155</v>
      </c>
      <c r="BM194" s="170" t="s">
        <v>322</v>
      </c>
    </row>
    <row r="195" spans="1:65" s="2" customFormat="1" ht="24" customHeight="1">
      <c r="A195" s="29"/>
      <c r="B195" s="158"/>
      <c r="C195" s="159" t="s">
        <v>323</v>
      </c>
      <c r="D195" s="159" t="s">
        <v>123</v>
      </c>
      <c r="E195" s="160" t="s">
        <v>324</v>
      </c>
      <c r="F195" s="161" t="s">
        <v>325</v>
      </c>
      <c r="G195" s="162" t="s">
        <v>135</v>
      </c>
      <c r="H195" s="163">
        <v>257.52</v>
      </c>
      <c r="I195" s="164"/>
      <c r="J195" s="163">
        <f t="shared" si="20"/>
        <v>0</v>
      </c>
      <c r="K195" s="165"/>
      <c r="L195" s="30"/>
      <c r="M195" s="166" t="s">
        <v>1</v>
      </c>
      <c r="N195" s="167" t="s">
        <v>36</v>
      </c>
      <c r="O195" s="55"/>
      <c r="P195" s="168">
        <f t="shared" si="21"/>
        <v>0</v>
      </c>
      <c r="Q195" s="168">
        <v>0</v>
      </c>
      <c r="R195" s="168">
        <f t="shared" si="22"/>
        <v>0</v>
      </c>
      <c r="S195" s="168">
        <v>0</v>
      </c>
      <c r="T195" s="169">
        <f t="shared" si="2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70" t="s">
        <v>155</v>
      </c>
      <c r="AT195" s="170" t="s">
        <v>123</v>
      </c>
      <c r="AU195" s="170" t="s">
        <v>128</v>
      </c>
      <c r="AY195" s="14" t="s">
        <v>120</v>
      </c>
      <c r="BE195" s="171">
        <f t="shared" si="24"/>
        <v>0</v>
      </c>
      <c r="BF195" s="171">
        <f t="shared" si="25"/>
        <v>0</v>
      </c>
      <c r="BG195" s="171">
        <f t="shared" si="26"/>
        <v>0</v>
      </c>
      <c r="BH195" s="171">
        <f t="shared" si="27"/>
        <v>0</v>
      </c>
      <c r="BI195" s="171">
        <f t="shared" si="28"/>
        <v>0</v>
      </c>
      <c r="BJ195" s="14" t="s">
        <v>128</v>
      </c>
      <c r="BK195" s="171">
        <f t="shared" si="29"/>
        <v>0</v>
      </c>
      <c r="BL195" s="14" t="s">
        <v>155</v>
      </c>
      <c r="BM195" s="170" t="s">
        <v>326</v>
      </c>
    </row>
    <row r="196" spans="1:65" s="2" customFormat="1" ht="24" customHeight="1">
      <c r="A196" s="29"/>
      <c r="B196" s="158"/>
      <c r="C196" s="159" t="s">
        <v>223</v>
      </c>
      <c r="D196" s="159" t="s">
        <v>123</v>
      </c>
      <c r="E196" s="160" t="s">
        <v>327</v>
      </c>
      <c r="F196" s="161" t="s">
        <v>328</v>
      </c>
      <c r="G196" s="162" t="s">
        <v>135</v>
      </c>
      <c r="H196" s="163">
        <v>193.25</v>
      </c>
      <c r="I196" s="164"/>
      <c r="J196" s="163">
        <f t="shared" si="20"/>
        <v>0</v>
      </c>
      <c r="K196" s="165"/>
      <c r="L196" s="30"/>
      <c r="M196" s="166" t="s">
        <v>1</v>
      </c>
      <c r="N196" s="167" t="s">
        <v>36</v>
      </c>
      <c r="O196" s="55"/>
      <c r="P196" s="168">
        <f t="shared" si="21"/>
        <v>0</v>
      </c>
      <c r="Q196" s="168">
        <v>0</v>
      </c>
      <c r="R196" s="168">
        <f t="shared" si="22"/>
        <v>0</v>
      </c>
      <c r="S196" s="168">
        <v>0</v>
      </c>
      <c r="T196" s="169">
        <f t="shared" si="2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70" t="s">
        <v>155</v>
      </c>
      <c r="AT196" s="170" t="s">
        <v>123</v>
      </c>
      <c r="AU196" s="170" t="s">
        <v>128</v>
      </c>
      <c r="AY196" s="14" t="s">
        <v>120</v>
      </c>
      <c r="BE196" s="171">
        <f t="shared" si="24"/>
        <v>0</v>
      </c>
      <c r="BF196" s="171">
        <f t="shared" si="25"/>
        <v>0</v>
      </c>
      <c r="BG196" s="171">
        <f t="shared" si="26"/>
        <v>0</v>
      </c>
      <c r="BH196" s="171">
        <f t="shared" si="27"/>
        <v>0</v>
      </c>
      <c r="BI196" s="171">
        <f t="shared" si="28"/>
        <v>0</v>
      </c>
      <c r="BJ196" s="14" t="s">
        <v>128</v>
      </c>
      <c r="BK196" s="171">
        <f t="shared" si="29"/>
        <v>0</v>
      </c>
      <c r="BL196" s="14" t="s">
        <v>155</v>
      </c>
      <c r="BM196" s="170" t="s">
        <v>329</v>
      </c>
    </row>
    <row r="197" spans="1:65" s="2" customFormat="1" ht="24" customHeight="1">
      <c r="A197" s="29"/>
      <c r="B197" s="158"/>
      <c r="C197" s="159" t="s">
        <v>330</v>
      </c>
      <c r="D197" s="159" t="s">
        <v>123</v>
      </c>
      <c r="E197" s="160" t="s">
        <v>331</v>
      </c>
      <c r="F197" s="161" t="s">
        <v>332</v>
      </c>
      <c r="G197" s="162" t="s">
        <v>135</v>
      </c>
      <c r="H197" s="163">
        <v>64.27</v>
      </c>
      <c r="I197" s="164"/>
      <c r="J197" s="163">
        <f t="shared" si="20"/>
        <v>0</v>
      </c>
      <c r="K197" s="165"/>
      <c r="L197" s="30"/>
      <c r="M197" s="166" t="s">
        <v>1</v>
      </c>
      <c r="N197" s="167" t="s">
        <v>36</v>
      </c>
      <c r="O197" s="55"/>
      <c r="P197" s="168">
        <f t="shared" si="21"/>
        <v>0</v>
      </c>
      <c r="Q197" s="168">
        <v>0</v>
      </c>
      <c r="R197" s="168">
        <f t="shared" si="22"/>
        <v>0</v>
      </c>
      <c r="S197" s="168">
        <v>0</v>
      </c>
      <c r="T197" s="169">
        <f t="shared" si="2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70" t="s">
        <v>155</v>
      </c>
      <c r="AT197" s="170" t="s">
        <v>123</v>
      </c>
      <c r="AU197" s="170" t="s">
        <v>128</v>
      </c>
      <c r="AY197" s="14" t="s">
        <v>120</v>
      </c>
      <c r="BE197" s="171">
        <f t="shared" si="24"/>
        <v>0</v>
      </c>
      <c r="BF197" s="171">
        <f t="shared" si="25"/>
        <v>0</v>
      </c>
      <c r="BG197" s="171">
        <f t="shared" si="26"/>
        <v>0</v>
      </c>
      <c r="BH197" s="171">
        <f t="shared" si="27"/>
        <v>0</v>
      </c>
      <c r="BI197" s="171">
        <f t="shared" si="28"/>
        <v>0</v>
      </c>
      <c r="BJ197" s="14" t="s">
        <v>128</v>
      </c>
      <c r="BK197" s="171">
        <f t="shared" si="29"/>
        <v>0</v>
      </c>
      <c r="BL197" s="14" t="s">
        <v>155</v>
      </c>
      <c r="BM197" s="170" t="s">
        <v>333</v>
      </c>
    </row>
    <row r="198" spans="1:65" s="2" customFormat="1" ht="24" customHeight="1">
      <c r="A198" s="29"/>
      <c r="B198" s="158"/>
      <c r="C198" s="159" t="s">
        <v>228</v>
      </c>
      <c r="D198" s="159" t="s">
        <v>123</v>
      </c>
      <c r="E198" s="160" t="s">
        <v>334</v>
      </c>
      <c r="F198" s="161" t="s">
        <v>335</v>
      </c>
      <c r="G198" s="162" t="s">
        <v>135</v>
      </c>
      <c r="H198" s="163">
        <v>257.52</v>
      </c>
      <c r="I198" s="164"/>
      <c r="J198" s="163">
        <f t="shared" si="20"/>
        <v>0</v>
      </c>
      <c r="K198" s="165"/>
      <c r="L198" s="30"/>
      <c r="M198" s="166" t="s">
        <v>1</v>
      </c>
      <c r="N198" s="167" t="s">
        <v>36</v>
      </c>
      <c r="O198" s="55"/>
      <c r="P198" s="168">
        <f t="shared" si="21"/>
        <v>0</v>
      </c>
      <c r="Q198" s="168">
        <v>0</v>
      </c>
      <c r="R198" s="168">
        <f t="shared" si="22"/>
        <v>0</v>
      </c>
      <c r="S198" s="168">
        <v>0</v>
      </c>
      <c r="T198" s="169">
        <f t="shared" si="2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70" t="s">
        <v>155</v>
      </c>
      <c r="AT198" s="170" t="s">
        <v>123</v>
      </c>
      <c r="AU198" s="170" t="s">
        <v>128</v>
      </c>
      <c r="AY198" s="14" t="s">
        <v>120</v>
      </c>
      <c r="BE198" s="171">
        <f t="shared" si="24"/>
        <v>0</v>
      </c>
      <c r="BF198" s="171">
        <f t="shared" si="25"/>
        <v>0</v>
      </c>
      <c r="BG198" s="171">
        <f t="shared" si="26"/>
        <v>0</v>
      </c>
      <c r="BH198" s="171">
        <f t="shared" si="27"/>
        <v>0</v>
      </c>
      <c r="BI198" s="171">
        <f t="shared" si="28"/>
        <v>0</v>
      </c>
      <c r="BJ198" s="14" t="s">
        <v>128</v>
      </c>
      <c r="BK198" s="171">
        <f t="shared" si="29"/>
        <v>0</v>
      </c>
      <c r="BL198" s="14" t="s">
        <v>155</v>
      </c>
      <c r="BM198" s="170" t="s">
        <v>336</v>
      </c>
    </row>
    <row r="199" spans="1:65" s="2" customFormat="1" ht="16.5" customHeight="1">
      <c r="A199" s="29"/>
      <c r="B199" s="158"/>
      <c r="C199" s="159" t="s">
        <v>337</v>
      </c>
      <c r="D199" s="159" t="s">
        <v>123</v>
      </c>
      <c r="E199" s="160" t="s">
        <v>338</v>
      </c>
      <c r="F199" s="161" t="s">
        <v>339</v>
      </c>
      <c r="G199" s="162" t="s">
        <v>135</v>
      </c>
      <c r="H199" s="163">
        <v>193.25</v>
      </c>
      <c r="I199" s="164"/>
      <c r="J199" s="163">
        <f t="shared" si="20"/>
        <v>0</v>
      </c>
      <c r="K199" s="165"/>
      <c r="L199" s="30"/>
      <c r="M199" s="166" t="s">
        <v>1</v>
      </c>
      <c r="N199" s="167" t="s">
        <v>36</v>
      </c>
      <c r="O199" s="55"/>
      <c r="P199" s="168">
        <f t="shared" si="21"/>
        <v>0</v>
      </c>
      <c r="Q199" s="168">
        <v>0</v>
      </c>
      <c r="R199" s="168">
        <f t="shared" si="22"/>
        <v>0</v>
      </c>
      <c r="S199" s="168">
        <v>0</v>
      </c>
      <c r="T199" s="169">
        <f t="shared" si="23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70" t="s">
        <v>155</v>
      </c>
      <c r="AT199" s="170" t="s">
        <v>123</v>
      </c>
      <c r="AU199" s="170" t="s">
        <v>128</v>
      </c>
      <c r="AY199" s="14" t="s">
        <v>120</v>
      </c>
      <c r="BE199" s="171">
        <f t="shared" si="24"/>
        <v>0</v>
      </c>
      <c r="BF199" s="171">
        <f t="shared" si="25"/>
        <v>0</v>
      </c>
      <c r="BG199" s="171">
        <f t="shared" si="26"/>
        <v>0</v>
      </c>
      <c r="BH199" s="171">
        <f t="shared" si="27"/>
        <v>0</v>
      </c>
      <c r="BI199" s="171">
        <f t="shared" si="28"/>
        <v>0</v>
      </c>
      <c r="BJ199" s="14" t="s">
        <v>128</v>
      </c>
      <c r="BK199" s="171">
        <f t="shared" si="29"/>
        <v>0</v>
      </c>
      <c r="BL199" s="14" t="s">
        <v>155</v>
      </c>
      <c r="BM199" s="170" t="s">
        <v>340</v>
      </c>
    </row>
    <row r="200" spans="1:65" s="2" customFormat="1" ht="24" customHeight="1">
      <c r="A200" s="29"/>
      <c r="B200" s="158"/>
      <c r="C200" s="159" t="s">
        <v>233</v>
      </c>
      <c r="D200" s="159" t="s">
        <v>123</v>
      </c>
      <c r="E200" s="160" t="s">
        <v>341</v>
      </c>
      <c r="F200" s="161" t="s">
        <v>342</v>
      </c>
      <c r="G200" s="162" t="s">
        <v>135</v>
      </c>
      <c r="H200" s="163">
        <v>64.27</v>
      </c>
      <c r="I200" s="164"/>
      <c r="J200" s="163">
        <f t="shared" si="20"/>
        <v>0</v>
      </c>
      <c r="K200" s="165"/>
      <c r="L200" s="30"/>
      <c r="M200" s="166" t="s">
        <v>1</v>
      </c>
      <c r="N200" s="167" t="s">
        <v>36</v>
      </c>
      <c r="O200" s="55"/>
      <c r="P200" s="168">
        <f t="shared" si="21"/>
        <v>0</v>
      </c>
      <c r="Q200" s="168">
        <v>0</v>
      </c>
      <c r="R200" s="168">
        <f t="shared" si="22"/>
        <v>0</v>
      </c>
      <c r="S200" s="168">
        <v>0</v>
      </c>
      <c r="T200" s="169">
        <f t="shared" si="23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70" t="s">
        <v>155</v>
      </c>
      <c r="AT200" s="170" t="s">
        <v>123</v>
      </c>
      <c r="AU200" s="170" t="s">
        <v>128</v>
      </c>
      <c r="AY200" s="14" t="s">
        <v>120</v>
      </c>
      <c r="BE200" s="171">
        <f t="shared" si="24"/>
        <v>0</v>
      </c>
      <c r="BF200" s="171">
        <f t="shared" si="25"/>
        <v>0</v>
      </c>
      <c r="BG200" s="171">
        <f t="shared" si="26"/>
        <v>0</v>
      </c>
      <c r="BH200" s="171">
        <f t="shared" si="27"/>
        <v>0</v>
      </c>
      <c r="BI200" s="171">
        <f t="shared" si="28"/>
        <v>0</v>
      </c>
      <c r="BJ200" s="14" t="s">
        <v>128</v>
      </c>
      <c r="BK200" s="171">
        <f t="shared" si="29"/>
        <v>0</v>
      </c>
      <c r="BL200" s="14" t="s">
        <v>155</v>
      </c>
      <c r="BM200" s="170" t="s">
        <v>343</v>
      </c>
    </row>
    <row r="201" spans="1:65" s="2" customFormat="1" ht="24" customHeight="1">
      <c r="A201" s="29"/>
      <c r="B201" s="158"/>
      <c r="C201" s="159" t="s">
        <v>344</v>
      </c>
      <c r="D201" s="159" t="s">
        <v>123</v>
      </c>
      <c r="E201" s="160" t="s">
        <v>345</v>
      </c>
      <c r="F201" s="161" t="s">
        <v>346</v>
      </c>
      <c r="G201" s="162" t="s">
        <v>135</v>
      </c>
      <c r="H201" s="163">
        <v>27.46</v>
      </c>
      <c r="I201" s="164"/>
      <c r="J201" s="163">
        <f t="shared" si="20"/>
        <v>0</v>
      </c>
      <c r="K201" s="165"/>
      <c r="L201" s="30"/>
      <c r="M201" s="166" t="s">
        <v>1</v>
      </c>
      <c r="N201" s="167" t="s">
        <v>36</v>
      </c>
      <c r="O201" s="55"/>
      <c r="P201" s="168">
        <f t="shared" si="21"/>
        <v>0</v>
      </c>
      <c r="Q201" s="168">
        <v>0</v>
      </c>
      <c r="R201" s="168">
        <f t="shared" si="22"/>
        <v>0</v>
      </c>
      <c r="S201" s="168">
        <v>0</v>
      </c>
      <c r="T201" s="169">
        <f t="shared" si="23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70" t="s">
        <v>155</v>
      </c>
      <c r="AT201" s="170" t="s">
        <v>123</v>
      </c>
      <c r="AU201" s="170" t="s">
        <v>128</v>
      </c>
      <c r="AY201" s="14" t="s">
        <v>120</v>
      </c>
      <c r="BE201" s="171">
        <f t="shared" si="24"/>
        <v>0</v>
      </c>
      <c r="BF201" s="171">
        <f t="shared" si="25"/>
        <v>0</v>
      </c>
      <c r="BG201" s="171">
        <f t="shared" si="26"/>
        <v>0</v>
      </c>
      <c r="BH201" s="171">
        <f t="shared" si="27"/>
        <v>0</v>
      </c>
      <c r="BI201" s="171">
        <f t="shared" si="28"/>
        <v>0</v>
      </c>
      <c r="BJ201" s="14" t="s">
        <v>128</v>
      </c>
      <c r="BK201" s="171">
        <f t="shared" si="29"/>
        <v>0</v>
      </c>
      <c r="BL201" s="14" t="s">
        <v>155</v>
      </c>
      <c r="BM201" s="170" t="s">
        <v>347</v>
      </c>
    </row>
    <row r="202" spans="1:65" s="2" customFormat="1" ht="24" customHeight="1">
      <c r="A202" s="29"/>
      <c r="B202" s="158"/>
      <c r="C202" s="159" t="s">
        <v>237</v>
      </c>
      <c r="D202" s="159" t="s">
        <v>123</v>
      </c>
      <c r="E202" s="160" t="s">
        <v>348</v>
      </c>
      <c r="F202" s="161" t="s">
        <v>349</v>
      </c>
      <c r="G202" s="162" t="s">
        <v>135</v>
      </c>
      <c r="H202" s="163">
        <v>45.07</v>
      </c>
      <c r="I202" s="164"/>
      <c r="J202" s="163">
        <f t="shared" si="20"/>
        <v>0</v>
      </c>
      <c r="K202" s="165"/>
      <c r="L202" s="30"/>
      <c r="M202" s="166" t="s">
        <v>1</v>
      </c>
      <c r="N202" s="167" t="s">
        <v>36</v>
      </c>
      <c r="O202" s="55"/>
      <c r="P202" s="168">
        <f t="shared" si="21"/>
        <v>0</v>
      </c>
      <c r="Q202" s="168">
        <v>0</v>
      </c>
      <c r="R202" s="168">
        <f t="shared" si="22"/>
        <v>0</v>
      </c>
      <c r="S202" s="168">
        <v>0</v>
      </c>
      <c r="T202" s="169">
        <f t="shared" si="23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70" t="s">
        <v>155</v>
      </c>
      <c r="AT202" s="170" t="s">
        <v>123</v>
      </c>
      <c r="AU202" s="170" t="s">
        <v>128</v>
      </c>
      <c r="AY202" s="14" t="s">
        <v>120</v>
      </c>
      <c r="BE202" s="171">
        <f t="shared" si="24"/>
        <v>0</v>
      </c>
      <c r="BF202" s="171">
        <f t="shared" si="25"/>
        <v>0</v>
      </c>
      <c r="BG202" s="171">
        <f t="shared" si="26"/>
        <v>0</v>
      </c>
      <c r="BH202" s="171">
        <f t="shared" si="27"/>
        <v>0</v>
      </c>
      <c r="BI202" s="171">
        <f t="shared" si="28"/>
        <v>0</v>
      </c>
      <c r="BJ202" s="14" t="s">
        <v>128</v>
      </c>
      <c r="BK202" s="171">
        <f t="shared" si="29"/>
        <v>0</v>
      </c>
      <c r="BL202" s="14" t="s">
        <v>155</v>
      </c>
      <c r="BM202" s="170" t="s">
        <v>350</v>
      </c>
    </row>
    <row r="203" spans="1:65" s="12" customFormat="1" ht="25.9" customHeight="1">
      <c r="B203" s="145"/>
      <c r="D203" s="146" t="s">
        <v>69</v>
      </c>
      <c r="E203" s="147" t="s">
        <v>220</v>
      </c>
      <c r="F203" s="147" t="s">
        <v>351</v>
      </c>
      <c r="I203" s="148"/>
      <c r="J203" s="149">
        <f>BK203</f>
        <v>0</v>
      </c>
      <c r="L203" s="145"/>
      <c r="M203" s="150"/>
      <c r="N203" s="151"/>
      <c r="O203" s="151"/>
      <c r="P203" s="152">
        <f>P204</f>
        <v>0</v>
      </c>
      <c r="Q203" s="151"/>
      <c r="R203" s="152">
        <f>R204</f>
        <v>0</v>
      </c>
      <c r="S203" s="151"/>
      <c r="T203" s="153">
        <f>T204</f>
        <v>0</v>
      </c>
      <c r="AR203" s="146" t="s">
        <v>121</v>
      </c>
      <c r="AT203" s="154" t="s">
        <v>69</v>
      </c>
      <c r="AU203" s="154" t="s">
        <v>70</v>
      </c>
      <c r="AY203" s="146" t="s">
        <v>120</v>
      </c>
      <c r="BK203" s="155">
        <f>BK204</f>
        <v>0</v>
      </c>
    </row>
    <row r="204" spans="1:65" s="12" customFormat="1" ht="22.9" customHeight="1">
      <c r="B204" s="145"/>
      <c r="D204" s="146" t="s">
        <v>69</v>
      </c>
      <c r="E204" s="156" t="s">
        <v>352</v>
      </c>
      <c r="F204" s="156" t="s">
        <v>353</v>
      </c>
      <c r="I204" s="148"/>
      <c r="J204" s="157">
        <f>BK204</f>
        <v>0</v>
      </c>
      <c r="L204" s="145"/>
      <c r="M204" s="150"/>
      <c r="N204" s="151"/>
      <c r="O204" s="151"/>
      <c r="P204" s="152">
        <f>P205</f>
        <v>0</v>
      </c>
      <c r="Q204" s="151"/>
      <c r="R204" s="152">
        <f>R205</f>
        <v>0</v>
      </c>
      <c r="S204" s="151"/>
      <c r="T204" s="153">
        <f>T205</f>
        <v>0</v>
      </c>
      <c r="AR204" s="146" t="s">
        <v>121</v>
      </c>
      <c r="AT204" s="154" t="s">
        <v>69</v>
      </c>
      <c r="AU204" s="154" t="s">
        <v>78</v>
      </c>
      <c r="AY204" s="146" t="s">
        <v>120</v>
      </c>
      <c r="BK204" s="155">
        <f>BK205</f>
        <v>0</v>
      </c>
    </row>
    <row r="205" spans="1:65" s="2" customFormat="1" ht="16.5" customHeight="1">
      <c r="A205" s="29"/>
      <c r="B205" s="158"/>
      <c r="C205" s="159" t="s">
        <v>354</v>
      </c>
      <c r="D205" s="159" t="s">
        <v>123</v>
      </c>
      <c r="E205" s="160" t="s">
        <v>355</v>
      </c>
      <c r="F205" s="161" t="s">
        <v>356</v>
      </c>
      <c r="G205" s="162" t="s">
        <v>357</v>
      </c>
      <c r="H205" s="163">
        <v>1</v>
      </c>
      <c r="I205" s="164"/>
      <c r="J205" s="163">
        <f>ROUND(I205*H205,2)</f>
        <v>0</v>
      </c>
      <c r="K205" s="165"/>
      <c r="L205" s="30"/>
      <c r="M205" s="182" t="s">
        <v>1</v>
      </c>
      <c r="N205" s="183" t="s">
        <v>36</v>
      </c>
      <c r="O205" s="184"/>
      <c r="P205" s="185">
        <f>O205*H205</f>
        <v>0</v>
      </c>
      <c r="Q205" s="185">
        <v>0</v>
      </c>
      <c r="R205" s="185">
        <f>Q205*H205</f>
        <v>0</v>
      </c>
      <c r="S205" s="185">
        <v>0</v>
      </c>
      <c r="T205" s="186">
        <f>S205*H205</f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70" t="s">
        <v>249</v>
      </c>
      <c r="AT205" s="170" t="s">
        <v>123</v>
      </c>
      <c r="AU205" s="170" t="s">
        <v>128</v>
      </c>
      <c r="AY205" s="14" t="s">
        <v>120</v>
      </c>
      <c r="BE205" s="171">
        <f>IF(N205="základná",J205,0)</f>
        <v>0</v>
      </c>
      <c r="BF205" s="171">
        <f>IF(N205="znížená",J205,0)</f>
        <v>0</v>
      </c>
      <c r="BG205" s="171">
        <f>IF(N205="zákl. prenesená",J205,0)</f>
        <v>0</v>
      </c>
      <c r="BH205" s="171">
        <f>IF(N205="zníž. prenesená",J205,0)</f>
        <v>0</v>
      </c>
      <c r="BI205" s="171">
        <f>IF(N205="nulová",J205,0)</f>
        <v>0</v>
      </c>
      <c r="BJ205" s="14" t="s">
        <v>128</v>
      </c>
      <c r="BK205" s="171">
        <f>ROUND(I205*H205,2)</f>
        <v>0</v>
      </c>
      <c r="BL205" s="14" t="s">
        <v>249</v>
      </c>
      <c r="BM205" s="170" t="s">
        <v>358</v>
      </c>
    </row>
    <row r="206" spans="1:65" s="2" customFormat="1" ht="6.95" customHeight="1">
      <c r="A206" s="29"/>
      <c r="B206" s="44"/>
      <c r="C206" s="45"/>
      <c r="D206" s="45"/>
      <c r="E206" s="45"/>
      <c r="F206" s="45"/>
      <c r="G206" s="45"/>
      <c r="H206" s="45"/>
      <c r="I206" s="117"/>
      <c r="J206" s="45"/>
      <c r="K206" s="45"/>
      <c r="L206" s="30"/>
      <c r="M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</row>
  </sheetData>
  <autoFilter ref="C130:K205" xr:uid="{00000000-0009-0000-0000-000001000000}"/>
  <mergeCells count="9">
    <mergeCell ref="E87:H87"/>
    <mergeCell ref="E121:H121"/>
    <mergeCell ref="E123:H12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43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0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0"/>
      <c r="L2" s="198" t="s">
        <v>5</v>
      </c>
      <c r="M2" s="199"/>
      <c r="N2" s="199"/>
      <c r="O2" s="199"/>
      <c r="P2" s="199"/>
      <c r="Q2" s="199"/>
      <c r="R2" s="199"/>
      <c r="S2" s="199"/>
      <c r="T2" s="199"/>
      <c r="U2" s="199"/>
      <c r="V2" s="199"/>
      <c r="AT2" s="14" t="s">
        <v>82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91"/>
      <c r="J3" s="16"/>
      <c r="K3" s="16"/>
      <c r="L3" s="17"/>
      <c r="AT3" s="14" t="s">
        <v>70</v>
      </c>
    </row>
    <row r="4" spans="1:46" s="1" customFormat="1" ht="24.95" customHeight="1">
      <c r="B4" s="17"/>
      <c r="D4" s="18" t="s">
        <v>83</v>
      </c>
      <c r="I4" s="90"/>
      <c r="L4" s="17"/>
      <c r="M4" s="92" t="s">
        <v>9</v>
      </c>
      <c r="AT4" s="14" t="s">
        <v>3</v>
      </c>
    </row>
    <row r="5" spans="1:46" s="1" customFormat="1" ht="6.95" customHeight="1">
      <c r="B5" s="17"/>
      <c r="I5" s="90"/>
      <c r="L5" s="17"/>
    </row>
    <row r="6" spans="1:46" s="1" customFormat="1" ht="12" customHeight="1">
      <c r="B6" s="17"/>
      <c r="D6" s="24" t="s">
        <v>13</v>
      </c>
      <c r="I6" s="90"/>
      <c r="L6" s="17"/>
    </row>
    <row r="7" spans="1:46" s="1" customFormat="1" ht="16.5" customHeight="1">
      <c r="B7" s="17"/>
      <c r="E7" s="226" t="str">
        <f>'Rekapitulácia stavby'!K6</f>
        <v>Rekonštrukcia skladu oblečenia DPB Jurajov dvor</v>
      </c>
      <c r="F7" s="227"/>
      <c r="G7" s="227"/>
      <c r="H7" s="227"/>
      <c r="I7" s="90"/>
      <c r="L7" s="17"/>
    </row>
    <row r="8" spans="1:46" s="2" customFormat="1" ht="12" customHeight="1">
      <c r="A8" s="29"/>
      <c r="B8" s="30"/>
      <c r="C8" s="29"/>
      <c r="D8" s="24" t="s">
        <v>84</v>
      </c>
      <c r="E8" s="29"/>
      <c r="F8" s="29"/>
      <c r="G8" s="29"/>
      <c r="H8" s="29"/>
      <c r="I8" s="93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06" t="s">
        <v>359</v>
      </c>
      <c r="F9" s="228"/>
      <c r="G9" s="228"/>
      <c r="H9" s="228"/>
      <c r="I9" s="93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93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15</v>
      </c>
      <c r="E11" s="29"/>
      <c r="F11" s="22" t="s">
        <v>1</v>
      </c>
      <c r="G11" s="29"/>
      <c r="H11" s="29"/>
      <c r="I11" s="94" t="s">
        <v>16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17</v>
      </c>
      <c r="E12" s="29"/>
      <c r="F12" s="22" t="s">
        <v>18</v>
      </c>
      <c r="G12" s="29"/>
      <c r="H12" s="29"/>
      <c r="I12" s="94" t="s">
        <v>19</v>
      </c>
      <c r="J12" s="52" t="str">
        <f>'Rekapitulácia stavby'!AN8</f>
        <v>25. 5. 2021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93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94" t="s">
        <v>22</v>
      </c>
      <c r="J14" s="22" t="str">
        <f>IF('Rekapitulácia stavby'!AN10="","",'Rekapitulácia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94" t="s">
        <v>23</v>
      </c>
      <c r="J15" s="22" t="str">
        <f>IF('Rekapitulácia stavby'!AN11="","",'Rekapitulácia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93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24</v>
      </c>
      <c r="E17" s="29"/>
      <c r="F17" s="29"/>
      <c r="G17" s="29"/>
      <c r="H17" s="29"/>
      <c r="I17" s="94" t="s">
        <v>22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9" t="str">
        <f>'Rekapitulácia stavby'!E14</f>
        <v>Vyplň údaj</v>
      </c>
      <c r="F18" s="209"/>
      <c r="G18" s="209"/>
      <c r="H18" s="209"/>
      <c r="I18" s="94" t="s">
        <v>23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93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26</v>
      </c>
      <c r="E20" s="29"/>
      <c r="F20" s="29"/>
      <c r="G20" s="29"/>
      <c r="H20" s="29"/>
      <c r="I20" s="94" t="s">
        <v>22</v>
      </c>
      <c r="J20" s="22" t="str">
        <f>IF('Rekapitulácia stavby'!AN16="","",'Rekapitulácia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94" t="s">
        <v>23</v>
      </c>
      <c r="J21" s="22" t="str">
        <f>IF('Rekapitulácia stavby'!AN17="","",'Rekapitulácia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93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28</v>
      </c>
      <c r="E23" s="29"/>
      <c r="F23" s="29"/>
      <c r="G23" s="29"/>
      <c r="H23" s="29"/>
      <c r="I23" s="94" t="s">
        <v>22</v>
      </c>
      <c r="J23" s="22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94" t="s">
        <v>23</v>
      </c>
      <c r="J24" s="22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93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29</v>
      </c>
      <c r="E26" s="29"/>
      <c r="F26" s="29"/>
      <c r="G26" s="29"/>
      <c r="H26" s="29"/>
      <c r="I26" s="93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5"/>
      <c r="B27" s="96"/>
      <c r="C27" s="95"/>
      <c r="D27" s="95"/>
      <c r="E27" s="213" t="s">
        <v>1</v>
      </c>
      <c r="F27" s="213"/>
      <c r="G27" s="213"/>
      <c r="H27" s="213"/>
      <c r="I27" s="97"/>
      <c r="J27" s="95"/>
      <c r="K27" s="95"/>
      <c r="L27" s="98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93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99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100" t="s">
        <v>30</v>
      </c>
      <c r="E30" s="29"/>
      <c r="F30" s="29"/>
      <c r="G30" s="29"/>
      <c r="H30" s="29"/>
      <c r="I30" s="93"/>
      <c r="J30" s="68">
        <f>ROUND(J116,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99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32</v>
      </c>
      <c r="G32" s="29"/>
      <c r="H32" s="29"/>
      <c r="I32" s="101" t="s">
        <v>31</v>
      </c>
      <c r="J32" s="33" t="s">
        <v>33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102" t="s">
        <v>34</v>
      </c>
      <c r="E33" s="24" t="s">
        <v>35</v>
      </c>
      <c r="F33" s="103">
        <f>ROUND((SUM(BE116:BE142)),  2)</f>
        <v>0</v>
      </c>
      <c r="G33" s="29"/>
      <c r="H33" s="29"/>
      <c r="I33" s="104">
        <v>0.2</v>
      </c>
      <c r="J33" s="103">
        <f>ROUND(((SUM(BE116:BE142))*I33),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36</v>
      </c>
      <c r="F34" s="103">
        <f>ROUND((SUM(BF116:BF142)),  2)</f>
        <v>0</v>
      </c>
      <c r="G34" s="29"/>
      <c r="H34" s="29"/>
      <c r="I34" s="104">
        <v>0.2</v>
      </c>
      <c r="J34" s="103">
        <f>ROUND(((SUM(BF116:BF142))*I34),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37</v>
      </c>
      <c r="F35" s="103">
        <f>ROUND((SUM(BG116:BG142)),  2)</f>
        <v>0</v>
      </c>
      <c r="G35" s="29"/>
      <c r="H35" s="29"/>
      <c r="I35" s="104">
        <v>0.2</v>
      </c>
      <c r="J35" s="103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38</v>
      </c>
      <c r="F36" s="103">
        <f>ROUND((SUM(BH116:BH142)),  2)</f>
        <v>0</v>
      </c>
      <c r="G36" s="29"/>
      <c r="H36" s="29"/>
      <c r="I36" s="104">
        <v>0.2</v>
      </c>
      <c r="J36" s="103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39</v>
      </c>
      <c r="F37" s="103">
        <f>ROUND((SUM(BI116:BI142)),  2)</f>
        <v>0</v>
      </c>
      <c r="G37" s="29"/>
      <c r="H37" s="29"/>
      <c r="I37" s="104">
        <v>0</v>
      </c>
      <c r="J37" s="103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93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5"/>
      <c r="D39" s="106" t="s">
        <v>40</v>
      </c>
      <c r="E39" s="57"/>
      <c r="F39" s="57"/>
      <c r="G39" s="107" t="s">
        <v>41</v>
      </c>
      <c r="H39" s="108" t="s">
        <v>42</v>
      </c>
      <c r="I39" s="109"/>
      <c r="J39" s="110">
        <f>SUM(J30:J37)</f>
        <v>0</v>
      </c>
      <c r="K39" s="111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93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I41" s="90"/>
      <c r="L41" s="17"/>
    </row>
    <row r="42" spans="1:31" s="1" customFormat="1" ht="14.45" customHeight="1">
      <c r="B42" s="17"/>
      <c r="I42" s="90"/>
      <c r="L42" s="17"/>
    </row>
    <row r="43" spans="1:31" s="1" customFormat="1" ht="14.45" customHeight="1">
      <c r="B43" s="17"/>
      <c r="I43" s="90"/>
      <c r="L43" s="17"/>
    </row>
    <row r="44" spans="1:31" s="1" customFormat="1" ht="14.45" customHeight="1">
      <c r="B44" s="17"/>
      <c r="I44" s="90"/>
      <c r="L44" s="17"/>
    </row>
    <row r="45" spans="1:31" s="1" customFormat="1" ht="14.45" customHeight="1">
      <c r="B45" s="17"/>
      <c r="I45" s="90"/>
      <c r="L45" s="17"/>
    </row>
    <row r="46" spans="1:31" s="1" customFormat="1" ht="14.45" customHeight="1">
      <c r="B46" s="17"/>
      <c r="I46" s="90"/>
      <c r="L46" s="17"/>
    </row>
    <row r="47" spans="1:31" s="1" customFormat="1" ht="14.45" customHeight="1">
      <c r="B47" s="17"/>
      <c r="I47" s="90"/>
      <c r="L47" s="17"/>
    </row>
    <row r="48" spans="1:31" s="1" customFormat="1" ht="14.45" customHeight="1">
      <c r="B48" s="17"/>
      <c r="I48" s="90"/>
      <c r="L48" s="17"/>
    </row>
    <row r="49" spans="1:31" s="1" customFormat="1" ht="14.45" customHeight="1">
      <c r="B49" s="17"/>
      <c r="I49" s="90"/>
      <c r="L49" s="17"/>
    </row>
    <row r="50" spans="1:31" s="2" customFormat="1" ht="14.45" customHeight="1">
      <c r="B50" s="39"/>
      <c r="D50" s="40" t="s">
        <v>43</v>
      </c>
      <c r="E50" s="41"/>
      <c r="F50" s="41"/>
      <c r="G50" s="40" t="s">
        <v>44</v>
      </c>
      <c r="H50" s="41"/>
      <c r="I50" s="112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2" t="s">
        <v>45</v>
      </c>
      <c r="E61" s="32"/>
      <c r="F61" s="113" t="s">
        <v>46</v>
      </c>
      <c r="G61" s="42" t="s">
        <v>45</v>
      </c>
      <c r="H61" s="32"/>
      <c r="I61" s="114"/>
      <c r="J61" s="115" t="s">
        <v>46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0" t="s">
        <v>47</v>
      </c>
      <c r="E65" s="43"/>
      <c r="F65" s="43"/>
      <c r="G65" s="40" t="s">
        <v>48</v>
      </c>
      <c r="H65" s="43"/>
      <c r="I65" s="116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2" t="s">
        <v>45</v>
      </c>
      <c r="E76" s="32"/>
      <c r="F76" s="113" t="s">
        <v>46</v>
      </c>
      <c r="G76" s="42" t="s">
        <v>45</v>
      </c>
      <c r="H76" s="32"/>
      <c r="I76" s="114"/>
      <c r="J76" s="115" t="s">
        <v>46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117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118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86</v>
      </c>
      <c r="D82" s="29"/>
      <c r="E82" s="29"/>
      <c r="F82" s="29"/>
      <c r="G82" s="29"/>
      <c r="H82" s="29"/>
      <c r="I82" s="93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93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13</v>
      </c>
      <c r="D84" s="29"/>
      <c r="E84" s="29"/>
      <c r="F84" s="29"/>
      <c r="G84" s="29"/>
      <c r="H84" s="29"/>
      <c r="I84" s="93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26" t="str">
        <f>E7</f>
        <v>Rekonštrukcia skladu oblečenia DPB Jurajov dvor</v>
      </c>
      <c r="F85" s="227"/>
      <c r="G85" s="227"/>
      <c r="H85" s="227"/>
      <c r="I85" s="93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84</v>
      </c>
      <c r="D86" s="29"/>
      <c r="E86" s="29"/>
      <c r="F86" s="29"/>
      <c r="G86" s="29"/>
      <c r="H86" s="29"/>
      <c r="I86" s="93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206" t="str">
        <f>E9</f>
        <v>ELI - Elektroinštalácia</v>
      </c>
      <c r="F87" s="228"/>
      <c r="G87" s="228"/>
      <c r="H87" s="228"/>
      <c r="I87" s="93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93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17</v>
      </c>
      <c r="D89" s="29"/>
      <c r="E89" s="29"/>
      <c r="F89" s="22" t="str">
        <f>F12</f>
        <v xml:space="preserve"> </v>
      </c>
      <c r="G89" s="29"/>
      <c r="H89" s="29"/>
      <c r="I89" s="94" t="s">
        <v>19</v>
      </c>
      <c r="J89" s="52" t="str">
        <f>IF(J12="","",J12)</f>
        <v>25. 5. 2021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93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21</v>
      </c>
      <c r="D91" s="29"/>
      <c r="E91" s="29"/>
      <c r="F91" s="22" t="str">
        <f>E15</f>
        <v xml:space="preserve"> </v>
      </c>
      <c r="G91" s="29"/>
      <c r="H91" s="29"/>
      <c r="I91" s="94" t="s">
        <v>26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24</v>
      </c>
      <c r="D92" s="29"/>
      <c r="E92" s="29"/>
      <c r="F92" s="22" t="str">
        <f>IF(E18="","",E18)</f>
        <v>Vyplň údaj</v>
      </c>
      <c r="G92" s="29"/>
      <c r="H92" s="29"/>
      <c r="I92" s="94" t="s">
        <v>28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93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9" t="s">
        <v>87</v>
      </c>
      <c r="D94" s="105"/>
      <c r="E94" s="105"/>
      <c r="F94" s="105"/>
      <c r="G94" s="105"/>
      <c r="H94" s="105"/>
      <c r="I94" s="120"/>
      <c r="J94" s="121" t="s">
        <v>88</v>
      </c>
      <c r="K94" s="105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93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22" t="s">
        <v>89</v>
      </c>
      <c r="D96" s="29"/>
      <c r="E96" s="29"/>
      <c r="F96" s="29"/>
      <c r="G96" s="29"/>
      <c r="H96" s="29"/>
      <c r="I96" s="93"/>
      <c r="J96" s="68">
        <f>J116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90</v>
      </c>
    </row>
    <row r="97" spans="1:31" s="2" customFormat="1" ht="21.75" customHeight="1">
      <c r="A97" s="29"/>
      <c r="B97" s="30"/>
      <c r="C97" s="29"/>
      <c r="D97" s="29"/>
      <c r="E97" s="29"/>
      <c r="F97" s="29"/>
      <c r="G97" s="29"/>
      <c r="H97" s="29"/>
      <c r="I97" s="93"/>
      <c r="J97" s="29"/>
      <c r="K97" s="29"/>
      <c r="L97" s="3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</row>
    <row r="98" spans="1:31" s="2" customFormat="1" ht="6.95" customHeight="1">
      <c r="A98" s="29"/>
      <c r="B98" s="44"/>
      <c r="C98" s="45"/>
      <c r="D98" s="45"/>
      <c r="E98" s="45"/>
      <c r="F98" s="45"/>
      <c r="G98" s="45"/>
      <c r="H98" s="45"/>
      <c r="I98" s="117"/>
      <c r="J98" s="45"/>
      <c r="K98" s="45"/>
      <c r="L98" s="3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</row>
    <row r="102" spans="1:31" s="2" customFormat="1" ht="6.95" customHeight="1">
      <c r="A102" s="29"/>
      <c r="B102" s="46"/>
      <c r="C102" s="47"/>
      <c r="D102" s="47"/>
      <c r="E102" s="47"/>
      <c r="F102" s="47"/>
      <c r="G102" s="47"/>
      <c r="H102" s="47"/>
      <c r="I102" s="118"/>
      <c r="J102" s="47"/>
      <c r="K102" s="47"/>
      <c r="L102" s="3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31" s="2" customFormat="1" ht="24.95" customHeight="1">
      <c r="A103" s="29"/>
      <c r="B103" s="30"/>
      <c r="C103" s="18" t="s">
        <v>106</v>
      </c>
      <c r="D103" s="29"/>
      <c r="E103" s="29"/>
      <c r="F103" s="29"/>
      <c r="G103" s="29"/>
      <c r="H103" s="29"/>
      <c r="I103" s="93"/>
      <c r="J103" s="29"/>
      <c r="K103" s="29"/>
      <c r="L103" s="3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s="2" customFormat="1" ht="6.95" customHeight="1">
      <c r="A104" s="29"/>
      <c r="B104" s="30"/>
      <c r="C104" s="29"/>
      <c r="D104" s="29"/>
      <c r="E104" s="29"/>
      <c r="F104" s="29"/>
      <c r="G104" s="29"/>
      <c r="H104" s="29"/>
      <c r="I104" s="93"/>
      <c r="J104" s="29"/>
      <c r="K104" s="29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12" customHeight="1">
      <c r="A105" s="29"/>
      <c r="B105" s="30"/>
      <c r="C105" s="24" t="s">
        <v>13</v>
      </c>
      <c r="D105" s="29"/>
      <c r="E105" s="29"/>
      <c r="F105" s="29"/>
      <c r="G105" s="29"/>
      <c r="H105" s="29"/>
      <c r="I105" s="93"/>
      <c r="J105" s="29"/>
      <c r="K105" s="29"/>
      <c r="L105" s="3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16.5" customHeight="1">
      <c r="A106" s="29"/>
      <c r="B106" s="30"/>
      <c r="C106" s="29"/>
      <c r="D106" s="29"/>
      <c r="E106" s="226" t="str">
        <f>E7</f>
        <v>Rekonštrukcia skladu oblečenia DPB Jurajov dvor</v>
      </c>
      <c r="F106" s="227"/>
      <c r="G106" s="227"/>
      <c r="H106" s="227"/>
      <c r="I106" s="93"/>
      <c r="J106" s="29"/>
      <c r="K106" s="29"/>
      <c r="L106" s="3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12" customHeight="1">
      <c r="A107" s="29"/>
      <c r="B107" s="30"/>
      <c r="C107" s="24" t="s">
        <v>84</v>
      </c>
      <c r="D107" s="29"/>
      <c r="E107" s="29"/>
      <c r="F107" s="29"/>
      <c r="G107" s="29"/>
      <c r="H107" s="29"/>
      <c r="I107" s="93"/>
      <c r="J107" s="29"/>
      <c r="K107" s="29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16.5" customHeight="1">
      <c r="A108" s="29"/>
      <c r="B108" s="30"/>
      <c r="C108" s="29"/>
      <c r="D108" s="29"/>
      <c r="E108" s="206" t="str">
        <f>E9</f>
        <v>ELI - Elektroinštalácia</v>
      </c>
      <c r="F108" s="228"/>
      <c r="G108" s="228"/>
      <c r="H108" s="228"/>
      <c r="I108" s="93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6.95" customHeight="1">
      <c r="A109" s="29"/>
      <c r="B109" s="30"/>
      <c r="C109" s="29"/>
      <c r="D109" s="29"/>
      <c r="E109" s="29"/>
      <c r="F109" s="29"/>
      <c r="G109" s="29"/>
      <c r="H109" s="29"/>
      <c r="I109" s="93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2" customHeight="1">
      <c r="A110" s="29"/>
      <c r="B110" s="30"/>
      <c r="C110" s="24" t="s">
        <v>17</v>
      </c>
      <c r="D110" s="29"/>
      <c r="E110" s="29"/>
      <c r="F110" s="22" t="str">
        <f>F12</f>
        <v xml:space="preserve"> </v>
      </c>
      <c r="G110" s="29"/>
      <c r="H110" s="29"/>
      <c r="I110" s="94" t="s">
        <v>19</v>
      </c>
      <c r="J110" s="52" t="str">
        <f>IF(J12="","",J12)</f>
        <v>25. 5. 2021</v>
      </c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5" customHeight="1">
      <c r="A111" s="29"/>
      <c r="B111" s="30"/>
      <c r="C111" s="29"/>
      <c r="D111" s="29"/>
      <c r="E111" s="29"/>
      <c r="F111" s="29"/>
      <c r="G111" s="29"/>
      <c r="H111" s="29"/>
      <c r="I111" s="93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5.2" customHeight="1">
      <c r="A112" s="29"/>
      <c r="B112" s="30"/>
      <c r="C112" s="24" t="s">
        <v>21</v>
      </c>
      <c r="D112" s="29"/>
      <c r="E112" s="29"/>
      <c r="F112" s="22" t="str">
        <f>E15</f>
        <v xml:space="preserve"> </v>
      </c>
      <c r="G112" s="29"/>
      <c r="H112" s="29"/>
      <c r="I112" s="94" t="s">
        <v>26</v>
      </c>
      <c r="J112" s="27" t="str">
        <f>E21</f>
        <v xml:space="preserve"> </v>
      </c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5.2" customHeight="1">
      <c r="A113" s="29"/>
      <c r="B113" s="30"/>
      <c r="C113" s="24" t="s">
        <v>24</v>
      </c>
      <c r="D113" s="29"/>
      <c r="E113" s="29"/>
      <c r="F113" s="22" t="str">
        <f>IF(E18="","",E18)</f>
        <v>Vyplň údaj</v>
      </c>
      <c r="G113" s="29"/>
      <c r="H113" s="29"/>
      <c r="I113" s="94" t="s">
        <v>28</v>
      </c>
      <c r="J113" s="27" t="str">
        <f>E24</f>
        <v xml:space="preserve"> </v>
      </c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0.35" customHeight="1">
      <c r="A114" s="29"/>
      <c r="B114" s="30"/>
      <c r="C114" s="29"/>
      <c r="D114" s="29"/>
      <c r="E114" s="29"/>
      <c r="F114" s="29"/>
      <c r="G114" s="29"/>
      <c r="H114" s="29"/>
      <c r="I114" s="93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11" customFormat="1" ht="29.25" customHeight="1">
      <c r="A115" s="133"/>
      <c r="B115" s="134"/>
      <c r="C115" s="135" t="s">
        <v>107</v>
      </c>
      <c r="D115" s="136" t="s">
        <v>55</v>
      </c>
      <c r="E115" s="136" t="s">
        <v>51</v>
      </c>
      <c r="F115" s="136" t="s">
        <v>52</v>
      </c>
      <c r="G115" s="136" t="s">
        <v>108</v>
      </c>
      <c r="H115" s="136" t="s">
        <v>109</v>
      </c>
      <c r="I115" s="137" t="s">
        <v>110</v>
      </c>
      <c r="J115" s="138" t="s">
        <v>88</v>
      </c>
      <c r="K115" s="139" t="s">
        <v>111</v>
      </c>
      <c r="L115" s="140"/>
      <c r="M115" s="59" t="s">
        <v>1</v>
      </c>
      <c r="N115" s="60" t="s">
        <v>34</v>
      </c>
      <c r="O115" s="60" t="s">
        <v>112</v>
      </c>
      <c r="P115" s="60" t="s">
        <v>113</v>
      </c>
      <c r="Q115" s="60" t="s">
        <v>114</v>
      </c>
      <c r="R115" s="60" t="s">
        <v>115</v>
      </c>
      <c r="S115" s="60" t="s">
        <v>116</v>
      </c>
      <c r="T115" s="61" t="s">
        <v>117</v>
      </c>
      <c r="U115" s="133"/>
      <c r="V115" s="133"/>
      <c r="W115" s="133"/>
      <c r="X115" s="133"/>
      <c r="Y115" s="133"/>
      <c r="Z115" s="133"/>
      <c r="AA115" s="133"/>
      <c r="AB115" s="133"/>
      <c r="AC115" s="133"/>
      <c r="AD115" s="133"/>
      <c r="AE115" s="133"/>
    </row>
    <row r="116" spans="1:65" s="2" customFormat="1" ht="22.9" customHeight="1">
      <c r="A116" s="29"/>
      <c r="B116" s="30"/>
      <c r="C116" s="66" t="s">
        <v>89</v>
      </c>
      <c r="D116" s="29"/>
      <c r="E116" s="29"/>
      <c r="F116" s="29"/>
      <c r="G116" s="29"/>
      <c r="H116" s="29"/>
      <c r="I116" s="93"/>
      <c r="J116" s="141">
        <f>BK116</f>
        <v>0</v>
      </c>
      <c r="K116" s="29"/>
      <c r="L116" s="30"/>
      <c r="M116" s="62"/>
      <c r="N116" s="53"/>
      <c r="O116" s="63"/>
      <c r="P116" s="142">
        <f>SUM(P117:P142)</f>
        <v>0</v>
      </c>
      <c r="Q116" s="63"/>
      <c r="R116" s="142">
        <f>SUM(R117:R142)</f>
        <v>0</v>
      </c>
      <c r="S116" s="63"/>
      <c r="T116" s="143">
        <f>SUM(T117:T142)</f>
        <v>0</v>
      </c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T116" s="14" t="s">
        <v>69</v>
      </c>
      <c r="AU116" s="14" t="s">
        <v>90</v>
      </c>
      <c r="BK116" s="144">
        <f>SUM(BK117:BK142)</f>
        <v>0</v>
      </c>
    </row>
    <row r="117" spans="1:65" s="2" customFormat="1" ht="16.5" customHeight="1">
      <c r="A117" s="29"/>
      <c r="B117" s="158"/>
      <c r="C117" s="159" t="s">
        <v>78</v>
      </c>
      <c r="D117" s="159" t="s">
        <v>123</v>
      </c>
      <c r="E117" s="160" t="s">
        <v>360</v>
      </c>
      <c r="F117" s="161" t="s">
        <v>361</v>
      </c>
      <c r="G117" s="162" t="s">
        <v>126</v>
      </c>
      <c r="H117" s="163">
        <v>1</v>
      </c>
      <c r="I117" s="164"/>
      <c r="J117" s="163">
        <f t="shared" ref="J117:J142" si="0">ROUND(I117*H117,2)</f>
        <v>0</v>
      </c>
      <c r="K117" s="165"/>
      <c r="L117" s="30"/>
      <c r="M117" s="166" t="s">
        <v>1</v>
      </c>
      <c r="N117" s="167" t="s">
        <v>36</v>
      </c>
      <c r="O117" s="55"/>
      <c r="P117" s="168">
        <f t="shared" ref="P117:P142" si="1">O117*H117</f>
        <v>0</v>
      </c>
      <c r="Q117" s="168">
        <v>0</v>
      </c>
      <c r="R117" s="168">
        <f t="shared" ref="R117:R142" si="2">Q117*H117</f>
        <v>0</v>
      </c>
      <c r="S117" s="168">
        <v>0</v>
      </c>
      <c r="T117" s="169">
        <f t="shared" ref="T117:T142" si="3">S117*H117</f>
        <v>0</v>
      </c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R117" s="170" t="s">
        <v>127</v>
      </c>
      <c r="AT117" s="170" t="s">
        <v>123</v>
      </c>
      <c r="AU117" s="170" t="s">
        <v>70</v>
      </c>
      <c r="AY117" s="14" t="s">
        <v>120</v>
      </c>
      <c r="BE117" s="171">
        <f t="shared" ref="BE117:BE142" si="4">IF(N117="základná",J117,0)</f>
        <v>0</v>
      </c>
      <c r="BF117" s="171">
        <f t="shared" ref="BF117:BF142" si="5">IF(N117="znížená",J117,0)</f>
        <v>0</v>
      </c>
      <c r="BG117" s="171">
        <f t="shared" ref="BG117:BG142" si="6">IF(N117="zákl. prenesená",J117,0)</f>
        <v>0</v>
      </c>
      <c r="BH117" s="171">
        <f t="shared" ref="BH117:BH142" si="7">IF(N117="zníž. prenesená",J117,0)</f>
        <v>0</v>
      </c>
      <c r="BI117" s="171">
        <f t="shared" ref="BI117:BI142" si="8">IF(N117="nulová",J117,0)</f>
        <v>0</v>
      </c>
      <c r="BJ117" s="14" t="s">
        <v>128</v>
      </c>
      <c r="BK117" s="171">
        <f t="shared" ref="BK117:BK142" si="9">ROUND(I117*H117,2)</f>
        <v>0</v>
      </c>
      <c r="BL117" s="14" t="s">
        <v>127</v>
      </c>
      <c r="BM117" s="170" t="s">
        <v>128</v>
      </c>
    </row>
    <row r="118" spans="1:65" s="2" customFormat="1" ht="16.5" customHeight="1">
      <c r="A118" s="29"/>
      <c r="B118" s="158"/>
      <c r="C118" s="172" t="s">
        <v>128</v>
      </c>
      <c r="D118" s="172" t="s">
        <v>220</v>
      </c>
      <c r="E118" s="173" t="s">
        <v>362</v>
      </c>
      <c r="F118" s="174" t="s">
        <v>363</v>
      </c>
      <c r="G118" s="175" t="s">
        <v>126</v>
      </c>
      <c r="H118" s="176">
        <v>1</v>
      </c>
      <c r="I118" s="177"/>
      <c r="J118" s="176">
        <f t="shared" si="0"/>
        <v>0</v>
      </c>
      <c r="K118" s="178"/>
      <c r="L118" s="179"/>
      <c r="M118" s="180" t="s">
        <v>1</v>
      </c>
      <c r="N118" s="181" t="s">
        <v>36</v>
      </c>
      <c r="O118" s="55"/>
      <c r="P118" s="168">
        <f t="shared" si="1"/>
        <v>0</v>
      </c>
      <c r="Q118" s="168">
        <v>0</v>
      </c>
      <c r="R118" s="168">
        <f t="shared" si="2"/>
        <v>0</v>
      </c>
      <c r="S118" s="168">
        <v>0</v>
      </c>
      <c r="T118" s="169">
        <f t="shared" si="3"/>
        <v>0</v>
      </c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R118" s="170" t="s">
        <v>139</v>
      </c>
      <c r="AT118" s="170" t="s">
        <v>220</v>
      </c>
      <c r="AU118" s="170" t="s">
        <v>70</v>
      </c>
      <c r="AY118" s="14" t="s">
        <v>120</v>
      </c>
      <c r="BE118" s="171">
        <f t="shared" si="4"/>
        <v>0</v>
      </c>
      <c r="BF118" s="171">
        <f t="shared" si="5"/>
        <v>0</v>
      </c>
      <c r="BG118" s="171">
        <f t="shared" si="6"/>
        <v>0</v>
      </c>
      <c r="BH118" s="171">
        <f t="shared" si="7"/>
        <v>0</v>
      </c>
      <c r="BI118" s="171">
        <f t="shared" si="8"/>
        <v>0</v>
      </c>
      <c r="BJ118" s="14" t="s">
        <v>128</v>
      </c>
      <c r="BK118" s="171">
        <f t="shared" si="9"/>
        <v>0</v>
      </c>
      <c r="BL118" s="14" t="s">
        <v>127</v>
      </c>
      <c r="BM118" s="170" t="s">
        <v>127</v>
      </c>
    </row>
    <row r="119" spans="1:65" s="2" customFormat="1" ht="16.5" customHeight="1">
      <c r="A119" s="29"/>
      <c r="B119" s="158"/>
      <c r="C119" s="172" t="s">
        <v>121</v>
      </c>
      <c r="D119" s="172" t="s">
        <v>220</v>
      </c>
      <c r="E119" s="173" t="s">
        <v>364</v>
      </c>
      <c r="F119" s="174" t="s">
        <v>365</v>
      </c>
      <c r="G119" s="175" t="s">
        <v>178</v>
      </c>
      <c r="H119" s="176">
        <v>18</v>
      </c>
      <c r="I119" s="177"/>
      <c r="J119" s="176">
        <f t="shared" si="0"/>
        <v>0</v>
      </c>
      <c r="K119" s="178"/>
      <c r="L119" s="179"/>
      <c r="M119" s="180" t="s">
        <v>1</v>
      </c>
      <c r="N119" s="181" t="s">
        <v>36</v>
      </c>
      <c r="O119" s="55"/>
      <c r="P119" s="168">
        <f t="shared" si="1"/>
        <v>0</v>
      </c>
      <c r="Q119" s="168">
        <v>0</v>
      </c>
      <c r="R119" s="168">
        <f t="shared" si="2"/>
        <v>0</v>
      </c>
      <c r="S119" s="168">
        <v>0</v>
      </c>
      <c r="T119" s="169">
        <f t="shared" si="3"/>
        <v>0</v>
      </c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R119" s="170" t="s">
        <v>139</v>
      </c>
      <c r="AT119" s="170" t="s">
        <v>220</v>
      </c>
      <c r="AU119" s="170" t="s">
        <v>70</v>
      </c>
      <c r="AY119" s="14" t="s">
        <v>120</v>
      </c>
      <c r="BE119" s="171">
        <f t="shared" si="4"/>
        <v>0</v>
      </c>
      <c r="BF119" s="171">
        <f t="shared" si="5"/>
        <v>0</v>
      </c>
      <c r="BG119" s="171">
        <f t="shared" si="6"/>
        <v>0</v>
      </c>
      <c r="BH119" s="171">
        <f t="shared" si="7"/>
        <v>0</v>
      </c>
      <c r="BI119" s="171">
        <f t="shared" si="8"/>
        <v>0</v>
      </c>
      <c r="BJ119" s="14" t="s">
        <v>128</v>
      </c>
      <c r="BK119" s="171">
        <f t="shared" si="9"/>
        <v>0</v>
      </c>
      <c r="BL119" s="14" t="s">
        <v>127</v>
      </c>
      <c r="BM119" s="170" t="s">
        <v>129</v>
      </c>
    </row>
    <row r="120" spans="1:65" s="2" customFormat="1" ht="16.5" customHeight="1">
      <c r="A120" s="29"/>
      <c r="B120" s="158"/>
      <c r="C120" s="172" t="s">
        <v>127</v>
      </c>
      <c r="D120" s="172" t="s">
        <v>220</v>
      </c>
      <c r="E120" s="173" t="s">
        <v>366</v>
      </c>
      <c r="F120" s="174" t="s">
        <v>367</v>
      </c>
      <c r="G120" s="175" t="s">
        <v>178</v>
      </c>
      <c r="H120" s="176">
        <v>18</v>
      </c>
      <c r="I120" s="177"/>
      <c r="J120" s="176">
        <f t="shared" si="0"/>
        <v>0</v>
      </c>
      <c r="K120" s="178"/>
      <c r="L120" s="179"/>
      <c r="M120" s="180" t="s">
        <v>1</v>
      </c>
      <c r="N120" s="181" t="s">
        <v>36</v>
      </c>
      <c r="O120" s="55"/>
      <c r="P120" s="168">
        <f t="shared" si="1"/>
        <v>0</v>
      </c>
      <c r="Q120" s="168">
        <v>0</v>
      </c>
      <c r="R120" s="168">
        <f t="shared" si="2"/>
        <v>0</v>
      </c>
      <c r="S120" s="168">
        <v>0</v>
      </c>
      <c r="T120" s="169">
        <f t="shared" si="3"/>
        <v>0</v>
      </c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R120" s="170" t="s">
        <v>139</v>
      </c>
      <c r="AT120" s="170" t="s">
        <v>220</v>
      </c>
      <c r="AU120" s="170" t="s">
        <v>70</v>
      </c>
      <c r="AY120" s="14" t="s">
        <v>120</v>
      </c>
      <c r="BE120" s="171">
        <f t="shared" si="4"/>
        <v>0</v>
      </c>
      <c r="BF120" s="171">
        <f t="shared" si="5"/>
        <v>0</v>
      </c>
      <c r="BG120" s="171">
        <f t="shared" si="6"/>
        <v>0</v>
      </c>
      <c r="BH120" s="171">
        <f t="shared" si="7"/>
        <v>0</v>
      </c>
      <c r="BI120" s="171">
        <f t="shared" si="8"/>
        <v>0</v>
      </c>
      <c r="BJ120" s="14" t="s">
        <v>128</v>
      </c>
      <c r="BK120" s="171">
        <f t="shared" si="9"/>
        <v>0</v>
      </c>
      <c r="BL120" s="14" t="s">
        <v>127</v>
      </c>
      <c r="BM120" s="170" t="s">
        <v>139</v>
      </c>
    </row>
    <row r="121" spans="1:65" s="2" customFormat="1" ht="16.5" customHeight="1">
      <c r="A121" s="29"/>
      <c r="B121" s="158"/>
      <c r="C121" s="172" t="s">
        <v>140</v>
      </c>
      <c r="D121" s="172" t="s">
        <v>220</v>
      </c>
      <c r="E121" s="173" t="s">
        <v>368</v>
      </c>
      <c r="F121" s="174" t="s">
        <v>369</v>
      </c>
      <c r="G121" s="175" t="s">
        <v>178</v>
      </c>
      <c r="H121" s="176">
        <v>75</v>
      </c>
      <c r="I121" s="177"/>
      <c r="J121" s="176">
        <f t="shared" si="0"/>
        <v>0</v>
      </c>
      <c r="K121" s="178"/>
      <c r="L121" s="179"/>
      <c r="M121" s="180" t="s">
        <v>1</v>
      </c>
      <c r="N121" s="181" t="s">
        <v>36</v>
      </c>
      <c r="O121" s="55"/>
      <c r="P121" s="168">
        <f t="shared" si="1"/>
        <v>0</v>
      </c>
      <c r="Q121" s="168">
        <v>0</v>
      </c>
      <c r="R121" s="168">
        <f t="shared" si="2"/>
        <v>0</v>
      </c>
      <c r="S121" s="168">
        <v>0</v>
      </c>
      <c r="T121" s="169">
        <f t="shared" si="3"/>
        <v>0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R121" s="170" t="s">
        <v>139</v>
      </c>
      <c r="AT121" s="170" t="s">
        <v>220</v>
      </c>
      <c r="AU121" s="170" t="s">
        <v>70</v>
      </c>
      <c r="AY121" s="14" t="s">
        <v>120</v>
      </c>
      <c r="BE121" s="171">
        <f t="shared" si="4"/>
        <v>0</v>
      </c>
      <c r="BF121" s="171">
        <f t="shared" si="5"/>
        <v>0</v>
      </c>
      <c r="BG121" s="171">
        <f t="shared" si="6"/>
        <v>0</v>
      </c>
      <c r="BH121" s="171">
        <f t="shared" si="7"/>
        <v>0</v>
      </c>
      <c r="BI121" s="171">
        <f t="shared" si="8"/>
        <v>0</v>
      </c>
      <c r="BJ121" s="14" t="s">
        <v>128</v>
      </c>
      <c r="BK121" s="171">
        <f t="shared" si="9"/>
        <v>0</v>
      </c>
      <c r="BL121" s="14" t="s">
        <v>127</v>
      </c>
      <c r="BM121" s="170" t="s">
        <v>143</v>
      </c>
    </row>
    <row r="122" spans="1:65" s="2" customFormat="1" ht="16.5" customHeight="1">
      <c r="A122" s="29"/>
      <c r="B122" s="158"/>
      <c r="C122" s="172" t="s">
        <v>129</v>
      </c>
      <c r="D122" s="172" t="s">
        <v>220</v>
      </c>
      <c r="E122" s="173" t="s">
        <v>370</v>
      </c>
      <c r="F122" s="174" t="s">
        <v>371</v>
      </c>
      <c r="G122" s="175" t="s">
        <v>178</v>
      </c>
      <c r="H122" s="176">
        <v>78</v>
      </c>
      <c r="I122" s="177"/>
      <c r="J122" s="176">
        <f t="shared" si="0"/>
        <v>0</v>
      </c>
      <c r="K122" s="178"/>
      <c r="L122" s="179"/>
      <c r="M122" s="180" t="s">
        <v>1</v>
      </c>
      <c r="N122" s="181" t="s">
        <v>36</v>
      </c>
      <c r="O122" s="55"/>
      <c r="P122" s="168">
        <f t="shared" si="1"/>
        <v>0</v>
      </c>
      <c r="Q122" s="168">
        <v>0</v>
      </c>
      <c r="R122" s="168">
        <f t="shared" si="2"/>
        <v>0</v>
      </c>
      <c r="S122" s="168">
        <v>0</v>
      </c>
      <c r="T122" s="169">
        <f t="shared" si="3"/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170" t="s">
        <v>139</v>
      </c>
      <c r="AT122" s="170" t="s">
        <v>220</v>
      </c>
      <c r="AU122" s="170" t="s">
        <v>70</v>
      </c>
      <c r="AY122" s="14" t="s">
        <v>120</v>
      </c>
      <c r="BE122" s="171">
        <f t="shared" si="4"/>
        <v>0</v>
      </c>
      <c r="BF122" s="171">
        <f t="shared" si="5"/>
        <v>0</v>
      </c>
      <c r="BG122" s="171">
        <f t="shared" si="6"/>
        <v>0</v>
      </c>
      <c r="BH122" s="171">
        <f t="shared" si="7"/>
        <v>0</v>
      </c>
      <c r="BI122" s="171">
        <f t="shared" si="8"/>
        <v>0</v>
      </c>
      <c r="BJ122" s="14" t="s">
        <v>128</v>
      </c>
      <c r="BK122" s="171">
        <f t="shared" si="9"/>
        <v>0</v>
      </c>
      <c r="BL122" s="14" t="s">
        <v>127</v>
      </c>
      <c r="BM122" s="170" t="s">
        <v>146</v>
      </c>
    </row>
    <row r="123" spans="1:65" s="2" customFormat="1" ht="16.5" customHeight="1">
      <c r="A123" s="29"/>
      <c r="B123" s="158"/>
      <c r="C123" s="172" t="s">
        <v>149</v>
      </c>
      <c r="D123" s="172" t="s">
        <v>220</v>
      </c>
      <c r="E123" s="173" t="s">
        <v>372</v>
      </c>
      <c r="F123" s="174" t="s">
        <v>373</v>
      </c>
      <c r="G123" s="175" t="s">
        <v>178</v>
      </c>
      <c r="H123" s="176">
        <v>27</v>
      </c>
      <c r="I123" s="177"/>
      <c r="J123" s="176">
        <f t="shared" si="0"/>
        <v>0</v>
      </c>
      <c r="K123" s="178"/>
      <c r="L123" s="179"/>
      <c r="M123" s="180" t="s">
        <v>1</v>
      </c>
      <c r="N123" s="181" t="s">
        <v>36</v>
      </c>
      <c r="O123" s="55"/>
      <c r="P123" s="168">
        <f t="shared" si="1"/>
        <v>0</v>
      </c>
      <c r="Q123" s="168">
        <v>0</v>
      </c>
      <c r="R123" s="168">
        <f t="shared" si="2"/>
        <v>0</v>
      </c>
      <c r="S123" s="168">
        <v>0</v>
      </c>
      <c r="T123" s="169">
        <f t="shared" si="3"/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70" t="s">
        <v>139</v>
      </c>
      <c r="AT123" s="170" t="s">
        <v>220</v>
      </c>
      <c r="AU123" s="170" t="s">
        <v>70</v>
      </c>
      <c r="AY123" s="14" t="s">
        <v>120</v>
      </c>
      <c r="BE123" s="171">
        <f t="shared" si="4"/>
        <v>0</v>
      </c>
      <c r="BF123" s="171">
        <f t="shared" si="5"/>
        <v>0</v>
      </c>
      <c r="BG123" s="171">
        <f t="shared" si="6"/>
        <v>0</v>
      </c>
      <c r="BH123" s="171">
        <f t="shared" si="7"/>
        <v>0</v>
      </c>
      <c r="BI123" s="171">
        <f t="shared" si="8"/>
        <v>0</v>
      </c>
      <c r="BJ123" s="14" t="s">
        <v>128</v>
      </c>
      <c r="BK123" s="171">
        <f t="shared" si="9"/>
        <v>0</v>
      </c>
      <c r="BL123" s="14" t="s">
        <v>127</v>
      </c>
      <c r="BM123" s="170" t="s">
        <v>152</v>
      </c>
    </row>
    <row r="124" spans="1:65" s="2" customFormat="1" ht="16.5" customHeight="1">
      <c r="A124" s="29"/>
      <c r="B124" s="158"/>
      <c r="C124" s="172" t="s">
        <v>139</v>
      </c>
      <c r="D124" s="172" t="s">
        <v>220</v>
      </c>
      <c r="E124" s="173" t="s">
        <v>374</v>
      </c>
      <c r="F124" s="174" t="s">
        <v>375</v>
      </c>
      <c r="G124" s="175" t="s">
        <v>178</v>
      </c>
      <c r="H124" s="176">
        <v>6</v>
      </c>
      <c r="I124" s="177"/>
      <c r="J124" s="176">
        <f t="shared" si="0"/>
        <v>0</v>
      </c>
      <c r="K124" s="178"/>
      <c r="L124" s="179"/>
      <c r="M124" s="180" t="s">
        <v>1</v>
      </c>
      <c r="N124" s="181" t="s">
        <v>36</v>
      </c>
      <c r="O124" s="55"/>
      <c r="P124" s="168">
        <f t="shared" si="1"/>
        <v>0</v>
      </c>
      <c r="Q124" s="168">
        <v>0</v>
      </c>
      <c r="R124" s="168">
        <f t="shared" si="2"/>
        <v>0</v>
      </c>
      <c r="S124" s="168">
        <v>0</v>
      </c>
      <c r="T124" s="169">
        <f t="shared" si="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70" t="s">
        <v>139</v>
      </c>
      <c r="AT124" s="170" t="s">
        <v>220</v>
      </c>
      <c r="AU124" s="170" t="s">
        <v>70</v>
      </c>
      <c r="AY124" s="14" t="s">
        <v>120</v>
      </c>
      <c r="BE124" s="171">
        <f t="shared" si="4"/>
        <v>0</v>
      </c>
      <c r="BF124" s="171">
        <f t="shared" si="5"/>
        <v>0</v>
      </c>
      <c r="BG124" s="171">
        <f t="shared" si="6"/>
        <v>0</v>
      </c>
      <c r="BH124" s="171">
        <f t="shared" si="7"/>
        <v>0</v>
      </c>
      <c r="BI124" s="171">
        <f t="shared" si="8"/>
        <v>0</v>
      </c>
      <c r="BJ124" s="14" t="s">
        <v>128</v>
      </c>
      <c r="BK124" s="171">
        <f t="shared" si="9"/>
        <v>0</v>
      </c>
      <c r="BL124" s="14" t="s">
        <v>127</v>
      </c>
      <c r="BM124" s="170" t="s">
        <v>155</v>
      </c>
    </row>
    <row r="125" spans="1:65" s="2" customFormat="1" ht="16.5" customHeight="1">
      <c r="A125" s="29"/>
      <c r="B125" s="158"/>
      <c r="C125" s="172" t="s">
        <v>147</v>
      </c>
      <c r="D125" s="172" t="s">
        <v>220</v>
      </c>
      <c r="E125" s="173" t="s">
        <v>376</v>
      </c>
      <c r="F125" s="174" t="s">
        <v>377</v>
      </c>
      <c r="G125" s="175" t="s">
        <v>178</v>
      </c>
      <c r="H125" s="176">
        <v>12</v>
      </c>
      <c r="I125" s="177"/>
      <c r="J125" s="176">
        <f t="shared" si="0"/>
        <v>0</v>
      </c>
      <c r="K125" s="178"/>
      <c r="L125" s="179"/>
      <c r="M125" s="180" t="s">
        <v>1</v>
      </c>
      <c r="N125" s="181" t="s">
        <v>36</v>
      </c>
      <c r="O125" s="55"/>
      <c r="P125" s="168">
        <f t="shared" si="1"/>
        <v>0</v>
      </c>
      <c r="Q125" s="168">
        <v>0</v>
      </c>
      <c r="R125" s="168">
        <f t="shared" si="2"/>
        <v>0</v>
      </c>
      <c r="S125" s="168">
        <v>0</v>
      </c>
      <c r="T125" s="169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70" t="s">
        <v>139</v>
      </c>
      <c r="AT125" s="170" t="s">
        <v>220</v>
      </c>
      <c r="AU125" s="170" t="s">
        <v>70</v>
      </c>
      <c r="AY125" s="14" t="s">
        <v>120</v>
      </c>
      <c r="BE125" s="171">
        <f t="shared" si="4"/>
        <v>0</v>
      </c>
      <c r="BF125" s="171">
        <f t="shared" si="5"/>
        <v>0</v>
      </c>
      <c r="BG125" s="171">
        <f t="shared" si="6"/>
        <v>0</v>
      </c>
      <c r="BH125" s="171">
        <f t="shared" si="7"/>
        <v>0</v>
      </c>
      <c r="BI125" s="171">
        <f t="shared" si="8"/>
        <v>0</v>
      </c>
      <c r="BJ125" s="14" t="s">
        <v>128</v>
      </c>
      <c r="BK125" s="171">
        <f t="shared" si="9"/>
        <v>0</v>
      </c>
      <c r="BL125" s="14" t="s">
        <v>127</v>
      </c>
      <c r="BM125" s="170" t="s">
        <v>158</v>
      </c>
    </row>
    <row r="126" spans="1:65" s="2" customFormat="1" ht="16.5" customHeight="1">
      <c r="A126" s="29"/>
      <c r="B126" s="158"/>
      <c r="C126" s="172" t="s">
        <v>143</v>
      </c>
      <c r="D126" s="172" t="s">
        <v>220</v>
      </c>
      <c r="E126" s="173" t="s">
        <v>378</v>
      </c>
      <c r="F126" s="174" t="s">
        <v>379</v>
      </c>
      <c r="G126" s="175" t="s">
        <v>126</v>
      </c>
      <c r="H126" s="176">
        <v>2</v>
      </c>
      <c r="I126" s="177"/>
      <c r="J126" s="176">
        <f t="shared" si="0"/>
        <v>0</v>
      </c>
      <c r="K126" s="178"/>
      <c r="L126" s="179"/>
      <c r="M126" s="180" t="s">
        <v>1</v>
      </c>
      <c r="N126" s="181" t="s">
        <v>36</v>
      </c>
      <c r="O126" s="55"/>
      <c r="P126" s="168">
        <f t="shared" si="1"/>
        <v>0</v>
      </c>
      <c r="Q126" s="168">
        <v>0</v>
      </c>
      <c r="R126" s="168">
        <f t="shared" si="2"/>
        <v>0</v>
      </c>
      <c r="S126" s="168">
        <v>0</v>
      </c>
      <c r="T126" s="169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70" t="s">
        <v>139</v>
      </c>
      <c r="AT126" s="170" t="s">
        <v>220</v>
      </c>
      <c r="AU126" s="170" t="s">
        <v>70</v>
      </c>
      <c r="AY126" s="14" t="s">
        <v>120</v>
      </c>
      <c r="BE126" s="171">
        <f t="shared" si="4"/>
        <v>0</v>
      </c>
      <c r="BF126" s="171">
        <f t="shared" si="5"/>
        <v>0</v>
      </c>
      <c r="BG126" s="171">
        <f t="shared" si="6"/>
        <v>0</v>
      </c>
      <c r="BH126" s="171">
        <f t="shared" si="7"/>
        <v>0</v>
      </c>
      <c r="BI126" s="171">
        <f t="shared" si="8"/>
        <v>0</v>
      </c>
      <c r="BJ126" s="14" t="s">
        <v>128</v>
      </c>
      <c r="BK126" s="171">
        <f t="shared" si="9"/>
        <v>0</v>
      </c>
      <c r="BL126" s="14" t="s">
        <v>127</v>
      </c>
      <c r="BM126" s="170" t="s">
        <v>7</v>
      </c>
    </row>
    <row r="127" spans="1:65" s="2" customFormat="1" ht="16.5" customHeight="1">
      <c r="A127" s="29"/>
      <c r="B127" s="158"/>
      <c r="C127" s="172" t="s">
        <v>161</v>
      </c>
      <c r="D127" s="172" t="s">
        <v>220</v>
      </c>
      <c r="E127" s="173" t="s">
        <v>380</v>
      </c>
      <c r="F127" s="174" t="s">
        <v>381</v>
      </c>
      <c r="G127" s="175" t="s">
        <v>126</v>
      </c>
      <c r="H127" s="176">
        <v>1</v>
      </c>
      <c r="I127" s="177"/>
      <c r="J127" s="176">
        <f t="shared" si="0"/>
        <v>0</v>
      </c>
      <c r="K127" s="178"/>
      <c r="L127" s="179"/>
      <c r="M127" s="180" t="s">
        <v>1</v>
      </c>
      <c r="N127" s="181" t="s">
        <v>36</v>
      </c>
      <c r="O127" s="55"/>
      <c r="P127" s="168">
        <f t="shared" si="1"/>
        <v>0</v>
      </c>
      <c r="Q127" s="168">
        <v>0</v>
      </c>
      <c r="R127" s="168">
        <f t="shared" si="2"/>
        <v>0</v>
      </c>
      <c r="S127" s="168">
        <v>0</v>
      </c>
      <c r="T127" s="169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70" t="s">
        <v>139</v>
      </c>
      <c r="AT127" s="170" t="s">
        <v>220</v>
      </c>
      <c r="AU127" s="170" t="s">
        <v>70</v>
      </c>
      <c r="AY127" s="14" t="s">
        <v>120</v>
      </c>
      <c r="BE127" s="171">
        <f t="shared" si="4"/>
        <v>0</v>
      </c>
      <c r="BF127" s="171">
        <f t="shared" si="5"/>
        <v>0</v>
      </c>
      <c r="BG127" s="171">
        <f t="shared" si="6"/>
        <v>0</v>
      </c>
      <c r="BH127" s="171">
        <f t="shared" si="7"/>
        <v>0</v>
      </c>
      <c r="BI127" s="171">
        <f t="shared" si="8"/>
        <v>0</v>
      </c>
      <c r="BJ127" s="14" t="s">
        <v>128</v>
      </c>
      <c r="BK127" s="171">
        <f t="shared" si="9"/>
        <v>0</v>
      </c>
      <c r="BL127" s="14" t="s">
        <v>127</v>
      </c>
      <c r="BM127" s="170" t="s">
        <v>164</v>
      </c>
    </row>
    <row r="128" spans="1:65" s="2" customFormat="1" ht="16.5" customHeight="1">
      <c r="A128" s="29"/>
      <c r="B128" s="158"/>
      <c r="C128" s="172" t="s">
        <v>146</v>
      </c>
      <c r="D128" s="172" t="s">
        <v>220</v>
      </c>
      <c r="E128" s="173" t="s">
        <v>382</v>
      </c>
      <c r="F128" s="174" t="s">
        <v>383</v>
      </c>
      <c r="G128" s="175" t="s">
        <v>126</v>
      </c>
      <c r="H128" s="176">
        <v>2</v>
      </c>
      <c r="I128" s="177"/>
      <c r="J128" s="176">
        <f t="shared" si="0"/>
        <v>0</v>
      </c>
      <c r="K128" s="178"/>
      <c r="L128" s="179"/>
      <c r="M128" s="180" t="s">
        <v>1</v>
      </c>
      <c r="N128" s="181" t="s">
        <v>36</v>
      </c>
      <c r="O128" s="55"/>
      <c r="P128" s="168">
        <f t="shared" si="1"/>
        <v>0</v>
      </c>
      <c r="Q128" s="168">
        <v>0</v>
      </c>
      <c r="R128" s="168">
        <f t="shared" si="2"/>
        <v>0</v>
      </c>
      <c r="S128" s="168">
        <v>0</v>
      </c>
      <c r="T128" s="169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70" t="s">
        <v>139</v>
      </c>
      <c r="AT128" s="170" t="s">
        <v>220</v>
      </c>
      <c r="AU128" s="170" t="s">
        <v>70</v>
      </c>
      <c r="AY128" s="14" t="s">
        <v>120</v>
      </c>
      <c r="BE128" s="171">
        <f t="shared" si="4"/>
        <v>0</v>
      </c>
      <c r="BF128" s="171">
        <f t="shared" si="5"/>
        <v>0</v>
      </c>
      <c r="BG128" s="171">
        <f t="shared" si="6"/>
        <v>0</v>
      </c>
      <c r="BH128" s="171">
        <f t="shared" si="7"/>
        <v>0</v>
      </c>
      <c r="BI128" s="171">
        <f t="shared" si="8"/>
        <v>0</v>
      </c>
      <c r="BJ128" s="14" t="s">
        <v>128</v>
      </c>
      <c r="BK128" s="171">
        <f t="shared" si="9"/>
        <v>0</v>
      </c>
      <c r="BL128" s="14" t="s">
        <v>127</v>
      </c>
      <c r="BM128" s="170" t="s">
        <v>167</v>
      </c>
    </row>
    <row r="129" spans="1:65" s="2" customFormat="1" ht="16.5" customHeight="1">
      <c r="A129" s="29"/>
      <c r="B129" s="158"/>
      <c r="C129" s="172" t="s">
        <v>168</v>
      </c>
      <c r="D129" s="172" t="s">
        <v>220</v>
      </c>
      <c r="E129" s="173" t="s">
        <v>384</v>
      </c>
      <c r="F129" s="174" t="s">
        <v>385</v>
      </c>
      <c r="G129" s="175" t="s">
        <v>126</v>
      </c>
      <c r="H129" s="176">
        <v>1</v>
      </c>
      <c r="I129" s="177"/>
      <c r="J129" s="176">
        <f t="shared" si="0"/>
        <v>0</v>
      </c>
      <c r="K129" s="178"/>
      <c r="L129" s="179"/>
      <c r="M129" s="180" t="s">
        <v>1</v>
      </c>
      <c r="N129" s="181" t="s">
        <v>36</v>
      </c>
      <c r="O129" s="55"/>
      <c r="P129" s="168">
        <f t="shared" si="1"/>
        <v>0</v>
      </c>
      <c r="Q129" s="168">
        <v>0</v>
      </c>
      <c r="R129" s="168">
        <f t="shared" si="2"/>
        <v>0</v>
      </c>
      <c r="S129" s="168">
        <v>0</v>
      </c>
      <c r="T129" s="169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70" t="s">
        <v>139</v>
      </c>
      <c r="AT129" s="170" t="s">
        <v>220</v>
      </c>
      <c r="AU129" s="170" t="s">
        <v>70</v>
      </c>
      <c r="AY129" s="14" t="s">
        <v>120</v>
      </c>
      <c r="BE129" s="171">
        <f t="shared" si="4"/>
        <v>0</v>
      </c>
      <c r="BF129" s="171">
        <f t="shared" si="5"/>
        <v>0</v>
      </c>
      <c r="BG129" s="171">
        <f t="shared" si="6"/>
        <v>0</v>
      </c>
      <c r="BH129" s="171">
        <f t="shared" si="7"/>
        <v>0</v>
      </c>
      <c r="BI129" s="171">
        <f t="shared" si="8"/>
        <v>0</v>
      </c>
      <c r="BJ129" s="14" t="s">
        <v>128</v>
      </c>
      <c r="BK129" s="171">
        <f t="shared" si="9"/>
        <v>0</v>
      </c>
      <c r="BL129" s="14" t="s">
        <v>127</v>
      </c>
      <c r="BM129" s="170" t="s">
        <v>171</v>
      </c>
    </row>
    <row r="130" spans="1:65" s="2" customFormat="1" ht="16.5" customHeight="1">
      <c r="A130" s="29"/>
      <c r="B130" s="158"/>
      <c r="C130" s="172" t="s">
        <v>152</v>
      </c>
      <c r="D130" s="172" t="s">
        <v>220</v>
      </c>
      <c r="E130" s="173" t="s">
        <v>386</v>
      </c>
      <c r="F130" s="174" t="s">
        <v>387</v>
      </c>
      <c r="G130" s="175" t="s">
        <v>126</v>
      </c>
      <c r="H130" s="176">
        <v>10</v>
      </c>
      <c r="I130" s="177"/>
      <c r="J130" s="176">
        <f t="shared" si="0"/>
        <v>0</v>
      </c>
      <c r="K130" s="178"/>
      <c r="L130" s="179"/>
      <c r="M130" s="180" t="s">
        <v>1</v>
      </c>
      <c r="N130" s="181" t="s">
        <v>36</v>
      </c>
      <c r="O130" s="55"/>
      <c r="P130" s="168">
        <f t="shared" si="1"/>
        <v>0</v>
      </c>
      <c r="Q130" s="168">
        <v>0</v>
      </c>
      <c r="R130" s="168">
        <f t="shared" si="2"/>
        <v>0</v>
      </c>
      <c r="S130" s="168">
        <v>0</v>
      </c>
      <c r="T130" s="169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70" t="s">
        <v>139</v>
      </c>
      <c r="AT130" s="170" t="s">
        <v>220</v>
      </c>
      <c r="AU130" s="170" t="s">
        <v>70</v>
      </c>
      <c r="AY130" s="14" t="s">
        <v>120</v>
      </c>
      <c r="BE130" s="171">
        <f t="shared" si="4"/>
        <v>0</v>
      </c>
      <c r="BF130" s="171">
        <f t="shared" si="5"/>
        <v>0</v>
      </c>
      <c r="BG130" s="171">
        <f t="shared" si="6"/>
        <v>0</v>
      </c>
      <c r="BH130" s="171">
        <f t="shared" si="7"/>
        <v>0</v>
      </c>
      <c r="BI130" s="171">
        <f t="shared" si="8"/>
        <v>0</v>
      </c>
      <c r="BJ130" s="14" t="s">
        <v>128</v>
      </c>
      <c r="BK130" s="171">
        <f t="shared" si="9"/>
        <v>0</v>
      </c>
      <c r="BL130" s="14" t="s">
        <v>127</v>
      </c>
      <c r="BM130" s="170" t="s">
        <v>174</v>
      </c>
    </row>
    <row r="131" spans="1:65" s="2" customFormat="1" ht="16.5" customHeight="1">
      <c r="A131" s="29"/>
      <c r="B131" s="158"/>
      <c r="C131" s="172" t="s">
        <v>175</v>
      </c>
      <c r="D131" s="172" t="s">
        <v>220</v>
      </c>
      <c r="E131" s="173" t="s">
        <v>388</v>
      </c>
      <c r="F131" s="174" t="s">
        <v>389</v>
      </c>
      <c r="G131" s="175" t="s">
        <v>126</v>
      </c>
      <c r="H131" s="176">
        <v>2</v>
      </c>
      <c r="I131" s="177"/>
      <c r="J131" s="176">
        <f t="shared" si="0"/>
        <v>0</v>
      </c>
      <c r="K131" s="178"/>
      <c r="L131" s="179"/>
      <c r="M131" s="180" t="s">
        <v>1</v>
      </c>
      <c r="N131" s="181" t="s">
        <v>36</v>
      </c>
      <c r="O131" s="55"/>
      <c r="P131" s="168">
        <f t="shared" si="1"/>
        <v>0</v>
      </c>
      <c r="Q131" s="168">
        <v>0</v>
      </c>
      <c r="R131" s="168">
        <f t="shared" si="2"/>
        <v>0</v>
      </c>
      <c r="S131" s="168">
        <v>0</v>
      </c>
      <c r="T131" s="169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70" t="s">
        <v>139</v>
      </c>
      <c r="AT131" s="170" t="s">
        <v>220</v>
      </c>
      <c r="AU131" s="170" t="s">
        <v>70</v>
      </c>
      <c r="AY131" s="14" t="s">
        <v>120</v>
      </c>
      <c r="BE131" s="171">
        <f t="shared" si="4"/>
        <v>0</v>
      </c>
      <c r="BF131" s="171">
        <f t="shared" si="5"/>
        <v>0</v>
      </c>
      <c r="BG131" s="171">
        <f t="shared" si="6"/>
        <v>0</v>
      </c>
      <c r="BH131" s="171">
        <f t="shared" si="7"/>
        <v>0</v>
      </c>
      <c r="BI131" s="171">
        <f t="shared" si="8"/>
        <v>0</v>
      </c>
      <c r="BJ131" s="14" t="s">
        <v>128</v>
      </c>
      <c r="BK131" s="171">
        <f t="shared" si="9"/>
        <v>0</v>
      </c>
      <c r="BL131" s="14" t="s">
        <v>127</v>
      </c>
      <c r="BM131" s="170" t="s">
        <v>179</v>
      </c>
    </row>
    <row r="132" spans="1:65" s="2" customFormat="1" ht="16.5" customHeight="1">
      <c r="A132" s="29"/>
      <c r="B132" s="158"/>
      <c r="C132" s="172" t="s">
        <v>155</v>
      </c>
      <c r="D132" s="172" t="s">
        <v>220</v>
      </c>
      <c r="E132" s="173" t="s">
        <v>390</v>
      </c>
      <c r="F132" s="174" t="s">
        <v>391</v>
      </c>
      <c r="G132" s="175" t="s">
        <v>126</v>
      </c>
      <c r="H132" s="176">
        <v>7</v>
      </c>
      <c r="I132" s="177"/>
      <c r="J132" s="176">
        <f t="shared" si="0"/>
        <v>0</v>
      </c>
      <c r="K132" s="178"/>
      <c r="L132" s="179"/>
      <c r="M132" s="180" t="s">
        <v>1</v>
      </c>
      <c r="N132" s="181" t="s">
        <v>36</v>
      </c>
      <c r="O132" s="55"/>
      <c r="P132" s="168">
        <f t="shared" si="1"/>
        <v>0</v>
      </c>
      <c r="Q132" s="168">
        <v>0</v>
      </c>
      <c r="R132" s="168">
        <f t="shared" si="2"/>
        <v>0</v>
      </c>
      <c r="S132" s="168">
        <v>0</v>
      </c>
      <c r="T132" s="169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70" t="s">
        <v>139</v>
      </c>
      <c r="AT132" s="170" t="s">
        <v>220</v>
      </c>
      <c r="AU132" s="170" t="s">
        <v>70</v>
      </c>
      <c r="AY132" s="14" t="s">
        <v>120</v>
      </c>
      <c r="BE132" s="171">
        <f t="shared" si="4"/>
        <v>0</v>
      </c>
      <c r="BF132" s="171">
        <f t="shared" si="5"/>
        <v>0</v>
      </c>
      <c r="BG132" s="171">
        <f t="shared" si="6"/>
        <v>0</v>
      </c>
      <c r="BH132" s="171">
        <f t="shared" si="7"/>
        <v>0</v>
      </c>
      <c r="BI132" s="171">
        <f t="shared" si="8"/>
        <v>0</v>
      </c>
      <c r="BJ132" s="14" t="s">
        <v>128</v>
      </c>
      <c r="BK132" s="171">
        <f t="shared" si="9"/>
        <v>0</v>
      </c>
      <c r="BL132" s="14" t="s">
        <v>127</v>
      </c>
      <c r="BM132" s="170" t="s">
        <v>182</v>
      </c>
    </row>
    <row r="133" spans="1:65" s="2" customFormat="1" ht="16.5" customHeight="1">
      <c r="A133" s="29"/>
      <c r="B133" s="158"/>
      <c r="C133" s="172" t="s">
        <v>183</v>
      </c>
      <c r="D133" s="172" t="s">
        <v>220</v>
      </c>
      <c r="E133" s="173" t="s">
        <v>392</v>
      </c>
      <c r="F133" s="174" t="s">
        <v>393</v>
      </c>
      <c r="G133" s="175" t="s">
        <v>126</v>
      </c>
      <c r="H133" s="176">
        <v>4</v>
      </c>
      <c r="I133" s="177"/>
      <c r="J133" s="176">
        <f t="shared" si="0"/>
        <v>0</v>
      </c>
      <c r="K133" s="178"/>
      <c r="L133" s="179"/>
      <c r="M133" s="180" t="s">
        <v>1</v>
      </c>
      <c r="N133" s="181" t="s">
        <v>36</v>
      </c>
      <c r="O133" s="55"/>
      <c r="P133" s="168">
        <f t="shared" si="1"/>
        <v>0</v>
      </c>
      <c r="Q133" s="168">
        <v>0</v>
      </c>
      <c r="R133" s="168">
        <f t="shared" si="2"/>
        <v>0</v>
      </c>
      <c r="S133" s="168">
        <v>0</v>
      </c>
      <c r="T133" s="16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70" t="s">
        <v>139</v>
      </c>
      <c r="AT133" s="170" t="s">
        <v>220</v>
      </c>
      <c r="AU133" s="170" t="s">
        <v>70</v>
      </c>
      <c r="AY133" s="14" t="s">
        <v>120</v>
      </c>
      <c r="BE133" s="171">
        <f t="shared" si="4"/>
        <v>0</v>
      </c>
      <c r="BF133" s="171">
        <f t="shared" si="5"/>
        <v>0</v>
      </c>
      <c r="BG133" s="171">
        <f t="shared" si="6"/>
        <v>0</v>
      </c>
      <c r="BH133" s="171">
        <f t="shared" si="7"/>
        <v>0</v>
      </c>
      <c r="BI133" s="171">
        <f t="shared" si="8"/>
        <v>0</v>
      </c>
      <c r="BJ133" s="14" t="s">
        <v>128</v>
      </c>
      <c r="BK133" s="171">
        <f t="shared" si="9"/>
        <v>0</v>
      </c>
      <c r="BL133" s="14" t="s">
        <v>127</v>
      </c>
      <c r="BM133" s="170" t="s">
        <v>186</v>
      </c>
    </row>
    <row r="134" spans="1:65" s="2" customFormat="1" ht="16.5" customHeight="1">
      <c r="A134" s="29"/>
      <c r="B134" s="158"/>
      <c r="C134" s="172" t="s">
        <v>158</v>
      </c>
      <c r="D134" s="172" t="s">
        <v>220</v>
      </c>
      <c r="E134" s="173" t="s">
        <v>394</v>
      </c>
      <c r="F134" s="174" t="s">
        <v>395</v>
      </c>
      <c r="G134" s="175" t="s">
        <v>126</v>
      </c>
      <c r="H134" s="176">
        <v>3</v>
      </c>
      <c r="I134" s="177"/>
      <c r="J134" s="176">
        <f t="shared" si="0"/>
        <v>0</v>
      </c>
      <c r="K134" s="178"/>
      <c r="L134" s="179"/>
      <c r="M134" s="180" t="s">
        <v>1</v>
      </c>
      <c r="N134" s="181" t="s">
        <v>36</v>
      </c>
      <c r="O134" s="55"/>
      <c r="P134" s="168">
        <f t="shared" si="1"/>
        <v>0</v>
      </c>
      <c r="Q134" s="168">
        <v>0</v>
      </c>
      <c r="R134" s="168">
        <f t="shared" si="2"/>
        <v>0</v>
      </c>
      <c r="S134" s="168">
        <v>0</v>
      </c>
      <c r="T134" s="16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70" t="s">
        <v>139</v>
      </c>
      <c r="AT134" s="170" t="s">
        <v>220</v>
      </c>
      <c r="AU134" s="170" t="s">
        <v>70</v>
      </c>
      <c r="AY134" s="14" t="s">
        <v>120</v>
      </c>
      <c r="BE134" s="171">
        <f t="shared" si="4"/>
        <v>0</v>
      </c>
      <c r="BF134" s="171">
        <f t="shared" si="5"/>
        <v>0</v>
      </c>
      <c r="BG134" s="171">
        <f t="shared" si="6"/>
        <v>0</v>
      </c>
      <c r="BH134" s="171">
        <f t="shared" si="7"/>
        <v>0</v>
      </c>
      <c r="BI134" s="171">
        <f t="shared" si="8"/>
        <v>0</v>
      </c>
      <c r="BJ134" s="14" t="s">
        <v>128</v>
      </c>
      <c r="BK134" s="171">
        <f t="shared" si="9"/>
        <v>0</v>
      </c>
      <c r="BL134" s="14" t="s">
        <v>127</v>
      </c>
      <c r="BM134" s="170" t="s">
        <v>189</v>
      </c>
    </row>
    <row r="135" spans="1:65" s="2" customFormat="1" ht="16.5" customHeight="1">
      <c r="A135" s="29"/>
      <c r="B135" s="158"/>
      <c r="C135" s="172" t="s">
        <v>190</v>
      </c>
      <c r="D135" s="172" t="s">
        <v>220</v>
      </c>
      <c r="E135" s="173" t="s">
        <v>396</v>
      </c>
      <c r="F135" s="174" t="s">
        <v>397</v>
      </c>
      <c r="G135" s="175" t="s">
        <v>126</v>
      </c>
      <c r="H135" s="176">
        <v>4</v>
      </c>
      <c r="I135" s="177"/>
      <c r="J135" s="176">
        <f t="shared" si="0"/>
        <v>0</v>
      </c>
      <c r="K135" s="178"/>
      <c r="L135" s="179"/>
      <c r="M135" s="180" t="s">
        <v>1</v>
      </c>
      <c r="N135" s="181" t="s">
        <v>36</v>
      </c>
      <c r="O135" s="55"/>
      <c r="P135" s="168">
        <f t="shared" si="1"/>
        <v>0</v>
      </c>
      <c r="Q135" s="168">
        <v>0</v>
      </c>
      <c r="R135" s="168">
        <f t="shared" si="2"/>
        <v>0</v>
      </c>
      <c r="S135" s="168">
        <v>0</v>
      </c>
      <c r="T135" s="169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70" t="s">
        <v>139</v>
      </c>
      <c r="AT135" s="170" t="s">
        <v>220</v>
      </c>
      <c r="AU135" s="170" t="s">
        <v>70</v>
      </c>
      <c r="AY135" s="14" t="s">
        <v>120</v>
      </c>
      <c r="BE135" s="171">
        <f t="shared" si="4"/>
        <v>0</v>
      </c>
      <c r="BF135" s="171">
        <f t="shared" si="5"/>
        <v>0</v>
      </c>
      <c r="BG135" s="171">
        <f t="shared" si="6"/>
        <v>0</v>
      </c>
      <c r="BH135" s="171">
        <f t="shared" si="7"/>
        <v>0</v>
      </c>
      <c r="BI135" s="171">
        <f t="shared" si="8"/>
        <v>0</v>
      </c>
      <c r="BJ135" s="14" t="s">
        <v>128</v>
      </c>
      <c r="BK135" s="171">
        <f t="shared" si="9"/>
        <v>0</v>
      </c>
      <c r="BL135" s="14" t="s">
        <v>127</v>
      </c>
      <c r="BM135" s="170" t="s">
        <v>194</v>
      </c>
    </row>
    <row r="136" spans="1:65" s="2" customFormat="1" ht="16.5" customHeight="1">
      <c r="A136" s="29"/>
      <c r="B136" s="158"/>
      <c r="C136" s="172" t="s">
        <v>7</v>
      </c>
      <c r="D136" s="172" t="s">
        <v>220</v>
      </c>
      <c r="E136" s="173" t="s">
        <v>398</v>
      </c>
      <c r="F136" s="174" t="s">
        <v>399</v>
      </c>
      <c r="G136" s="175" t="s">
        <v>178</v>
      </c>
      <c r="H136" s="176">
        <v>126</v>
      </c>
      <c r="I136" s="177"/>
      <c r="J136" s="176">
        <f t="shared" si="0"/>
        <v>0</v>
      </c>
      <c r="K136" s="178"/>
      <c r="L136" s="179"/>
      <c r="M136" s="180" t="s">
        <v>1</v>
      </c>
      <c r="N136" s="181" t="s">
        <v>36</v>
      </c>
      <c r="O136" s="55"/>
      <c r="P136" s="168">
        <f t="shared" si="1"/>
        <v>0</v>
      </c>
      <c r="Q136" s="168">
        <v>0</v>
      </c>
      <c r="R136" s="168">
        <f t="shared" si="2"/>
        <v>0</v>
      </c>
      <c r="S136" s="168">
        <v>0</v>
      </c>
      <c r="T136" s="169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70" t="s">
        <v>139</v>
      </c>
      <c r="AT136" s="170" t="s">
        <v>220</v>
      </c>
      <c r="AU136" s="170" t="s">
        <v>70</v>
      </c>
      <c r="AY136" s="14" t="s">
        <v>120</v>
      </c>
      <c r="BE136" s="171">
        <f t="shared" si="4"/>
        <v>0</v>
      </c>
      <c r="BF136" s="171">
        <f t="shared" si="5"/>
        <v>0</v>
      </c>
      <c r="BG136" s="171">
        <f t="shared" si="6"/>
        <v>0</v>
      </c>
      <c r="BH136" s="171">
        <f t="shared" si="7"/>
        <v>0</v>
      </c>
      <c r="BI136" s="171">
        <f t="shared" si="8"/>
        <v>0</v>
      </c>
      <c r="BJ136" s="14" t="s">
        <v>128</v>
      </c>
      <c r="BK136" s="171">
        <f t="shared" si="9"/>
        <v>0</v>
      </c>
      <c r="BL136" s="14" t="s">
        <v>127</v>
      </c>
      <c r="BM136" s="170" t="s">
        <v>197</v>
      </c>
    </row>
    <row r="137" spans="1:65" s="2" customFormat="1" ht="16.5" customHeight="1">
      <c r="A137" s="29"/>
      <c r="B137" s="158"/>
      <c r="C137" s="159" t="s">
        <v>198</v>
      </c>
      <c r="D137" s="159" t="s">
        <v>123</v>
      </c>
      <c r="E137" s="160" t="s">
        <v>400</v>
      </c>
      <c r="F137" s="161" t="s">
        <v>401</v>
      </c>
      <c r="G137" s="162" t="s">
        <v>402</v>
      </c>
      <c r="H137" s="163">
        <v>4</v>
      </c>
      <c r="I137" s="164"/>
      <c r="J137" s="163">
        <f t="shared" si="0"/>
        <v>0</v>
      </c>
      <c r="K137" s="165"/>
      <c r="L137" s="30"/>
      <c r="M137" s="166" t="s">
        <v>1</v>
      </c>
      <c r="N137" s="167" t="s">
        <v>36</v>
      </c>
      <c r="O137" s="55"/>
      <c r="P137" s="168">
        <f t="shared" si="1"/>
        <v>0</v>
      </c>
      <c r="Q137" s="168">
        <v>0</v>
      </c>
      <c r="R137" s="168">
        <f t="shared" si="2"/>
        <v>0</v>
      </c>
      <c r="S137" s="168">
        <v>0</v>
      </c>
      <c r="T137" s="169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70" t="s">
        <v>127</v>
      </c>
      <c r="AT137" s="170" t="s">
        <v>123</v>
      </c>
      <c r="AU137" s="170" t="s">
        <v>70</v>
      </c>
      <c r="AY137" s="14" t="s">
        <v>120</v>
      </c>
      <c r="BE137" s="171">
        <f t="shared" si="4"/>
        <v>0</v>
      </c>
      <c r="BF137" s="171">
        <f t="shared" si="5"/>
        <v>0</v>
      </c>
      <c r="BG137" s="171">
        <f t="shared" si="6"/>
        <v>0</v>
      </c>
      <c r="BH137" s="171">
        <f t="shared" si="7"/>
        <v>0</v>
      </c>
      <c r="BI137" s="171">
        <f t="shared" si="8"/>
        <v>0</v>
      </c>
      <c r="BJ137" s="14" t="s">
        <v>128</v>
      </c>
      <c r="BK137" s="171">
        <f t="shared" si="9"/>
        <v>0</v>
      </c>
      <c r="BL137" s="14" t="s">
        <v>127</v>
      </c>
      <c r="BM137" s="170" t="s">
        <v>201</v>
      </c>
    </row>
    <row r="138" spans="1:65" s="2" customFormat="1" ht="16.5" customHeight="1">
      <c r="A138" s="29"/>
      <c r="B138" s="158"/>
      <c r="C138" s="159" t="s">
        <v>164</v>
      </c>
      <c r="D138" s="159" t="s">
        <v>123</v>
      </c>
      <c r="E138" s="160" t="s">
        <v>403</v>
      </c>
      <c r="F138" s="161" t="s">
        <v>404</v>
      </c>
      <c r="G138" s="162" t="s">
        <v>402</v>
      </c>
      <c r="H138" s="163">
        <v>18</v>
      </c>
      <c r="I138" s="164"/>
      <c r="J138" s="163">
        <f t="shared" si="0"/>
        <v>0</v>
      </c>
      <c r="K138" s="165"/>
      <c r="L138" s="30"/>
      <c r="M138" s="166" t="s">
        <v>1</v>
      </c>
      <c r="N138" s="167" t="s">
        <v>36</v>
      </c>
      <c r="O138" s="55"/>
      <c r="P138" s="168">
        <f t="shared" si="1"/>
        <v>0</v>
      </c>
      <c r="Q138" s="168">
        <v>0</v>
      </c>
      <c r="R138" s="168">
        <f t="shared" si="2"/>
        <v>0</v>
      </c>
      <c r="S138" s="168">
        <v>0</v>
      </c>
      <c r="T138" s="169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70" t="s">
        <v>127</v>
      </c>
      <c r="AT138" s="170" t="s">
        <v>123</v>
      </c>
      <c r="AU138" s="170" t="s">
        <v>70</v>
      </c>
      <c r="AY138" s="14" t="s">
        <v>120</v>
      </c>
      <c r="BE138" s="171">
        <f t="shared" si="4"/>
        <v>0</v>
      </c>
      <c r="BF138" s="171">
        <f t="shared" si="5"/>
        <v>0</v>
      </c>
      <c r="BG138" s="171">
        <f t="shared" si="6"/>
        <v>0</v>
      </c>
      <c r="BH138" s="171">
        <f t="shared" si="7"/>
        <v>0</v>
      </c>
      <c r="BI138" s="171">
        <f t="shared" si="8"/>
        <v>0</v>
      </c>
      <c r="BJ138" s="14" t="s">
        <v>128</v>
      </c>
      <c r="BK138" s="171">
        <f t="shared" si="9"/>
        <v>0</v>
      </c>
      <c r="BL138" s="14" t="s">
        <v>127</v>
      </c>
      <c r="BM138" s="170" t="s">
        <v>204</v>
      </c>
    </row>
    <row r="139" spans="1:65" s="2" customFormat="1" ht="16.5" customHeight="1">
      <c r="A139" s="29"/>
      <c r="B139" s="158"/>
      <c r="C139" s="159" t="s">
        <v>205</v>
      </c>
      <c r="D139" s="159" t="s">
        <v>123</v>
      </c>
      <c r="E139" s="160" t="s">
        <v>405</v>
      </c>
      <c r="F139" s="161" t="s">
        <v>406</v>
      </c>
      <c r="G139" s="162" t="s">
        <v>402</v>
      </c>
      <c r="H139" s="163">
        <v>16</v>
      </c>
      <c r="I139" s="164"/>
      <c r="J139" s="163">
        <f t="shared" si="0"/>
        <v>0</v>
      </c>
      <c r="K139" s="165"/>
      <c r="L139" s="30"/>
      <c r="M139" s="166" t="s">
        <v>1</v>
      </c>
      <c r="N139" s="167" t="s">
        <v>36</v>
      </c>
      <c r="O139" s="55"/>
      <c r="P139" s="168">
        <f t="shared" si="1"/>
        <v>0</v>
      </c>
      <c r="Q139" s="168">
        <v>0</v>
      </c>
      <c r="R139" s="168">
        <f t="shared" si="2"/>
        <v>0</v>
      </c>
      <c r="S139" s="168">
        <v>0</v>
      </c>
      <c r="T139" s="169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0" t="s">
        <v>127</v>
      </c>
      <c r="AT139" s="170" t="s">
        <v>123</v>
      </c>
      <c r="AU139" s="170" t="s">
        <v>70</v>
      </c>
      <c r="AY139" s="14" t="s">
        <v>120</v>
      </c>
      <c r="BE139" s="171">
        <f t="shared" si="4"/>
        <v>0</v>
      </c>
      <c r="BF139" s="171">
        <f t="shared" si="5"/>
        <v>0</v>
      </c>
      <c r="BG139" s="171">
        <f t="shared" si="6"/>
        <v>0</v>
      </c>
      <c r="BH139" s="171">
        <f t="shared" si="7"/>
        <v>0</v>
      </c>
      <c r="BI139" s="171">
        <f t="shared" si="8"/>
        <v>0</v>
      </c>
      <c r="BJ139" s="14" t="s">
        <v>128</v>
      </c>
      <c r="BK139" s="171">
        <f t="shared" si="9"/>
        <v>0</v>
      </c>
      <c r="BL139" s="14" t="s">
        <v>127</v>
      </c>
      <c r="BM139" s="170" t="s">
        <v>208</v>
      </c>
    </row>
    <row r="140" spans="1:65" s="2" customFormat="1" ht="16.5" customHeight="1">
      <c r="A140" s="29"/>
      <c r="B140" s="158"/>
      <c r="C140" s="159" t="s">
        <v>216</v>
      </c>
      <c r="D140" s="159" t="s">
        <v>123</v>
      </c>
      <c r="E140" s="160" t="s">
        <v>407</v>
      </c>
      <c r="F140" s="161" t="s">
        <v>408</v>
      </c>
      <c r="G140" s="162" t="s">
        <v>402</v>
      </c>
      <c r="H140" s="163">
        <v>4</v>
      </c>
      <c r="I140" s="164"/>
      <c r="J140" s="163">
        <f t="shared" si="0"/>
        <v>0</v>
      </c>
      <c r="K140" s="165"/>
      <c r="L140" s="30"/>
      <c r="M140" s="166" t="s">
        <v>1</v>
      </c>
      <c r="N140" s="167" t="s">
        <v>36</v>
      </c>
      <c r="O140" s="55"/>
      <c r="P140" s="168">
        <f t="shared" si="1"/>
        <v>0</v>
      </c>
      <c r="Q140" s="168">
        <v>0</v>
      </c>
      <c r="R140" s="168">
        <f t="shared" si="2"/>
        <v>0</v>
      </c>
      <c r="S140" s="168">
        <v>0</v>
      </c>
      <c r="T140" s="169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0" t="s">
        <v>127</v>
      </c>
      <c r="AT140" s="170" t="s">
        <v>123</v>
      </c>
      <c r="AU140" s="170" t="s">
        <v>70</v>
      </c>
      <c r="AY140" s="14" t="s">
        <v>120</v>
      </c>
      <c r="BE140" s="171">
        <f t="shared" si="4"/>
        <v>0</v>
      </c>
      <c r="BF140" s="171">
        <f t="shared" si="5"/>
        <v>0</v>
      </c>
      <c r="BG140" s="171">
        <f t="shared" si="6"/>
        <v>0</v>
      </c>
      <c r="BH140" s="171">
        <f t="shared" si="7"/>
        <v>0</v>
      </c>
      <c r="BI140" s="171">
        <f t="shared" si="8"/>
        <v>0</v>
      </c>
      <c r="BJ140" s="14" t="s">
        <v>128</v>
      </c>
      <c r="BK140" s="171">
        <f t="shared" si="9"/>
        <v>0</v>
      </c>
      <c r="BL140" s="14" t="s">
        <v>127</v>
      </c>
      <c r="BM140" s="170" t="s">
        <v>211</v>
      </c>
    </row>
    <row r="141" spans="1:65" s="2" customFormat="1" ht="16.5" customHeight="1">
      <c r="A141" s="29"/>
      <c r="B141" s="158"/>
      <c r="C141" s="159" t="s">
        <v>171</v>
      </c>
      <c r="D141" s="159" t="s">
        <v>123</v>
      </c>
      <c r="E141" s="160" t="s">
        <v>409</v>
      </c>
      <c r="F141" s="161" t="s">
        <v>410</v>
      </c>
      <c r="G141" s="162" t="s">
        <v>402</v>
      </c>
      <c r="H141" s="163">
        <v>12</v>
      </c>
      <c r="I141" s="164"/>
      <c r="J141" s="163">
        <f t="shared" si="0"/>
        <v>0</v>
      </c>
      <c r="K141" s="165"/>
      <c r="L141" s="30"/>
      <c r="M141" s="166" t="s">
        <v>1</v>
      </c>
      <c r="N141" s="167" t="s">
        <v>36</v>
      </c>
      <c r="O141" s="55"/>
      <c r="P141" s="168">
        <f t="shared" si="1"/>
        <v>0</v>
      </c>
      <c r="Q141" s="168">
        <v>0</v>
      </c>
      <c r="R141" s="168">
        <f t="shared" si="2"/>
        <v>0</v>
      </c>
      <c r="S141" s="168">
        <v>0</v>
      </c>
      <c r="T141" s="169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0" t="s">
        <v>127</v>
      </c>
      <c r="AT141" s="170" t="s">
        <v>123</v>
      </c>
      <c r="AU141" s="170" t="s">
        <v>70</v>
      </c>
      <c r="AY141" s="14" t="s">
        <v>120</v>
      </c>
      <c r="BE141" s="171">
        <f t="shared" si="4"/>
        <v>0</v>
      </c>
      <c r="BF141" s="171">
        <f t="shared" si="5"/>
        <v>0</v>
      </c>
      <c r="BG141" s="171">
        <f t="shared" si="6"/>
        <v>0</v>
      </c>
      <c r="BH141" s="171">
        <f t="shared" si="7"/>
        <v>0</v>
      </c>
      <c r="BI141" s="171">
        <f t="shared" si="8"/>
        <v>0</v>
      </c>
      <c r="BJ141" s="14" t="s">
        <v>128</v>
      </c>
      <c r="BK141" s="171">
        <f t="shared" si="9"/>
        <v>0</v>
      </c>
      <c r="BL141" s="14" t="s">
        <v>127</v>
      </c>
      <c r="BM141" s="170" t="s">
        <v>219</v>
      </c>
    </row>
    <row r="142" spans="1:65" s="2" customFormat="1" ht="16.5" customHeight="1">
      <c r="A142" s="29"/>
      <c r="B142" s="158"/>
      <c r="C142" s="159" t="s">
        <v>224</v>
      </c>
      <c r="D142" s="159" t="s">
        <v>123</v>
      </c>
      <c r="E142" s="160" t="s">
        <v>411</v>
      </c>
      <c r="F142" s="161" t="s">
        <v>412</v>
      </c>
      <c r="G142" s="162" t="s">
        <v>402</v>
      </c>
      <c r="H142" s="163">
        <v>8</v>
      </c>
      <c r="I142" s="164"/>
      <c r="J142" s="163">
        <f t="shared" si="0"/>
        <v>0</v>
      </c>
      <c r="K142" s="165"/>
      <c r="L142" s="30"/>
      <c r="M142" s="182" t="s">
        <v>1</v>
      </c>
      <c r="N142" s="183" t="s">
        <v>36</v>
      </c>
      <c r="O142" s="184"/>
      <c r="P142" s="185">
        <f t="shared" si="1"/>
        <v>0</v>
      </c>
      <c r="Q142" s="185">
        <v>0</v>
      </c>
      <c r="R142" s="185">
        <f t="shared" si="2"/>
        <v>0</v>
      </c>
      <c r="S142" s="185">
        <v>0</v>
      </c>
      <c r="T142" s="186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0" t="s">
        <v>127</v>
      </c>
      <c r="AT142" s="170" t="s">
        <v>123</v>
      </c>
      <c r="AU142" s="170" t="s">
        <v>70</v>
      </c>
      <c r="AY142" s="14" t="s">
        <v>120</v>
      </c>
      <c r="BE142" s="171">
        <f t="shared" si="4"/>
        <v>0</v>
      </c>
      <c r="BF142" s="171">
        <f t="shared" si="5"/>
        <v>0</v>
      </c>
      <c r="BG142" s="171">
        <f t="shared" si="6"/>
        <v>0</v>
      </c>
      <c r="BH142" s="171">
        <f t="shared" si="7"/>
        <v>0</v>
      </c>
      <c r="BI142" s="171">
        <f t="shared" si="8"/>
        <v>0</v>
      </c>
      <c r="BJ142" s="14" t="s">
        <v>128</v>
      </c>
      <c r="BK142" s="171">
        <f t="shared" si="9"/>
        <v>0</v>
      </c>
      <c r="BL142" s="14" t="s">
        <v>127</v>
      </c>
      <c r="BM142" s="170" t="s">
        <v>223</v>
      </c>
    </row>
    <row r="143" spans="1:65" s="2" customFormat="1" ht="6.95" customHeight="1">
      <c r="A143" s="29"/>
      <c r="B143" s="44"/>
      <c r="C143" s="45"/>
      <c r="D143" s="45"/>
      <c r="E143" s="45"/>
      <c r="F143" s="45"/>
      <c r="G143" s="45"/>
      <c r="H143" s="45"/>
      <c r="I143" s="117"/>
      <c r="J143" s="45"/>
      <c r="K143" s="45"/>
      <c r="L143" s="30"/>
      <c r="M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</row>
  </sheetData>
  <autoFilter ref="C115:K142" xr:uid="{00000000-0009-0000-0000-000002000000}"/>
  <mergeCells count="9">
    <mergeCell ref="E87:H87"/>
    <mergeCell ref="E106:H106"/>
    <mergeCell ref="E108:H10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ARCH - Architektúra</vt:lpstr>
      <vt:lpstr>ELI - Elektroinštalácia</vt:lpstr>
      <vt:lpstr>'ARCH - Architektúra'!Názvy_tlače</vt:lpstr>
      <vt:lpstr>'ELI - Elektroinštalácia'!Názvy_tlače</vt:lpstr>
      <vt:lpstr>'Rekapitulácia stavby'!Názvy_tlače</vt:lpstr>
      <vt:lpstr>'ARCH - Architektúra'!Oblasť_tlače</vt:lpstr>
      <vt:lpstr>'ELI - Elektroinštalácia'!Oblasť_tlače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RTL007\Boris Mikla</dc:creator>
  <cp:lastModifiedBy>Boris Mikla</cp:lastModifiedBy>
  <dcterms:created xsi:type="dcterms:W3CDTF">2022-02-22T08:23:42Z</dcterms:created>
  <dcterms:modified xsi:type="dcterms:W3CDTF">2022-02-22T08:24:42Z</dcterms:modified>
</cp:coreProperties>
</file>