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Hotelová akadémia I\Stavba 2018\VO\Výkaz výmer\"/>
    </mc:Choice>
  </mc:AlternateContent>
  <bookViews>
    <workbookView xWindow="0" yWindow="0" windowWidth="17970" windowHeight="7635"/>
  </bookViews>
  <sheets>
    <sheet name="Rekapitulácia" sheetId="1" r:id="rId1"/>
    <sheet name="Krycí list stavby" sheetId="2" r:id="rId2"/>
    <sheet name="Kryci_list 13540" sheetId="3" r:id="rId3"/>
    <sheet name="Rekap 13540" sheetId="4" r:id="rId4"/>
    <sheet name="SO 13540" sheetId="5" r:id="rId5"/>
    <sheet name="Kryci_list 13541" sheetId="6" r:id="rId6"/>
    <sheet name="Rekap 13541" sheetId="7" r:id="rId7"/>
    <sheet name="SO 13541" sheetId="8" r:id="rId8"/>
    <sheet name="Kryci_list 13543" sheetId="9" r:id="rId9"/>
    <sheet name="Rekap 13543" sheetId="10" r:id="rId10"/>
    <sheet name="SO 13543" sheetId="11" r:id="rId11"/>
    <sheet name="Kryci_list 13594" sheetId="12" r:id="rId12"/>
    <sheet name="Rekap 13594" sheetId="13" r:id="rId13"/>
    <sheet name="SO 13594" sheetId="14" r:id="rId14"/>
    <sheet name="Kryci_list 13595" sheetId="15" r:id="rId15"/>
    <sheet name="Rekap 13595" sheetId="16" r:id="rId16"/>
    <sheet name="SO 13595" sheetId="17" r:id="rId17"/>
    <sheet name="Kryci_list 13596" sheetId="18" r:id="rId18"/>
    <sheet name="Rekap 13596" sheetId="19" r:id="rId19"/>
    <sheet name="SO 13596" sheetId="20" r:id="rId20"/>
    <sheet name="Kryci_list 13597" sheetId="21" r:id="rId21"/>
    <sheet name="Rekap 13597" sheetId="22" r:id="rId22"/>
    <sheet name="SO 13597" sheetId="23" r:id="rId23"/>
  </sheets>
  <definedNames>
    <definedName name="_xlnm.Print_Titles" localSheetId="3">'Rekap 13540'!$9:$9</definedName>
    <definedName name="_xlnm.Print_Titles" localSheetId="6">'Rekap 13541'!$9:$9</definedName>
    <definedName name="_xlnm.Print_Titles" localSheetId="9">'Rekap 13543'!$9:$9</definedName>
    <definedName name="_xlnm.Print_Titles" localSheetId="12">'Rekap 13594'!$9:$9</definedName>
    <definedName name="_xlnm.Print_Titles" localSheetId="15">'Rekap 13595'!$9:$9</definedName>
    <definedName name="_xlnm.Print_Titles" localSheetId="18">'Rekap 13596'!$9:$9</definedName>
    <definedName name="_xlnm.Print_Titles" localSheetId="21">'Rekap 13597'!$9:$9</definedName>
    <definedName name="_xlnm.Print_Titles" localSheetId="4">'SO 13540'!$8:$8</definedName>
    <definedName name="_xlnm.Print_Titles" localSheetId="7">'SO 13541'!$8:$8</definedName>
    <definedName name="_xlnm.Print_Titles" localSheetId="10">'SO 13543'!$8:$8</definedName>
    <definedName name="_xlnm.Print_Titles" localSheetId="13">'SO 13594'!$8:$8</definedName>
    <definedName name="_xlnm.Print_Titles" localSheetId="16">'SO 13595'!$8:$8</definedName>
    <definedName name="_xlnm.Print_Titles" localSheetId="19">'SO 13596'!$8:$8</definedName>
    <definedName name="_xlnm.Print_Titles" localSheetId="22">'SO 13597'!$8:$8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6" i="2" s="1"/>
  <c r="J20" i="2" s="1"/>
  <c r="D14" i="1"/>
  <c r="J18" i="2" s="1"/>
  <c r="E13" i="1"/>
  <c r="E12" i="1"/>
  <c r="E11" i="1"/>
  <c r="E10" i="1"/>
  <c r="E9" i="1"/>
  <c r="E8" i="1"/>
  <c r="E7" i="1"/>
  <c r="E14" i="1" s="1"/>
  <c r="J17" i="2" s="1"/>
  <c r="J17" i="21"/>
  <c r="Z112" i="23"/>
  <c r="F16" i="22"/>
  <c r="S109" i="23"/>
  <c r="P109" i="23"/>
  <c r="E16" i="22" s="1"/>
  <c r="K108" i="23"/>
  <c r="J108" i="23"/>
  <c r="M108" i="23"/>
  <c r="I108" i="23"/>
  <c r="K107" i="23"/>
  <c r="J107" i="23"/>
  <c r="M107" i="23"/>
  <c r="I107" i="23"/>
  <c r="K106" i="23"/>
  <c r="J106" i="23"/>
  <c r="M106" i="23"/>
  <c r="I106" i="23"/>
  <c r="K105" i="23"/>
  <c r="J105" i="23"/>
  <c r="M105" i="23"/>
  <c r="M109" i="23" s="1"/>
  <c r="C16" i="22" s="1"/>
  <c r="I105" i="23"/>
  <c r="K104" i="23"/>
  <c r="J104" i="23"/>
  <c r="L104" i="23"/>
  <c r="I104" i="23"/>
  <c r="K103" i="23"/>
  <c r="J103" i="23"/>
  <c r="L103" i="23"/>
  <c r="L109" i="23" s="1"/>
  <c r="B16" i="22" s="1"/>
  <c r="I103" i="23"/>
  <c r="I109" i="23" s="1"/>
  <c r="D16" i="22" s="1"/>
  <c r="S100" i="23"/>
  <c r="S111" i="23" s="1"/>
  <c r="F17" i="22" s="1"/>
  <c r="K99" i="23"/>
  <c r="J99" i="23"/>
  <c r="M99" i="23"/>
  <c r="I99" i="23"/>
  <c r="K98" i="23"/>
  <c r="J98" i="23"/>
  <c r="M98" i="23"/>
  <c r="I98" i="23"/>
  <c r="K97" i="23"/>
  <c r="J97" i="23"/>
  <c r="M97" i="23"/>
  <c r="I97" i="23"/>
  <c r="K96" i="23"/>
  <c r="J96" i="23"/>
  <c r="M96" i="23"/>
  <c r="I96" i="23"/>
  <c r="K95" i="23"/>
  <c r="I30" i="21" s="1"/>
  <c r="J30" i="21" s="1"/>
  <c r="J95" i="23"/>
  <c r="M95" i="23"/>
  <c r="I95" i="23"/>
  <c r="K94" i="23"/>
  <c r="J94" i="23"/>
  <c r="M94" i="23"/>
  <c r="I94" i="23"/>
  <c r="K93" i="23"/>
  <c r="J93" i="23"/>
  <c r="M93" i="23"/>
  <c r="I93" i="23"/>
  <c r="K92" i="23"/>
  <c r="J92" i="23"/>
  <c r="M92" i="23"/>
  <c r="I92" i="23"/>
  <c r="K91" i="23"/>
  <c r="J91" i="23"/>
  <c r="P91" i="23"/>
  <c r="M91" i="23"/>
  <c r="I91" i="23"/>
  <c r="K90" i="23"/>
  <c r="J90" i="23"/>
  <c r="M90" i="23"/>
  <c r="I90" i="23"/>
  <c r="K89" i="23"/>
  <c r="J89" i="23"/>
  <c r="M89" i="23"/>
  <c r="I89" i="23"/>
  <c r="K88" i="23"/>
  <c r="J88" i="23"/>
  <c r="P88" i="23"/>
  <c r="M88" i="23"/>
  <c r="I88" i="23"/>
  <c r="K87" i="23"/>
  <c r="J87" i="23"/>
  <c r="P87" i="23"/>
  <c r="M87" i="23"/>
  <c r="I87" i="23"/>
  <c r="K86" i="23"/>
  <c r="J86" i="23"/>
  <c r="P86" i="23"/>
  <c r="M86" i="23"/>
  <c r="I86" i="23"/>
  <c r="K85" i="23"/>
  <c r="J85" i="23"/>
  <c r="P85" i="23"/>
  <c r="M85" i="23"/>
  <c r="I85" i="23"/>
  <c r="K84" i="23"/>
  <c r="J84" i="23"/>
  <c r="P84" i="23"/>
  <c r="M84" i="23"/>
  <c r="I84" i="23"/>
  <c r="K83" i="23"/>
  <c r="J83" i="23"/>
  <c r="P83" i="23"/>
  <c r="M83" i="23"/>
  <c r="I83" i="23"/>
  <c r="K82" i="23"/>
  <c r="J82" i="23"/>
  <c r="P82" i="23"/>
  <c r="P100" i="23" s="1"/>
  <c r="E15" i="22" s="1"/>
  <c r="M82" i="23"/>
  <c r="I82" i="23"/>
  <c r="K81" i="23"/>
  <c r="J81" i="23"/>
  <c r="L81" i="23"/>
  <c r="I81" i="23"/>
  <c r="K80" i="23"/>
  <c r="J80" i="23"/>
  <c r="L80" i="23"/>
  <c r="I80" i="23"/>
  <c r="K79" i="23"/>
  <c r="J79" i="23"/>
  <c r="L79" i="23"/>
  <c r="I79" i="23"/>
  <c r="K78" i="23"/>
  <c r="J78" i="23"/>
  <c r="L78" i="23"/>
  <c r="I78" i="23"/>
  <c r="K77" i="23"/>
  <c r="J77" i="23"/>
  <c r="L77" i="23"/>
  <c r="I77" i="23"/>
  <c r="K76" i="23"/>
  <c r="J76" i="23"/>
  <c r="L76" i="23"/>
  <c r="I76" i="23"/>
  <c r="K75" i="23"/>
  <c r="J75" i="23"/>
  <c r="L75" i="23"/>
  <c r="I75" i="23"/>
  <c r="K74" i="23"/>
  <c r="J74" i="23"/>
  <c r="L74" i="23"/>
  <c r="I74" i="23"/>
  <c r="K73" i="23"/>
  <c r="J73" i="23"/>
  <c r="L73" i="23"/>
  <c r="I73" i="23"/>
  <c r="K72" i="23"/>
  <c r="J72" i="23"/>
  <c r="L72" i="23"/>
  <c r="I72" i="23"/>
  <c r="K71" i="23"/>
  <c r="J71" i="23"/>
  <c r="L71" i="23"/>
  <c r="I71" i="23"/>
  <c r="K70" i="23"/>
  <c r="J70" i="23"/>
  <c r="L70" i="23"/>
  <c r="I70" i="23"/>
  <c r="K69" i="23"/>
  <c r="J69" i="23"/>
  <c r="L69" i="23"/>
  <c r="I69" i="23"/>
  <c r="K68" i="23"/>
  <c r="J68" i="23"/>
  <c r="L68" i="23"/>
  <c r="I68" i="23"/>
  <c r="K67" i="23"/>
  <c r="J67" i="23"/>
  <c r="L67" i="23"/>
  <c r="I67" i="23"/>
  <c r="K66" i="23"/>
  <c r="J66" i="23"/>
  <c r="L66" i="23"/>
  <c r="I66" i="23"/>
  <c r="K65" i="23"/>
  <c r="J65" i="23"/>
  <c r="L65" i="23"/>
  <c r="I65" i="23"/>
  <c r="K64" i="23"/>
  <c r="J64" i="23"/>
  <c r="L64" i="23"/>
  <c r="I64" i="23"/>
  <c r="K63" i="23"/>
  <c r="J63" i="23"/>
  <c r="L63" i="23"/>
  <c r="I63" i="23"/>
  <c r="K62" i="23"/>
  <c r="J62" i="23"/>
  <c r="L62" i="23"/>
  <c r="I62" i="23"/>
  <c r="K61" i="23"/>
  <c r="J61" i="23"/>
  <c r="L61" i="23"/>
  <c r="I61" i="23"/>
  <c r="K60" i="23"/>
  <c r="J60" i="23"/>
  <c r="L60" i="23"/>
  <c r="I60" i="23"/>
  <c r="K59" i="23"/>
  <c r="J59" i="23"/>
  <c r="L59" i="23"/>
  <c r="I59" i="23"/>
  <c r="K58" i="23"/>
  <c r="J58" i="23"/>
  <c r="L58" i="23"/>
  <c r="I58" i="23"/>
  <c r="K57" i="23"/>
  <c r="J57" i="23"/>
  <c r="L57" i="23"/>
  <c r="I57" i="23"/>
  <c r="K56" i="23"/>
  <c r="J56" i="23"/>
  <c r="L56" i="23"/>
  <c r="I56" i="23"/>
  <c r="K55" i="23"/>
  <c r="J55" i="23"/>
  <c r="L55" i="23"/>
  <c r="I55" i="23"/>
  <c r="K54" i="23"/>
  <c r="J54" i="23"/>
  <c r="L54" i="23"/>
  <c r="I54" i="23"/>
  <c r="K53" i="23"/>
  <c r="J53" i="23"/>
  <c r="L53" i="23"/>
  <c r="I53" i="23"/>
  <c r="K52" i="23"/>
  <c r="J52" i="23"/>
  <c r="L52" i="23"/>
  <c r="I52" i="23"/>
  <c r="K51" i="23"/>
  <c r="J51" i="23"/>
  <c r="L51" i="23"/>
  <c r="I51" i="23"/>
  <c r="K50" i="23"/>
  <c r="J50" i="23"/>
  <c r="L50" i="23"/>
  <c r="I50" i="23"/>
  <c r="K49" i="23"/>
  <c r="J49" i="23"/>
  <c r="L49" i="23"/>
  <c r="I49" i="23"/>
  <c r="K48" i="23"/>
  <c r="J48" i="23"/>
  <c r="L48" i="23"/>
  <c r="I48" i="23"/>
  <c r="K47" i="23"/>
  <c r="J47" i="23"/>
  <c r="L47" i="23"/>
  <c r="I47" i="23"/>
  <c r="K46" i="23"/>
  <c r="J46" i="23"/>
  <c r="L46" i="23"/>
  <c r="I46" i="23"/>
  <c r="K45" i="23"/>
  <c r="J45" i="23"/>
  <c r="L45" i="23"/>
  <c r="I45" i="23"/>
  <c r="K44" i="23"/>
  <c r="J44" i="23"/>
  <c r="L44" i="23"/>
  <c r="I44" i="23"/>
  <c r="K43" i="23"/>
  <c r="J43" i="23"/>
  <c r="L43" i="23"/>
  <c r="I43" i="23"/>
  <c r="K42" i="23"/>
  <c r="J42" i="23"/>
  <c r="L42" i="23"/>
  <c r="I42" i="23"/>
  <c r="K41" i="23"/>
  <c r="J41" i="23"/>
  <c r="L41" i="23"/>
  <c r="I41" i="23"/>
  <c r="K40" i="23"/>
  <c r="J40" i="23"/>
  <c r="L40" i="23"/>
  <c r="I40" i="23"/>
  <c r="K39" i="23"/>
  <c r="J39" i="23"/>
  <c r="L39" i="23"/>
  <c r="I39" i="23"/>
  <c r="K38" i="23"/>
  <c r="J38" i="23"/>
  <c r="L38" i="23"/>
  <c r="I38" i="23"/>
  <c r="K37" i="23"/>
  <c r="J37" i="23"/>
  <c r="L37" i="23"/>
  <c r="I37" i="23"/>
  <c r="K36" i="23"/>
  <c r="J36" i="23"/>
  <c r="L36" i="23"/>
  <c r="I36" i="23"/>
  <c r="K35" i="23"/>
  <c r="J35" i="23"/>
  <c r="L35" i="23"/>
  <c r="I35" i="23"/>
  <c r="K34" i="23"/>
  <c r="J34" i="23"/>
  <c r="L34" i="23"/>
  <c r="I34" i="23"/>
  <c r="K33" i="23"/>
  <c r="J33" i="23"/>
  <c r="L33" i="23"/>
  <c r="I33" i="23"/>
  <c r="K32" i="23"/>
  <c r="J32" i="23"/>
  <c r="L32" i="23"/>
  <c r="I32" i="23"/>
  <c r="K31" i="23"/>
  <c r="J31" i="23"/>
  <c r="L31" i="23"/>
  <c r="I31" i="23"/>
  <c r="K30" i="23"/>
  <c r="J30" i="23"/>
  <c r="L30" i="23"/>
  <c r="I30" i="23"/>
  <c r="K29" i="23"/>
  <c r="J29" i="23"/>
  <c r="L29" i="23"/>
  <c r="I29" i="23"/>
  <c r="K28" i="23"/>
  <c r="J28" i="23"/>
  <c r="L28" i="23"/>
  <c r="I28" i="23"/>
  <c r="K27" i="23"/>
  <c r="J27" i="23"/>
  <c r="L27" i="23"/>
  <c r="I27" i="23"/>
  <c r="S23" i="23"/>
  <c r="F12" i="22" s="1"/>
  <c r="F11" i="22"/>
  <c r="S21" i="23"/>
  <c r="S112" i="23" s="1"/>
  <c r="F19" i="22" s="1"/>
  <c r="P21" i="23"/>
  <c r="M21" i="23"/>
  <c r="M23" i="23" s="1"/>
  <c r="C12" i="22" s="1"/>
  <c r="K20" i="23"/>
  <c r="J20" i="23"/>
  <c r="M20" i="23"/>
  <c r="I20" i="23"/>
  <c r="K19" i="23"/>
  <c r="J19" i="23"/>
  <c r="M19" i="23"/>
  <c r="I19" i="23"/>
  <c r="K18" i="23"/>
  <c r="J18" i="23"/>
  <c r="M18" i="23"/>
  <c r="I18" i="23"/>
  <c r="K17" i="23"/>
  <c r="J17" i="23"/>
  <c r="M17" i="23"/>
  <c r="I17" i="23"/>
  <c r="K16" i="23"/>
  <c r="J16" i="23"/>
  <c r="L16" i="23"/>
  <c r="I16" i="23"/>
  <c r="K15" i="23"/>
  <c r="J15" i="23"/>
  <c r="L15" i="23"/>
  <c r="I15" i="23"/>
  <c r="K14" i="23"/>
  <c r="J14" i="23"/>
  <c r="L14" i="23"/>
  <c r="I14" i="23"/>
  <c r="K13" i="23"/>
  <c r="J13" i="23"/>
  <c r="L13" i="23"/>
  <c r="I13" i="23"/>
  <c r="K12" i="23"/>
  <c r="J12" i="23"/>
  <c r="L12" i="23"/>
  <c r="I12" i="23"/>
  <c r="K11" i="23"/>
  <c r="J11" i="23"/>
  <c r="L11" i="23"/>
  <c r="I11" i="23"/>
  <c r="J20" i="21"/>
  <c r="J17" i="18"/>
  <c r="Z138" i="20"/>
  <c r="S135" i="20"/>
  <c r="F27" i="19" s="1"/>
  <c r="M135" i="20"/>
  <c r="C27" i="19" s="1"/>
  <c r="K134" i="20"/>
  <c r="J134" i="20"/>
  <c r="P134" i="20"/>
  <c r="L134" i="20"/>
  <c r="I134" i="20"/>
  <c r="K133" i="20"/>
  <c r="J133" i="20"/>
  <c r="P133" i="20"/>
  <c r="L133" i="20"/>
  <c r="I133" i="20"/>
  <c r="K132" i="20"/>
  <c r="J132" i="20"/>
  <c r="P132" i="20"/>
  <c r="P135" i="20" s="1"/>
  <c r="E27" i="19" s="1"/>
  <c r="L132" i="20"/>
  <c r="I132" i="20"/>
  <c r="I135" i="20" s="1"/>
  <c r="D27" i="19" s="1"/>
  <c r="S129" i="20"/>
  <c r="F26" i="19" s="1"/>
  <c r="H129" i="20"/>
  <c r="M129" i="20"/>
  <c r="C26" i="19" s="1"/>
  <c r="K128" i="20"/>
  <c r="J128" i="20"/>
  <c r="P128" i="20"/>
  <c r="L128" i="20"/>
  <c r="I128" i="20"/>
  <c r="K127" i="20"/>
  <c r="J127" i="20"/>
  <c r="P127" i="20"/>
  <c r="L127" i="20"/>
  <c r="I127" i="20"/>
  <c r="K126" i="20"/>
  <c r="J126" i="20"/>
  <c r="P126" i="20"/>
  <c r="P129" i="20" s="1"/>
  <c r="E26" i="19" s="1"/>
  <c r="L126" i="20"/>
  <c r="I126" i="20"/>
  <c r="I129" i="20" s="1"/>
  <c r="D26" i="19" s="1"/>
  <c r="S123" i="20"/>
  <c r="F25" i="19" s="1"/>
  <c r="K122" i="20"/>
  <c r="J122" i="20"/>
  <c r="P122" i="20"/>
  <c r="M122" i="20"/>
  <c r="M123" i="20" s="1"/>
  <c r="C25" i="19" s="1"/>
  <c r="I122" i="20"/>
  <c r="K121" i="20"/>
  <c r="J121" i="20"/>
  <c r="L121" i="20"/>
  <c r="I121" i="20"/>
  <c r="K120" i="20"/>
  <c r="J120" i="20"/>
  <c r="P120" i="20"/>
  <c r="L120" i="20"/>
  <c r="I120" i="20"/>
  <c r="K119" i="20"/>
  <c r="J119" i="20"/>
  <c r="P119" i="20"/>
  <c r="P123" i="20" s="1"/>
  <c r="E25" i="19" s="1"/>
  <c r="L119" i="20"/>
  <c r="L123" i="20" s="1"/>
  <c r="B25" i="19" s="1"/>
  <c r="I119" i="20"/>
  <c r="C24" i="19"/>
  <c r="S116" i="20"/>
  <c r="F24" i="19" s="1"/>
  <c r="H116" i="20"/>
  <c r="M116" i="20"/>
  <c r="K115" i="20"/>
  <c r="J115" i="20"/>
  <c r="L115" i="20"/>
  <c r="I115" i="20"/>
  <c r="K114" i="20"/>
  <c r="J114" i="20"/>
  <c r="L114" i="20"/>
  <c r="I114" i="20"/>
  <c r="K113" i="20"/>
  <c r="J113" i="20"/>
  <c r="P113" i="20"/>
  <c r="L113" i="20"/>
  <c r="I113" i="20"/>
  <c r="K112" i="20"/>
  <c r="J112" i="20"/>
  <c r="P112" i="20"/>
  <c r="P116" i="20" s="1"/>
  <c r="E24" i="19" s="1"/>
  <c r="L112" i="20"/>
  <c r="L116" i="20" s="1"/>
  <c r="B24" i="19" s="1"/>
  <c r="I112" i="20"/>
  <c r="F23" i="19"/>
  <c r="S109" i="20"/>
  <c r="H109" i="20"/>
  <c r="M109" i="20"/>
  <c r="C23" i="19" s="1"/>
  <c r="K108" i="20"/>
  <c r="J108" i="20"/>
  <c r="L108" i="20"/>
  <c r="I108" i="20"/>
  <c r="K107" i="20"/>
  <c r="J107" i="20"/>
  <c r="P107" i="20"/>
  <c r="P109" i="20" s="1"/>
  <c r="E23" i="19" s="1"/>
  <c r="L107" i="20"/>
  <c r="I107" i="20"/>
  <c r="I109" i="20" s="1"/>
  <c r="D23" i="19" s="1"/>
  <c r="F22" i="19"/>
  <c r="S104" i="20"/>
  <c r="H104" i="20"/>
  <c r="M104" i="20"/>
  <c r="C22" i="19" s="1"/>
  <c r="K103" i="20"/>
  <c r="J103" i="20"/>
  <c r="L103" i="20"/>
  <c r="I103" i="20"/>
  <c r="K102" i="20"/>
  <c r="J102" i="20"/>
  <c r="L102" i="20"/>
  <c r="I102" i="20"/>
  <c r="K101" i="20"/>
  <c r="J101" i="20"/>
  <c r="L101" i="20"/>
  <c r="I101" i="20"/>
  <c r="K100" i="20"/>
  <c r="J100" i="20"/>
  <c r="L100" i="20"/>
  <c r="I100" i="20"/>
  <c r="K99" i="20"/>
  <c r="J99" i="20"/>
  <c r="L99" i="20"/>
  <c r="I99" i="20"/>
  <c r="K98" i="20"/>
  <c r="J98" i="20"/>
  <c r="L98" i="20"/>
  <c r="I98" i="20"/>
  <c r="K97" i="20"/>
  <c r="J97" i="20"/>
  <c r="P97" i="20"/>
  <c r="P104" i="20" s="1"/>
  <c r="E22" i="19" s="1"/>
  <c r="L97" i="20"/>
  <c r="L104" i="20" s="1"/>
  <c r="B22" i="19" s="1"/>
  <c r="I97" i="20"/>
  <c r="F21" i="19"/>
  <c r="S94" i="20"/>
  <c r="H94" i="20"/>
  <c r="M94" i="20"/>
  <c r="C21" i="19" s="1"/>
  <c r="K93" i="20"/>
  <c r="J93" i="20"/>
  <c r="L93" i="20"/>
  <c r="I93" i="20"/>
  <c r="K92" i="20"/>
  <c r="J92" i="20"/>
  <c r="L92" i="20"/>
  <c r="I92" i="20"/>
  <c r="K91" i="20"/>
  <c r="J91" i="20"/>
  <c r="L91" i="20"/>
  <c r="I91" i="20"/>
  <c r="K90" i="20"/>
  <c r="J90" i="20"/>
  <c r="L90" i="20"/>
  <c r="I90" i="20"/>
  <c r="K89" i="20"/>
  <c r="J89" i="20"/>
  <c r="L89" i="20"/>
  <c r="I89" i="20"/>
  <c r="K88" i="20"/>
  <c r="J88" i="20"/>
  <c r="P88" i="20"/>
  <c r="P94" i="20" s="1"/>
  <c r="E21" i="19" s="1"/>
  <c r="L88" i="20"/>
  <c r="I88" i="20"/>
  <c r="K87" i="20"/>
  <c r="J87" i="20"/>
  <c r="L87" i="20"/>
  <c r="I87" i="20"/>
  <c r="I94" i="20" s="1"/>
  <c r="D21" i="19" s="1"/>
  <c r="F20" i="19"/>
  <c r="S84" i="20"/>
  <c r="H84" i="20"/>
  <c r="M84" i="20"/>
  <c r="C20" i="19" s="1"/>
  <c r="K83" i="20"/>
  <c r="J83" i="20"/>
  <c r="L83" i="20"/>
  <c r="I83" i="20"/>
  <c r="K82" i="20"/>
  <c r="J82" i="20"/>
  <c r="L82" i="20"/>
  <c r="I82" i="20"/>
  <c r="K81" i="20"/>
  <c r="J81" i="20"/>
  <c r="L81" i="20"/>
  <c r="I81" i="20"/>
  <c r="K80" i="20"/>
  <c r="J80" i="20"/>
  <c r="L80" i="20"/>
  <c r="I80" i="20"/>
  <c r="K79" i="20"/>
  <c r="J79" i="20"/>
  <c r="L79" i="20"/>
  <c r="I79" i="20"/>
  <c r="K78" i="20"/>
  <c r="J78" i="20"/>
  <c r="P78" i="20"/>
  <c r="L78" i="20"/>
  <c r="I78" i="20"/>
  <c r="K77" i="20"/>
  <c r="J77" i="20"/>
  <c r="P77" i="20"/>
  <c r="L77" i="20"/>
  <c r="I77" i="20"/>
  <c r="K76" i="20"/>
  <c r="J76" i="20"/>
  <c r="P76" i="20"/>
  <c r="L76" i="20"/>
  <c r="I76" i="20"/>
  <c r="K75" i="20"/>
  <c r="J75" i="20"/>
  <c r="P75" i="20"/>
  <c r="L75" i="20"/>
  <c r="I75" i="20"/>
  <c r="K74" i="20"/>
  <c r="J74" i="20"/>
  <c r="P74" i="20"/>
  <c r="L74" i="20"/>
  <c r="I74" i="20"/>
  <c r="K73" i="20"/>
  <c r="J73" i="20"/>
  <c r="P73" i="20"/>
  <c r="L73" i="20"/>
  <c r="I73" i="20"/>
  <c r="K72" i="20"/>
  <c r="J72" i="20"/>
  <c r="P72" i="20"/>
  <c r="L72" i="20"/>
  <c r="I72" i="20"/>
  <c r="K71" i="20"/>
  <c r="J71" i="20"/>
  <c r="P71" i="20"/>
  <c r="L71" i="20"/>
  <c r="I71" i="20"/>
  <c r="K70" i="20"/>
  <c r="J70" i="20"/>
  <c r="L70" i="20"/>
  <c r="I70" i="20"/>
  <c r="K69" i="20"/>
  <c r="J69" i="20"/>
  <c r="P69" i="20"/>
  <c r="P84" i="20" s="1"/>
  <c r="E20" i="19" s="1"/>
  <c r="L69" i="20"/>
  <c r="L84" i="20" s="1"/>
  <c r="B20" i="19" s="1"/>
  <c r="I69" i="20"/>
  <c r="F19" i="19"/>
  <c r="S66" i="20"/>
  <c r="S137" i="20" s="1"/>
  <c r="F28" i="19" s="1"/>
  <c r="P66" i="20"/>
  <c r="E19" i="19" s="1"/>
  <c r="H66" i="20"/>
  <c r="M66" i="20"/>
  <c r="M137" i="20" s="1"/>
  <c r="C28" i="19" s="1"/>
  <c r="E17" i="18" s="1"/>
  <c r="K65" i="20"/>
  <c r="J65" i="20"/>
  <c r="L65" i="20"/>
  <c r="I65" i="20"/>
  <c r="I66" i="20" s="1"/>
  <c r="D19" i="19" s="1"/>
  <c r="K64" i="20"/>
  <c r="J64" i="20"/>
  <c r="P64" i="20"/>
  <c r="L64" i="20"/>
  <c r="I64" i="20"/>
  <c r="E15" i="19"/>
  <c r="C15" i="19"/>
  <c r="S58" i="20"/>
  <c r="F15" i="19" s="1"/>
  <c r="P58" i="20"/>
  <c r="H58" i="20"/>
  <c r="M58" i="20"/>
  <c r="K57" i="20"/>
  <c r="J57" i="20"/>
  <c r="L57" i="20"/>
  <c r="L58" i="20" s="1"/>
  <c r="B15" i="19" s="1"/>
  <c r="I57" i="20"/>
  <c r="I58" i="20" s="1"/>
  <c r="D15" i="19" s="1"/>
  <c r="F14" i="19"/>
  <c r="S54" i="20"/>
  <c r="H54" i="20"/>
  <c r="M54" i="20"/>
  <c r="C14" i="19" s="1"/>
  <c r="K53" i="20"/>
  <c r="J53" i="20"/>
  <c r="L53" i="20"/>
  <c r="I53" i="20"/>
  <c r="K52" i="20"/>
  <c r="J52" i="20"/>
  <c r="L52" i="20"/>
  <c r="I52" i="20"/>
  <c r="K51" i="20"/>
  <c r="J51" i="20"/>
  <c r="L51" i="20"/>
  <c r="I51" i="20"/>
  <c r="K50" i="20"/>
  <c r="J50" i="20"/>
  <c r="L50" i="20"/>
  <c r="I50" i="20"/>
  <c r="K49" i="20"/>
  <c r="J49" i="20"/>
  <c r="L49" i="20"/>
  <c r="I49" i="20"/>
  <c r="K48" i="20"/>
  <c r="J48" i="20"/>
  <c r="L48" i="20"/>
  <c r="I48" i="20"/>
  <c r="K47" i="20"/>
  <c r="J47" i="20"/>
  <c r="L47" i="20"/>
  <c r="I47" i="20"/>
  <c r="K46" i="20"/>
  <c r="J46" i="20"/>
  <c r="L46" i="20"/>
  <c r="I46" i="20"/>
  <c r="K45" i="20"/>
  <c r="J45" i="20"/>
  <c r="L45" i="20"/>
  <c r="I45" i="20"/>
  <c r="K44" i="20"/>
  <c r="J44" i="20"/>
  <c r="L44" i="20"/>
  <c r="I44" i="20"/>
  <c r="K43" i="20"/>
  <c r="J43" i="20"/>
  <c r="L43" i="20"/>
  <c r="I43" i="20"/>
  <c r="K42" i="20"/>
  <c r="J42" i="20"/>
  <c r="L42" i="20"/>
  <c r="I42" i="20"/>
  <c r="K41" i="20"/>
  <c r="J41" i="20"/>
  <c r="L41" i="20"/>
  <c r="I41" i="20"/>
  <c r="K40" i="20"/>
  <c r="J40" i="20"/>
  <c r="L40" i="20"/>
  <c r="I40" i="20"/>
  <c r="K39" i="20"/>
  <c r="J39" i="20"/>
  <c r="L39" i="20"/>
  <c r="I39" i="20"/>
  <c r="K38" i="20"/>
  <c r="J38" i="20"/>
  <c r="L38" i="20"/>
  <c r="I38" i="20"/>
  <c r="K37" i="20"/>
  <c r="J37" i="20"/>
  <c r="P37" i="20"/>
  <c r="P54" i="20" s="1"/>
  <c r="E14" i="19" s="1"/>
  <c r="L37" i="20"/>
  <c r="I37" i="20"/>
  <c r="I54" i="20" s="1"/>
  <c r="D14" i="19" s="1"/>
  <c r="F13" i="19"/>
  <c r="S34" i="20"/>
  <c r="K33" i="20"/>
  <c r="J33" i="20"/>
  <c r="P33" i="20"/>
  <c r="M33" i="20"/>
  <c r="I33" i="20"/>
  <c r="K32" i="20"/>
  <c r="J32" i="20"/>
  <c r="P32" i="20"/>
  <c r="M32" i="20"/>
  <c r="I32" i="20"/>
  <c r="K31" i="20"/>
  <c r="J31" i="20"/>
  <c r="P31" i="20"/>
  <c r="M31" i="20"/>
  <c r="M34" i="20" s="1"/>
  <c r="C13" i="19" s="1"/>
  <c r="I31" i="20"/>
  <c r="K30" i="20"/>
  <c r="J30" i="20"/>
  <c r="L30" i="20"/>
  <c r="I30" i="20"/>
  <c r="K29" i="20"/>
  <c r="J29" i="20"/>
  <c r="P29" i="20"/>
  <c r="L29" i="20"/>
  <c r="I29" i="20"/>
  <c r="K28" i="20"/>
  <c r="J28" i="20"/>
  <c r="P28" i="20"/>
  <c r="L28" i="20"/>
  <c r="I28" i="20"/>
  <c r="K27" i="20"/>
  <c r="J27" i="20"/>
  <c r="P27" i="20"/>
  <c r="L27" i="20"/>
  <c r="I27" i="20"/>
  <c r="K26" i="20"/>
  <c r="J26" i="20"/>
  <c r="P26" i="20"/>
  <c r="L26" i="20"/>
  <c r="I26" i="20"/>
  <c r="K25" i="20"/>
  <c r="J25" i="20"/>
  <c r="P25" i="20"/>
  <c r="L25" i="20"/>
  <c r="I25" i="20"/>
  <c r="K24" i="20"/>
  <c r="J24" i="20"/>
  <c r="P24" i="20"/>
  <c r="L24" i="20"/>
  <c r="I24" i="20"/>
  <c r="K23" i="20"/>
  <c r="J23" i="20"/>
  <c r="P23" i="20"/>
  <c r="P34" i="20" s="1"/>
  <c r="E13" i="19" s="1"/>
  <c r="L23" i="20"/>
  <c r="I23" i="20"/>
  <c r="I34" i="20" s="1"/>
  <c r="D13" i="19" s="1"/>
  <c r="C12" i="19"/>
  <c r="S20" i="20"/>
  <c r="F12" i="19" s="1"/>
  <c r="H20" i="20"/>
  <c r="M20" i="20"/>
  <c r="K19" i="20"/>
  <c r="J19" i="20"/>
  <c r="P19" i="20"/>
  <c r="L19" i="20"/>
  <c r="I19" i="20"/>
  <c r="K18" i="20"/>
  <c r="J18" i="20"/>
  <c r="P18" i="20"/>
  <c r="L18" i="20"/>
  <c r="I18" i="20"/>
  <c r="K17" i="20"/>
  <c r="J17" i="20"/>
  <c r="P17" i="20"/>
  <c r="L17" i="20"/>
  <c r="I17" i="20"/>
  <c r="K16" i="20"/>
  <c r="J16" i="20"/>
  <c r="P16" i="20"/>
  <c r="L16" i="20"/>
  <c r="I16" i="20"/>
  <c r="K15" i="20"/>
  <c r="J15" i="20"/>
  <c r="P15" i="20"/>
  <c r="P20" i="20" s="1"/>
  <c r="E12" i="19" s="1"/>
  <c r="L15" i="20"/>
  <c r="I15" i="20"/>
  <c r="E11" i="19"/>
  <c r="C11" i="19"/>
  <c r="S12" i="20"/>
  <c r="P12" i="20"/>
  <c r="H12" i="20"/>
  <c r="M12" i="20"/>
  <c r="K11" i="20"/>
  <c r="J11" i="20"/>
  <c r="L11" i="20"/>
  <c r="I11" i="20"/>
  <c r="J20" i="18"/>
  <c r="J17" i="15"/>
  <c r="K11" i="1"/>
  <c r="J30" i="15"/>
  <c r="I30" i="15"/>
  <c r="Z101" i="17"/>
  <c r="F12" i="16"/>
  <c r="S98" i="17"/>
  <c r="P98" i="17"/>
  <c r="E12" i="16" s="1"/>
  <c r="K97" i="17"/>
  <c r="J97" i="17"/>
  <c r="M97" i="17"/>
  <c r="I97" i="17"/>
  <c r="K96" i="17"/>
  <c r="J96" i="17"/>
  <c r="M96" i="17"/>
  <c r="I96" i="17"/>
  <c r="K95" i="17"/>
  <c r="J95" i="17"/>
  <c r="M95" i="17"/>
  <c r="I95" i="17"/>
  <c r="K94" i="17"/>
  <c r="J94" i="17"/>
  <c r="M94" i="17"/>
  <c r="I94" i="17"/>
  <c r="K93" i="17"/>
  <c r="J93" i="17"/>
  <c r="M93" i="17"/>
  <c r="M98" i="17" s="1"/>
  <c r="C12" i="16" s="1"/>
  <c r="I93" i="17"/>
  <c r="K92" i="17"/>
  <c r="J92" i="17"/>
  <c r="L92" i="17"/>
  <c r="I92" i="17"/>
  <c r="K91" i="17"/>
  <c r="J91" i="17"/>
  <c r="L91" i="17"/>
  <c r="I91" i="17"/>
  <c r="K90" i="17"/>
  <c r="J90" i="17"/>
  <c r="L90" i="17"/>
  <c r="I90" i="17"/>
  <c r="K89" i="17"/>
  <c r="J89" i="17"/>
  <c r="L89" i="17"/>
  <c r="I89" i="17"/>
  <c r="K88" i="17"/>
  <c r="J88" i="17"/>
  <c r="L88" i="17"/>
  <c r="I88" i="17"/>
  <c r="K87" i="17"/>
  <c r="J87" i="17"/>
  <c r="L87" i="17"/>
  <c r="I87" i="17"/>
  <c r="K86" i="17"/>
  <c r="J86" i="17"/>
  <c r="L86" i="17"/>
  <c r="I86" i="17"/>
  <c r="K85" i="17"/>
  <c r="J85" i="17"/>
  <c r="L85" i="17"/>
  <c r="I85" i="17"/>
  <c r="K84" i="17"/>
  <c r="J84" i="17"/>
  <c r="L84" i="17"/>
  <c r="I84" i="17"/>
  <c r="K83" i="17"/>
  <c r="J83" i="17"/>
  <c r="L83" i="17"/>
  <c r="I83" i="17"/>
  <c r="K82" i="17"/>
  <c r="J82" i="17"/>
  <c r="L82" i="17"/>
  <c r="I82" i="17"/>
  <c r="K81" i="17"/>
  <c r="J81" i="17"/>
  <c r="L81" i="17"/>
  <c r="I81" i="17"/>
  <c r="K80" i="17"/>
  <c r="J80" i="17"/>
  <c r="L80" i="17"/>
  <c r="I80" i="17"/>
  <c r="K79" i="17"/>
  <c r="J79" i="17"/>
  <c r="L79" i="17"/>
  <c r="I79" i="17"/>
  <c r="K78" i="17"/>
  <c r="J78" i="17"/>
  <c r="L78" i="17"/>
  <c r="L98" i="17" s="1"/>
  <c r="B12" i="16" s="1"/>
  <c r="I78" i="17"/>
  <c r="I98" i="17" s="1"/>
  <c r="D12" i="16" s="1"/>
  <c r="S75" i="17"/>
  <c r="S100" i="17" s="1"/>
  <c r="F13" i="16" s="1"/>
  <c r="K74" i="17"/>
  <c r="J74" i="17"/>
  <c r="M74" i="17"/>
  <c r="I74" i="17"/>
  <c r="K73" i="17"/>
  <c r="J73" i="17"/>
  <c r="M73" i="17"/>
  <c r="I73" i="17"/>
  <c r="K72" i="17"/>
  <c r="J72" i="17"/>
  <c r="M72" i="17"/>
  <c r="I72" i="17"/>
  <c r="K71" i="17"/>
  <c r="J71" i="17"/>
  <c r="M71" i="17"/>
  <c r="I71" i="17"/>
  <c r="K70" i="17"/>
  <c r="J70" i="17"/>
  <c r="M70" i="17"/>
  <c r="I70" i="17"/>
  <c r="K69" i="17"/>
  <c r="J69" i="17"/>
  <c r="M69" i="17"/>
  <c r="I69" i="17"/>
  <c r="K68" i="17"/>
  <c r="J68" i="17"/>
  <c r="M68" i="17"/>
  <c r="I68" i="17"/>
  <c r="K67" i="17"/>
  <c r="J67" i="17"/>
  <c r="P67" i="17"/>
  <c r="M67" i="17"/>
  <c r="I67" i="17"/>
  <c r="K66" i="17"/>
  <c r="J66" i="17"/>
  <c r="M66" i="17"/>
  <c r="I66" i="17"/>
  <c r="K65" i="17"/>
  <c r="J65" i="17"/>
  <c r="M65" i="17"/>
  <c r="I65" i="17"/>
  <c r="K64" i="17"/>
  <c r="J64" i="17"/>
  <c r="P64" i="17"/>
  <c r="M64" i="17"/>
  <c r="I64" i="17"/>
  <c r="K63" i="17"/>
  <c r="J63" i="17"/>
  <c r="P63" i="17"/>
  <c r="M63" i="17"/>
  <c r="I63" i="17"/>
  <c r="K62" i="17"/>
  <c r="J62" i="17"/>
  <c r="P62" i="17"/>
  <c r="M62" i="17"/>
  <c r="I62" i="17"/>
  <c r="K61" i="17"/>
  <c r="J61" i="17"/>
  <c r="P61" i="17"/>
  <c r="M61" i="17"/>
  <c r="I61" i="17"/>
  <c r="K60" i="17"/>
  <c r="J60" i="17"/>
  <c r="P60" i="17"/>
  <c r="M60" i="17"/>
  <c r="I60" i="17"/>
  <c r="K59" i="17"/>
  <c r="J59" i="17"/>
  <c r="P59" i="17"/>
  <c r="M59" i="17"/>
  <c r="I59" i="17"/>
  <c r="K58" i="17"/>
  <c r="J58" i="17"/>
  <c r="P58" i="17"/>
  <c r="M58" i="17"/>
  <c r="I58" i="17"/>
  <c r="K57" i="17"/>
  <c r="J57" i="17"/>
  <c r="L57" i="17"/>
  <c r="I57" i="17"/>
  <c r="K56" i="17"/>
  <c r="J56" i="17"/>
  <c r="L56" i="17"/>
  <c r="I56" i="17"/>
  <c r="K55" i="17"/>
  <c r="J55" i="17"/>
  <c r="L55" i="17"/>
  <c r="I55" i="17"/>
  <c r="K54" i="17"/>
  <c r="J54" i="17"/>
  <c r="L54" i="17"/>
  <c r="I54" i="17"/>
  <c r="K53" i="17"/>
  <c r="J53" i="17"/>
  <c r="L53" i="17"/>
  <c r="I53" i="17"/>
  <c r="K52" i="17"/>
  <c r="J52" i="17"/>
  <c r="L52" i="17"/>
  <c r="I52" i="17"/>
  <c r="K51" i="17"/>
  <c r="J51" i="17"/>
  <c r="L51" i="17"/>
  <c r="I51" i="17"/>
  <c r="K50" i="17"/>
  <c r="J50" i="17"/>
  <c r="L50" i="17"/>
  <c r="I50" i="17"/>
  <c r="K49" i="17"/>
  <c r="J49" i="17"/>
  <c r="L49" i="17"/>
  <c r="I49" i="17"/>
  <c r="K48" i="17"/>
  <c r="J48" i="17"/>
  <c r="L48" i="17"/>
  <c r="I48" i="17"/>
  <c r="K47" i="17"/>
  <c r="J47" i="17"/>
  <c r="L47" i="17"/>
  <c r="I47" i="17"/>
  <c r="K46" i="17"/>
  <c r="J46" i="17"/>
  <c r="L46" i="17"/>
  <c r="I46" i="17"/>
  <c r="K45" i="17"/>
  <c r="J45" i="17"/>
  <c r="L45" i="17"/>
  <c r="I45" i="17"/>
  <c r="K44" i="17"/>
  <c r="J44" i="17"/>
  <c r="L44" i="17"/>
  <c r="I44" i="17"/>
  <c r="K43" i="17"/>
  <c r="J43" i="17"/>
  <c r="L43" i="17"/>
  <c r="I43" i="17"/>
  <c r="K42" i="17"/>
  <c r="J42" i="17"/>
  <c r="L42" i="17"/>
  <c r="I42" i="17"/>
  <c r="K41" i="17"/>
  <c r="J41" i="17"/>
  <c r="L41" i="17"/>
  <c r="I41" i="17"/>
  <c r="K40" i="17"/>
  <c r="J40" i="17"/>
  <c r="L40" i="17"/>
  <c r="I40" i="17"/>
  <c r="K39" i="17"/>
  <c r="J39" i="17"/>
  <c r="L39" i="17"/>
  <c r="I39" i="17"/>
  <c r="K38" i="17"/>
  <c r="J38" i="17"/>
  <c r="L38" i="17"/>
  <c r="I38" i="17"/>
  <c r="K37" i="17"/>
  <c r="J37" i="17"/>
  <c r="L37" i="17"/>
  <c r="I37" i="17"/>
  <c r="K36" i="17"/>
  <c r="J36" i="17"/>
  <c r="L36" i="17"/>
  <c r="I36" i="17"/>
  <c r="K35" i="17"/>
  <c r="J35" i="17"/>
  <c r="L35" i="17"/>
  <c r="I35" i="17"/>
  <c r="K34" i="17"/>
  <c r="J34" i="17"/>
  <c r="L34" i="17"/>
  <c r="I34" i="17"/>
  <c r="K33" i="17"/>
  <c r="J33" i="17"/>
  <c r="L33" i="17"/>
  <c r="I33" i="17"/>
  <c r="K32" i="17"/>
  <c r="J32" i="17"/>
  <c r="L32" i="17"/>
  <c r="I32" i="17"/>
  <c r="K31" i="17"/>
  <c r="J31" i="17"/>
  <c r="L31" i="17"/>
  <c r="I31" i="17"/>
  <c r="K30" i="17"/>
  <c r="J30" i="17"/>
  <c r="L30" i="17"/>
  <c r="I30" i="17"/>
  <c r="K29" i="17"/>
  <c r="J29" i="17"/>
  <c r="L29" i="17"/>
  <c r="I29" i="17"/>
  <c r="K28" i="17"/>
  <c r="J28" i="17"/>
  <c r="L28" i="17"/>
  <c r="I28" i="17"/>
  <c r="K27" i="17"/>
  <c r="J27" i="17"/>
  <c r="L27" i="17"/>
  <c r="I27" i="17"/>
  <c r="K26" i="17"/>
  <c r="J26" i="17"/>
  <c r="L26" i="17"/>
  <c r="I26" i="17"/>
  <c r="K25" i="17"/>
  <c r="J25" i="17"/>
  <c r="L25" i="17"/>
  <c r="I25" i="17"/>
  <c r="K24" i="17"/>
  <c r="J24" i="17"/>
  <c r="L24" i="17"/>
  <c r="I24" i="17"/>
  <c r="K23" i="17"/>
  <c r="J23" i="17"/>
  <c r="L23" i="17"/>
  <c r="I23" i="17"/>
  <c r="K22" i="17"/>
  <c r="J22" i="17"/>
  <c r="L22" i="17"/>
  <c r="I22" i="17"/>
  <c r="K21" i="17"/>
  <c r="J21" i="17"/>
  <c r="L21" i="17"/>
  <c r="I21" i="17"/>
  <c r="K20" i="17"/>
  <c r="J20" i="17"/>
  <c r="L20" i="17"/>
  <c r="I20" i="17"/>
  <c r="K19" i="17"/>
  <c r="J19" i="17"/>
  <c r="L19" i="17"/>
  <c r="I19" i="17"/>
  <c r="K18" i="17"/>
  <c r="J18" i="17"/>
  <c r="L18" i="17"/>
  <c r="I18" i="17"/>
  <c r="K17" i="17"/>
  <c r="J17" i="17"/>
  <c r="L17" i="17"/>
  <c r="I17" i="17"/>
  <c r="K16" i="17"/>
  <c r="J16" i="17"/>
  <c r="L16" i="17"/>
  <c r="I16" i="17"/>
  <c r="K15" i="17"/>
  <c r="J15" i="17"/>
  <c r="L15" i="17"/>
  <c r="I15" i="17"/>
  <c r="K14" i="17"/>
  <c r="J14" i="17"/>
  <c r="L14" i="17"/>
  <c r="I14" i="17"/>
  <c r="K13" i="17"/>
  <c r="J13" i="17"/>
  <c r="L13" i="17"/>
  <c r="I13" i="17"/>
  <c r="K12" i="17"/>
  <c r="J12" i="17"/>
  <c r="L12" i="17"/>
  <c r="I12" i="17"/>
  <c r="K11" i="17"/>
  <c r="K101" i="17" s="1"/>
  <c r="J11" i="17"/>
  <c r="L11" i="17"/>
  <c r="I11" i="17"/>
  <c r="J20" i="15"/>
  <c r="J17" i="12"/>
  <c r="K10" i="1"/>
  <c r="I30" i="12"/>
  <c r="J30" i="12" s="1"/>
  <c r="Z120" i="14"/>
  <c r="S117" i="14"/>
  <c r="F27" i="13" s="1"/>
  <c r="M117" i="14"/>
  <c r="C27" i="13" s="1"/>
  <c r="K116" i="14"/>
  <c r="J116" i="14"/>
  <c r="P116" i="14"/>
  <c r="L116" i="14"/>
  <c r="I116" i="14"/>
  <c r="K115" i="14"/>
  <c r="J115" i="14"/>
  <c r="P115" i="14"/>
  <c r="L115" i="14"/>
  <c r="I115" i="14"/>
  <c r="K114" i="14"/>
  <c r="J114" i="14"/>
  <c r="P114" i="14"/>
  <c r="P117" i="14" s="1"/>
  <c r="E27" i="13" s="1"/>
  <c r="L114" i="14"/>
  <c r="L117" i="14" s="1"/>
  <c r="B27" i="13" s="1"/>
  <c r="I114" i="14"/>
  <c r="S111" i="14"/>
  <c r="F26" i="13" s="1"/>
  <c r="H111" i="14"/>
  <c r="M111" i="14"/>
  <c r="C26" i="13" s="1"/>
  <c r="K110" i="14"/>
  <c r="J110" i="14"/>
  <c r="P110" i="14"/>
  <c r="L110" i="14"/>
  <c r="I110" i="14"/>
  <c r="K109" i="14"/>
  <c r="J109" i="14"/>
  <c r="P109" i="14"/>
  <c r="P111" i="14" s="1"/>
  <c r="E26" i="13" s="1"/>
  <c r="L109" i="14"/>
  <c r="I109" i="14"/>
  <c r="I111" i="14" s="1"/>
  <c r="D26" i="13" s="1"/>
  <c r="S106" i="14"/>
  <c r="F25" i="13" s="1"/>
  <c r="K105" i="14"/>
  <c r="J105" i="14"/>
  <c r="P105" i="14"/>
  <c r="M105" i="14"/>
  <c r="M106" i="14" s="1"/>
  <c r="C25" i="13" s="1"/>
  <c r="I105" i="14"/>
  <c r="K104" i="14"/>
  <c r="J104" i="14"/>
  <c r="L104" i="14"/>
  <c r="I104" i="14"/>
  <c r="K103" i="14"/>
  <c r="J103" i="14"/>
  <c r="P103" i="14"/>
  <c r="L103" i="14"/>
  <c r="I103" i="14"/>
  <c r="K102" i="14"/>
  <c r="J102" i="14"/>
  <c r="P102" i="14"/>
  <c r="P106" i="14" s="1"/>
  <c r="E25" i="13" s="1"/>
  <c r="L102" i="14"/>
  <c r="I102" i="14"/>
  <c r="I106" i="14" s="1"/>
  <c r="D25" i="13" s="1"/>
  <c r="S99" i="14"/>
  <c r="F24" i="13" s="1"/>
  <c r="H99" i="14"/>
  <c r="M99" i="14"/>
  <c r="C24" i="13" s="1"/>
  <c r="K98" i="14"/>
  <c r="J98" i="14"/>
  <c r="L98" i="14"/>
  <c r="I98" i="14"/>
  <c r="K97" i="14"/>
  <c r="J97" i="14"/>
  <c r="L97" i="14"/>
  <c r="I97" i="14"/>
  <c r="K96" i="14"/>
  <c r="J96" i="14"/>
  <c r="P96" i="14"/>
  <c r="P99" i="14" s="1"/>
  <c r="E24" i="13" s="1"/>
  <c r="L96" i="14"/>
  <c r="I96" i="14"/>
  <c r="I99" i="14" s="1"/>
  <c r="D24" i="13" s="1"/>
  <c r="S93" i="14"/>
  <c r="F23" i="13" s="1"/>
  <c r="P93" i="14"/>
  <c r="E23" i="13" s="1"/>
  <c r="H93" i="14"/>
  <c r="M93" i="14"/>
  <c r="C23" i="13" s="1"/>
  <c r="K92" i="14"/>
  <c r="J92" i="14"/>
  <c r="L92" i="14"/>
  <c r="I92" i="14"/>
  <c r="K91" i="14"/>
  <c r="J91" i="14"/>
  <c r="L91" i="14"/>
  <c r="L93" i="14" s="1"/>
  <c r="B23" i="13" s="1"/>
  <c r="I91" i="14"/>
  <c r="I93" i="14" s="1"/>
  <c r="D23" i="13" s="1"/>
  <c r="S88" i="14"/>
  <c r="F22" i="13" s="1"/>
  <c r="H88" i="14"/>
  <c r="M88" i="14"/>
  <c r="C22" i="13" s="1"/>
  <c r="K87" i="14"/>
  <c r="J87" i="14"/>
  <c r="L87" i="14"/>
  <c r="I87" i="14"/>
  <c r="K86" i="14"/>
  <c r="J86" i="14"/>
  <c r="L86" i="14"/>
  <c r="I86" i="14"/>
  <c r="K85" i="14"/>
  <c r="J85" i="14"/>
  <c r="L85" i="14"/>
  <c r="I85" i="14"/>
  <c r="K84" i="14"/>
  <c r="J84" i="14"/>
  <c r="P84" i="14"/>
  <c r="P88" i="14" s="1"/>
  <c r="E22" i="13" s="1"/>
  <c r="L84" i="14"/>
  <c r="I84" i="14"/>
  <c r="I88" i="14" s="1"/>
  <c r="D22" i="13" s="1"/>
  <c r="S81" i="14"/>
  <c r="F21" i="13" s="1"/>
  <c r="H81" i="14"/>
  <c r="M81" i="14"/>
  <c r="C21" i="13" s="1"/>
  <c r="K80" i="14"/>
  <c r="J80" i="14"/>
  <c r="L80" i="14"/>
  <c r="I80" i="14"/>
  <c r="K79" i="14"/>
  <c r="J79" i="14"/>
  <c r="L79" i="14"/>
  <c r="I79" i="14"/>
  <c r="K78" i="14"/>
  <c r="J78" i="14"/>
  <c r="P78" i="14"/>
  <c r="P81" i="14" s="1"/>
  <c r="E21" i="13" s="1"/>
  <c r="L78" i="14"/>
  <c r="I78" i="14"/>
  <c r="K77" i="14"/>
  <c r="J77" i="14"/>
  <c r="L77" i="14"/>
  <c r="I77" i="14"/>
  <c r="I81" i="14" s="1"/>
  <c r="D21" i="13" s="1"/>
  <c r="S74" i="14"/>
  <c r="F20" i="13" s="1"/>
  <c r="H74" i="14"/>
  <c r="M74" i="14"/>
  <c r="C20" i="13" s="1"/>
  <c r="K73" i="14"/>
  <c r="J73" i="14"/>
  <c r="L73" i="14"/>
  <c r="I73" i="14"/>
  <c r="K72" i="14"/>
  <c r="J72" i="14"/>
  <c r="L72" i="14"/>
  <c r="I72" i="14"/>
  <c r="K71" i="14"/>
  <c r="J71" i="14"/>
  <c r="L71" i="14"/>
  <c r="I71" i="14"/>
  <c r="K70" i="14"/>
  <c r="J70" i="14"/>
  <c r="L70" i="14"/>
  <c r="I70" i="14"/>
  <c r="K69" i="14"/>
  <c r="J69" i="14"/>
  <c r="L69" i="14"/>
  <c r="I69" i="14"/>
  <c r="K68" i="14"/>
  <c r="J68" i="14"/>
  <c r="L68" i="14"/>
  <c r="I68" i="14"/>
  <c r="K67" i="14"/>
  <c r="J67" i="14"/>
  <c r="P67" i="14"/>
  <c r="L67" i="14"/>
  <c r="I67" i="14"/>
  <c r="K66" i="14"/>
  <c r="J66" i="14"/>
  <c r="P66" i="14"/>
  <c r="L66" i="14"/>
  <c r="I66" i="14"/>
  <c r="K65" i="14"/>
  <c r="J65" i="14"/>
  <c r="P65" i="14"/>
  <c r="L65" i="14"/>
  <c r="I65" i="14"/>
  <c r="K64" i="14"/>
  <c r="J64" i="14"/>
  <c r="P64" i="14"/>
  <c r="L64" i="14"/>
  <c r="I64" i="14"/>
  <c r="K63" i="14"/>
  <c r="J63" i="14"/>
  <c r="P63" i="14"/>
  <c r="L63" i="14"/>
  <c r="I63" i="14"/>
  <c r="K62" i="14"/>
  <c r="J62" i="14"/>
  <c r="P62" i="14"/>
  <c r="L62" i="14"/>
  <c r="I62" i="14"/>
  <c r="K61" i="14"/>
  <c r="J61" i="14"/>
  <c r="P61" i="14"/>
  <c r="L61" i="14"/>
  <c r="I61" i="14"/>
  <c r="K60" i="14"/>
  <c r="J60" i="14"/>
  <c r="P60" i="14"/>
  <c r="L60" i="14"/>
  <c r="I60" i="14"/>
  <c r="K59" i="14"/>
  <c r="J59" i="14"/>
  <c r="P59" i="14"/>
  <c r="P74" i="14" s="1"/>
  <c r="E20" i="13" s="1"/>
  <c r="L59" i="14"/>
  <c r="I59" i="14"/>
  <c r="I74" i="14" s="1"/>
  <c r="D20" i="13" s="1"/>
  <c r="F19" i="13"/>
  <c r="S56" i="14"/>
  <c r="H56" i="14"/>
  <c r="M56" i="14"/>
  <c r="C19" i="13" s="1"/>
  <c r="K55" i="14"/>
  <c r="J55" i="14"/>
  <c r="L55" i="14"/>
  <c r="I55" i="14"/>
  <c r="K54" i="14"/>
  <c r="J54" i="14"/>
  <c r="P54" i="14"/>
  <c r="L54" i="14"/>
  <c r="I54" i="14"/>
  <c r="K53" i="14"/>
  <c r="J53" i="14"/>
  <c r="P53" i="14"/>
  <c r="P56" i="14" s="1"/>
  <c r="E19" i="13" s="1"/>
  <c r="L53" i="14"/>
  <c r="I53" i="14"/>
  <c r="I56" i="14" s="1"/>
  <c r="D19" i="13" s="1"/>
  <c r="E18" i="13"/>
  <c r="C18" i="13"/>
  <c r="S50" i="14"/>
  <c r="S119" i="14" s="1"/>
  <c r="F28" i="13" s="1"/>
  <c r="P50" i="14"/>
  <c r="H50" i="14"/>
  <c r="M50" i="14"/>
  <c r="K49" i="14"/>
  <c r="J49" i="14"/>
  <c r="L49" i="14"/>
  <c r="I49" i="14"/>
  <c r="K48" i="14"/>
  <c r="J48" i="14"/>
  <c r="L48" i="14"/>
  <c r="I48" i="14"/>
  <c r="I50" i="14" s="1"/>
  <c r="D18" i="13" s="1"/>
  <c r="E14" i="13"/>
  <c r="C14" i="13"/>
  <c r="S42" i="14"/>
  <c r="F14" i="13" s="1"/>
  <c r="P42" i="14"/>
  <c r="H42" i="14"/>
  <c r="M42" i="14"/>
  <c r="K41" i="14"/>
  <c r="J41" i="14"/>
  <c r="L41" i="14"/>
  <c r="L42" i="14" s="1"/>
  <c r="B14" i="13" s="1"/>
  <c r="I41" i="14"/>
  <c r="I42" i="14" s="1"/>
  <c r="D14" i="13" s="1"/>
  <c r="F13" i="13"/>
  <c r="S38" i="14"/>
  <c r="H38" i="14"/>
  <c r="M38" i="14"/>
  <c r="C13" i="13" s="1"/>
  <c r="K37" i="14"/>
  <c r="J37" i="14"/>
  <c r="L37" i="14"/>
  <c r="I37" i="14"/>
  <c r="K36" i="14"/>
  <c r="J36" i="14"/>
  <c r="L36" i="14"/>
  <c r="I36" i="14"/>
  <c r="K35" i="14"/>
  <c r="J35" i="14"/>
  <c r="L35" i="14"/>
  <c r="I35" i="14"/>
  <c r="K34" i="14"/>
  <c r="J34" i="14"/>
  <c r="L34" i="14"/>
  <c r="I34" i="14"/>
  <c r="K33" i="14"/>
  <c r="J33" i="14"/>
  <c r="L33" i="14"/>
  <c r="I33" i="14"/>
  <c r="K32" i="14"/>
  <c r="J32" i="14"/>
  <c r="L32" i="14"/>
  <c r="I32" i="14"/>
  <c r="K31" i="14"/>
  <c r="J31" i="14"/>
  <c r="L31" i="14"/>
  <c r="I31" i="14"/>
  <c r="K30" i="14"/>
  <c r="J30" i="14"/>
  <c r="L30" i="14"/>
  <c r="I30" i="14"/>
  <c r="K29" i="14"/>
  <c r="J29" i="14"/>
  <c r="L29" i="14"/>
  <c r="I29" i="14"/>
  <c r="K28" i="14"/>
  <c r="J28" i="14"/>
  <c r="L28" i="14"/>
  <c r="I28" i="14"/>
  <c r="K27" i="14"/>
  <c r="J27" i="14"/>
  <c r="L27" i="14"/>
  <c r="I27" i="14"/>
  <c r="K26" i="14"/>
  <c r="J26" i="14"/>
  <c r="L26" i="14"/>
  <c r="I26" i="14"/>
  <c r="K25" i="14"/>
  <c r="J25" i="14"/>
  <c r="P25" i="14"/>
  <c r="P38" i="14" s="1"/>
  <c r="E13" i="13" s="1"/>
  <c r="L25" i="14"/>
  <c r="L38" i="14" s="1"/>
  <c r="B13" i="13" s="1"/>
  <c r="I25" i="14"/>
  <c r="F12" i="13"/>
  <c r="S22" i="14"/>
  <c r="H22" i="14"/>
  <c r="M22" i="14"/>
  <c r="C12" i="13" s="1"/>
  <c r="K21" i="14"/>
  <c r="J21" i="14"/>
  <c r="P21" i="14"/>
  <c r="L21" i="14"/>
  <c r="I21" i="14"/>
  <c r="K20" i="14"/>
  <c r="J20" i="14"/>
  <c r="P20" i="14"/>
  <c r="L20" i="14"/>
  <c r="I20" i="14"/>
  <c r="K19" i="14"/>
  <c r="J19" i="14"/>
  <c r="P19" i="14"/>
  <c r="L19" i="14"/>
  <c r="I19" i="14"/>
  <c r="K18" i="14"/>
  <c r="J18" i="14"/>
  <c r="P18" i="14"/>
  <c r="L18" i="14"/>
  <c r="I18" i="14"/>
  <c r="K17" i="14"/>
  <c r="J17" i="14"/>
  <c r="P17" i="14"/>
  <c r="P22" i="14" s="1"/>
  <c r="E12" i="13" s="1"/>
  <c r="L17" i="14"/>
  <c r="I17" i="14"/>
  <c r="I22" i="14" s="1"/>
  <c r="D12" i="13" s="1"/>
  <c r="F11" i="13"/>
  <c r="S14" i="14"/>
  <c r="S44" i="14" s="1"/>
  <c r="F15" i="13" s="1"/>
  <c r="H14" i="14"/>
  <c r="M14" i="14"/>
  <c r="M44" i="14" s="1"/>
  <c r="C15" i="13" s="1"/>
  <c r="K13" i="14"/>
  <c r="J13" i="14"/>
  <c r="P13" i="14"/>
  <c r="L13" i="14"/>
  <c r="I13" i="14"/>
  <c r="K12" i="14"/>
  <c r="J12" i="14"/>
  <c r="P12" i="14"/>
  <c r="P14" i="14" s="1"/>
  <c r="E11" i="13" s="1"/>
  <c r="L12" i="14"/>
  <c r="I12" i="14"/>
  <c r="I14" i="14" s="1"/>
  <c r="D11" i="13" s="1"/>
  <c r="K11" i="14"/>
  <c r="K120" i="14" s="1"/>
  <c r="J11" i="14"/>
  <c r="P11" i="14"/>
  <c r="L11" i="14"/>
  <c r="I11" i="14"/>
  <c r="J20" i="12"/>
  <c r="J17" i="9"/>
  <c r="K9" i="1"/>
  <c r="I30" i="9"/>
  <c r="J30" i="9" s="1"/>
  <c r="Z121" i="11"/>
  <c r="F14" i="10"/>
  <c r="S118" i="11"/>
  <c r="M118" i="11"/>
  <c r="C14" i="10" s="1"/>
  <c r="K117" i="11"/>
  <c r="J117" i="11"/>
  <c r="L117" i="11"/>
  <c r="I117" i="11"/>
  <c r="K116" i="11"/>
  <c r="J116" i="11"/>
  <c r="L116" i="11"/>
  <c r="I116" i="11"/>
  <c r="K115" i="11"/>
  <c r="J115" i="11"/>
  <c r="L115" i="11"/>
  <c r="I115" i="11"/>
  <c r="K114" i="11"/>
  <c r="J114" i="11"/>
  <c r="L114" i="11"/>
  <c r="I114" i="11"/>
  <c r="K113" i="11"/>
  <c r="J113" i="11"/>
  <c r="L113" i="11"/>
  <c r="I113" i="11"/>
  <c r="K112" i="11"/>
  <c r="J112" i="11"/>
  <c r="L112" i="11"/>
  <c r="I112" i="11"/>
  <c r="K111" i="11"/>
  <c r="J111" i="11"/>
  <c r="L111" i="11"/>
  <c r="I111" i="11"/>
  <c r="K110" i="11"/>
  <c r="J110" i="11"/>
  <c r="L110" i="11"/>
  <c r="I110" i="11"/>
  <c r="K109" i="11"/>
  <c r="J109" i="11"/>
  <c r="L109" i="11"/>
  <c r="I109" i="11"/>
  <c r="K108" i="11"/>
  <c r="J108" i="11"/>
  <c r="L108" i="11"/>
  <c r="I108" i="11"/>
  <c r="K107" i="11"/>
  <c r="J107" i="11"/>
  <c r="L107" i="11"/>
  <c r="I107" i="11"/>
  <c r="K106" i="11"/>
  <c r="J106" i="11"/>
  <c r="L106" i="11"/>
  <c r="I106" i="11"/>
  <c r="K105" i="11"/>
  <c r="J105" i="11"/>
  <c r="L105" i="11"/>
  <c r="I105" i="11"/>
  <c r="K104" i="11"/>
  <c r="J104" i="11"/>
  <c r="L104" i="11"/>
  <c r="I104" i="11"/>
  <c r="K103" i="11"/>
  <c r="J103" i="11"/>
  <c r="L103" i="11"/>
  <c r="I103" i="11"/>
  <c r="K102" i="11"/>
  <c r="J102" i="11"/>
  <c r="L102" i="11"/>
  <c r="I102" i="11"/>
  <c r="K101" i="11"/>
  <c r="J101" i="11"/>
  <c r="L101" i="11"/>
  <c r="I101" i="11"/>
  <c r="K100" i="11"/>
  <c r="J100" i="11"/>
  <c r="L100" i="11"/>
  <c r="I100" i="11"/>
  <c r="K99" i="11"/>
  <c r="J99" i="11"/>
  <c r="L99" i="11"/>
  <c r="I99" i="11"/>
  <c r="K98" i="11"/>
  <c r="J98" i="11"/>
  <c r="L98" i="11"/>
  <c r="I98" i="11"/>
  <c r="K97" i="11"/>
  <c r="J97" i="11"/>
  <c r="L97" i="11"/>
  <c r="I97" i="11"/>
  <c r="K96" i="11"/>
  <c r="J96" i="11"/>
  <c r="L96" i="11"/>
  <c r="I96" i="11"/>
  <c r="K95" i="11"/>
  <c r="J95" i="11"/>
  <c r="L95" i="11"/>
  <c r="I95" i="11"/>
  <c r="K94" i="11"/>
  <c r="J94" i="11"/>
  <c r="P94" i="11"/>
  <c r="L94" i="11"/>
  <c r="I94" i="11"/>
  <c r="K93" i="11"/>
  <c r="J93" i="11"/>
  <c r="P93" i="11"/>
  <c r="L93" i="11"/>
  <c r="I93" i="11"/>
  <c r="K92" i="11"/>
  <c r="J92" i="11"/>
  <c r="P92" i="11"/>
  <c r="P118" i="11" s="1"/>
  <c r="E14" i="10" s="1"/>
  <c r="L92" i="11"/>
  <c r="L118" i="11" s="1"/>
  <c r="B14" i="10" s="1"/>
  <c r="I92" i="11"/>
  <c r="F13" i="10"/>
  <c r="S89" i="11"/>
  <c r="H89" i="11"/>
  <c r="M89" i="11"/>
  <c r="C13" i="10" s="1"/>
  <c r="K88" i="11"/>
  <c r="J88" i="11"/>
  <c r="L88" i="11"/>
  <c r="I88" i="11"/>
  <c r="K87" i="11"/>
  <c r="J87" i="11"/>
  <c r="L87" i="11"/>
  <c r="I87" i="11"/>
  <c r="K86" i="11"/>
  <c r="J86" i="11"/>
  <c r="L86" i="11"/>
  <c r="I86" i="11"/>
  <c r="K85" i="11"/>
  <c r="J85" i="11"/>
  <c r="L85" i="11"/>
  <c r="I85" i="11"/>
  <c r="K84" i="11"/>
  <c r="J84" i="11"/>
  <c r="L84" i="11"/>
  <c r="I84" i="11"/>
  <c r="K83" i="11"/>
  <c r="J83" i="11"/>
  <c r="L83" i="11"/>
  <c r="I83" i="11"/>
  <c r="K82" i="11"/>
  <c r="J82" i="11"/>
  <c r="L82" i="11"/>
  <c r="I82" i="11"/>
  <c r="K81" i="11"/>
  <c r="J81" i="11"/>
  <c r="L81" i="11"/>
  <c r="I81" i="11"/>
  <c r="K80" i="11"/>
  <c r="J80" i="11"/>
  <c r="L80" i="11"/>
  <c r="I80" i="11"/>
  <c r="K79" i="11"/>
  <c r="J79" i="11"/>
  <c r="L79" i="11"/>
  <c r="I79" i="11"/>
  <c r="K78" i="11"/>
  <c r="J78" i="11"/>
  <c r="L78" i="11"/>
  <c r="I78" i="11"/>
  <c r="K77" i="11"/>
  <c r="J77" i="11"/>
  <c r="L77" i="11"/>
  <c r="I77" i="11"/>
  <c r="K76" i="11"/>
  <c r="J76" i="11"/>
  <c r="P76" i="11"/>
  <c r="L76" i="11"/>
  <c r="I76" i="11"/>
  <c r="K75" i="11"/>
  <c r="J75" i="11"/>
  <c r="P75" i="11"/>
  <c r="L75" i="11"/>
  <c r="I75" i="11"/>
  <c r="K74" i="11"/>
  <c r="J74" i="11"/>
  <c r="P74" i="11"/>
  <c r="L74" i="11"/>
  <c r="I74" i="11"/>
  <c r="K73" i="11"/>
  <c r="J73" i="11"/>
  <c r="P73" i="11"/>
  <c r="L73" i="11"/>
  <c r="I73" i="11"/>
  <c r="K72" i="11"/>
  <c r="J72" i="11"/>
  <c r="P72" i="11"/>
  <c r="L72" i="11"/>
  <c r="I72" i="11"/>
  <c r="K71" i="11"/>
  <c r="J71" i="11"/>
  <c r="P71" i="11"/>
  <c r="L71" i="11"/>
  <c r="I71" i="11"/>
  <c r="K70" i="11"/>
  <c r="J70" i="11"/>
  <c r="P70" i="11"/>
  <c r="L70" i="11"/>
  <c r="I70" i="11"/>
  <c r="K69" i="11"/>
  <c r="J69" i="11"/>
  <c r="P69" i="11"/>
  <c r="L69" i="11"/>
  <c r="I69" i="11"/>
  <c r="K68" i="11"/>
  <c r="J68" i="11"/>
  <c r="P68" i="11"/>
  <c r="L68" i="11"/>
  <c r="I68" i="11"/>
  <c r="K67" i="11"/>
  <c r="J67" i="11"/>
  <c r="P67" i="11"/>
  <c r="L67" i="11"/>
  <c r="I67" i="11"/>
  <c r="K66" i="11"/>
  <c r="J66" i="11"/>
  <c r="P66" i="11"/>
  <c r="P89" i="11" s="1"/>
  <c r="E13" i="10" s="1"/>
  <c r="L66" i="11"/>
  <c r="I66" i="11"/>
  <c r="I89" i="11" s="1"/>
  <c r="D13" i="10" s="1"/>
  <c r="F12" i="10"/>
  <c r="S63" i="11"/>
  <c r="H63" i="11"/>
  <c r="M63" i="11"/>
  <c r="C12" i="10" s="1"/>
  <c r="K62" i="11"/>
  <c r="J62" i="11"/>
  <c r="L62" i="11"/>
  <c r="I62" i="11"/>
  <c r="K61" i="11"/>
  <c r="J61" i="11"/>
  <c r="L61" i="11"/>
  <c r="I61" i="11"/>
  <c r="K60" i="11"/>
  <c r="J60" i="11"/>
  <c r="L60" i="11"/>
  <c r="I60" i="11"/>
  <c r="K59" i="11"/>
  <c r="J59" i="11"/>
  <c r="L59" i="11"/>
  <c r="I59" i="11"/>
  <c r="K58" i="11"/>
  <c r="J58" i="11"/>
  <c r="L58" i="11"/>
  <c r="I58" i="11"/>
  <c r="K57" i="11"/>
  <c r="J57" i="11"/>
  <c r="L57" i="11"/>
  <c r="I57" i="11"/>
  <c r="K56" i="11"/>
  <c r="J56" i="11"/>
  <c r="L56" i="11"/>
  <c r="I56" i="11"/>
  <c r="K55" i="11"/>
  <c r="J55" i="11"/>
  <c r="L55" i="11"/>
  <c r="I55" i="11"/>
  <c r="K54" i="11"/>
  <c r="J54" i="11"/>
  <c r="L54" i="11"/>
  <c r="I54" i="11"/>
  <c r="K53" i="11"/>
  <c r="J53" i="11"/>
  <c r="L53" i="11"/>
  <c r="I53" i="11"/>
  <c r="K52" i="11"/>
  <c r="J52" i="11"/>
  <c r="L52" i="11"/>
  <c r="I52" i="11"/>
  <c r="K51" i="11"/>
  <c r="J51" i="11"/>
  <c r="L51" i="11"/>
  <c r="I51" i="11"/>
  <c r="K50" i="11"/>
  <c r="J50" i="11"/>
  <c r="L50" i="11"/>
  <c r="I50" i="11"/>
  <c r="K49" i="11"/>
  <c r="J49" i="11"/>
  <c r="L49" i="11"/>
  <c r="I49" i="11"/>
  <c r="K48" i="11"/>
  <c r="J48" i="11"/>
  <c r="L48" i="11"/>
  <c r="I48" i="11"/>
  <c r="K47" i="11"/>
  <c r="J47" i="11"/>
  <c r="L47" i="11"/>
  <c r="I47" i="11"/>
  <c r="K46" i="11"/>
  <c r="J46" i="11"/>
  <c r="L46" i="11"/>
  <c r="I46" i="11"/>
  <c r="K45" i="11"/>
  <c r="J45" i="11"/>
  <c r="L45" i="11"/>
  <c r="I45" i="11"/>
  <c r="K44" i="11"/>
  <c r="J44" i="11"/>
  <c r="L44" i="11"/>
  <c r="I44" i="11"/>
  <c r="K43" i="11"/>
  <c r="J43" i="11"/>
  <c r="P43" i="11"/>
  <c r="L43" i="11"/>
  <c r="I43" i="11"/>
  <c r="K42" i="11"/>
  <c r="J42" i="11"/>
  <c r="P42" i="11"/>
  <c r="L42" i="11"/>
  <c r="I42" i="11"/>
  <c r="K41" i="11"/>
  <c r="J41" i="11"/>
  <c r="P41" i="11"/>
  <c r="L41" i="11"/>
  <c r="I41" i="11"/>
  <c r="K40" i="11"/>
  <c r="J40" i="11"/>
  <c r="P40" i="11"/>
  <c r="L40" i="11"/>
  <c r="I40" i="11"/>
  <c r="K39" i="11"/>
  <c r="J39" i="11"/>
  <c r="P39" i="11"/>
  <c r="L39" i="11"/>
  <c r="I39" i="11"/>
  <c r="K38" i="11"/>
  <c r="J38" i="11"/>
  <c r="L38" i="11"/>
  <c r="I38" i="11"/>
  <c r="K37" i="11"/>
  <c r="J37" i="11"/>
  <c r="L37" i="11"/>
  <c r="I37" i="11"/>
  <c r="K36" i="11"/>
  <c r="J36" i="11"/>
  <c r="P36" i="11"/>
  <c r="L36" i="11"/>
  <c r="I36" i="11"/>
  <c r="K35" i="11"/>
  <c r="J35" i="11"/>
  <c r="P35" i="11"/>
  <c r="P63" i="11" s="1"/>
  <c r="E12" i="10" s="1"/>
  <c r="L35" i="11"/>
  <c r="L63" i="11" s="1"/>
  <c r="B12" i="10" s="1"/>
  <c r="I35" i="11"/>
  <c r="F11" i="10"/>
  <c r="S32" i="11"/>
  <c r="S120" i="11" s="1"/>
  <c r="F15" i="10" s="1"/>
  <c r="P32" i="11"/>
  <c r="E11" i="10" s="1"/>
  <c r="H32" i="11"/>
  <c r="M32" i="11"/>
  <c r="M120" i="11" s="1"/>
  <c r="C15" i="10" s="1"/>
  <c r="K31" i="11"/>
  <c r="J31" i="11"/>
  <c r="L31" i="11"/>
  <c r="I31" i="11"/>
  <c r="K30" i="11"/>
  <c r="J30" i="11"/>
  <c r="L30" i="11"/>
  <c r="I30" i="11"/>
  <c r="K29" i="11"/>
  <c r="J29" i="11"/>
  <c r="L29" i="11"/>
  <c r="I29" i="11"/>
  <c r="K28" i="11"/>
  <c r="J28" i="11"/>
  <c r="L28" i="11"/>
  <c r="I28" i="11"/>
  <c r="K27" i="11"/>
  <c r="J27" i="11"/>
  <c r="L27" i="11"/>
  <c r="I27" i="11"/>
  <c r="K26" i="11"/>
  <c r="J26" i="11"/>
  <c r="L26" i="11"/>
  <c r="I26" i="11"/>
  <c r="K25" i="11"/>
  <c r="J25" i="11"/>
  <c r="L25" i="11"/>
  <c r="I25" i="11"/>
  <c r="K24" i="11"/>
  <c r="J24" i="11"/>
  <c r="L24" i="11"/>
  <c r="I24" i="11"/>
  <c r="K23" i="11"/>
  <c r="J23" i="11"/>
  <c r="L23" i="11"/>
  <c r="I23" i="11"/>
  <c r="K22" i="11"/>
  <c r="J22" i="11"/>
  <c r="L22" i="11"/>
  <c r="I22" i="11"/>
  <c r="K21" i="11"/>
  <c r="J21" i="11"/>
  <c r="L21" i="11"/>
  <c r="I21" i="11"/>
  <c r="K20" i="11"/>
  <c r="J20" i="11"/>
  <c r="L20" i="11"/>
  <c r="I20" i="11"/>
  <c r="K19" i="11"/>
  <c r="J19" i="11"/>
  <c r="L19" i="11"/>
  <c r="I19" i="11"/>
  <c r="K18" i="11"/>
  <c r="J18" i="11"/>
  <c r="L18" i="11"/>
  <c r="I18" i="11"/>
  <c r="K17" i="11"/>
  <c r="J17" i="11"/>
  <c r="L17" i="11"/>
  <c r="I17" i="11"/>
  <c r="K16" i="11"/>
  <c r="J16" i="11"/>
  <c r="L16" i="11"/>
  <c r="I16" i="11"/>
  <c r="K15" i="11"/>
  <c r="J15" i="11"/>
  <c r="L15" i="11"/>
  <c r="I15" i="11"/>
  <c r="K14" i="11"/>
  <c r="J14" i="11"/>
  <c r="L14" i="11"/>
  <c r="I14" i="11"/>
  <c r="K13" i="11"/>
  <c r="J13" i="11"/>
  <c r="L13" i="11"/>
  <c r="I13" i="11"/>
  <c r="I32" i="11" s="1"/>
  <c r="D11" i="10" s="1"/>
  <c r="K12" i="11"/>
  <c r="J12" i="11"/>
  <c r="P12" i="11"/>
  <c r="L12" i="11"/>
  <c r="I12" i="11"/>
  <c r="K11" i="11"/>
  <c r="K121" i="11" s="1"/>
  <c r="J11" i="11"/>
  <c r="L11" i="11"/>
  <c r="I11" i="11"/>
  <c r="J20" i="9"/>
  <c r="J17" i="6"/>
  <c r="K8" i="1"/>
  <c r="J30" i="6"/>
  <c r="I30" i="6"/>
  <c r="Z29" i="8"/>
  <c r="S26" i="8"/>
  <c r="S28" i="8" s="1"/>
  <c r="F12" i="7" s="1"/>
  <c r="M26" i="8"/>
  <c r="M28" i="8" s="1"/>
  <c r="C12" i="7" s="1"/>
  <c r="K25" i="8"/>
  <c r="J25" i="8"/>
  <c r="L25" i="8"/>
  <c r="I25" i="8"/>
  <c r="K24" i="8"/>
  <c r="J24" i="8"/>
  <c r="L24" i="8"/>
  <c r="I24" i="8"/>
  <c r="K23" i="8"/>
  <c r="J23" i="8"/>
  <c r="L23" i="8"/>
  <c r="I23" i="8"/>
  <c r="K22" i="8"/>
  <c r="J22" i="8"/>
  <c r="L22" i="8"/>
  <c r="I22" i="8"/>
  <c r="K21" i="8"/>
  <c r="J21" i="8"/>
  <c r="L21" i="8"/>
  <c r="I21" i="8"/>
  <c r="K20" i="8"/>
  <c r="J20" i="8"/>
  <c r="L20" i="8"/>
  <c r="I20" i="8"/>
  <c r="K19" i="8"/>
  <c r="J19" i="8"/>
  <c r="L19" i="8"/>
  <c r="I19" i="8"/>
  <c r="K18" i="8"/>
  <c r="J18" i="8"/>
  <c r="L18" i="8"/>
  <c r="I18" i="8"/>
  <c r="K17" i="8"/>
  <c r="J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P12" i="8"/>
  <c r="L12" i="8"/>
  <c r="I12" i="8"/>
  <c r="K11" i="8"/>
  <c r="K29" i="8" s="1"/>
  <c r="J11" i="8"/>
  <c r="P11" i="8"/>
  <c r="L11" i="8"/>
  <c r="I11" i="8"/>
  <c r="J20" i="6"/>
  <c r="J17" i="3"/>
  <c r="K7" i="1"/>
  <c r="I30" i="3"/>
  <c r="J30" i="3" s="1"/>
  <c r="Z36" i="5"/>
  <c r="S33" i="5"/>
  <c r="S35" i="5" s="1"/>
  <c r="F12" i="4" s="1"/>
  <c r="K32" i="5"/>
  <c r="J32" i="5"/>
  <c r="M32" i="5"/>
  <c r="I32" i="5"/>
  <c r="K31" i="5"/>
  <c r="J31" i="5"/>
  <c r="M31" i="5"/>
  <c r="I31" i="5"/>
  <c r="K30" i="5"/>
  <c r="J30" i="5"/>
  <c r="M30" i="5"/>
  <c r="I30" i="5"/>
  <c r="K29" i="5"/>
  <c r="J29" i="5"/>
  <c r="P29" i="5"/>
  <c r="M29" i="5"/>
  <c r="I29" i="5"/>
  <c r="K28" i="5"/>
  <c r="J28" i="5"/>
  <c r="P28" i="5"/>
  <c r="M28" i="5"/>
  <c r="I28" i="5"/>
  <c r="K27" i="5"/>
  <c r="J27" i="5"/>
  <c r="P27" i="5"/>
  <c r="M27" i="5"/>
  <c r="I27" i="5"/>
  <c r="K26" i="5"/>
  <c r="J26" i="5"/>
  <c r="P26" i="5"/>
  <c r="M26" i="5"/>
  <c r="I26" i="5"/>
  <c r="K25" i="5"/>
  <c r="J25" i="5"/>
  <c r="P25" i="5"/>
  <c r="M25" i="5"/>
  <c r="I25" i="5"/>
  <c r="K24" i="5"/>
  <c r="J24" i="5"/>
  <c r="P24" i="5"/>
  <c r="M24" i="5"/>
  <c r="I24" i="5"/>
  <c r="K23" i="5"/>
  <c r="J23" i="5"/>
  <c r="P23" i="5"/>
  <c r="M23" i="5"/>
  <c r="I23" i="5"/>
  <c r="K22" i="5"/>
  <c r="J22" i="5"/>
  <c r="P22" i="5"/>
  <c r="M22" i="5"/>
  <c r="I22" i="5"/>
  <c r="K21" i="5"/>
  <c r="J21" i="5"/>
  <c r="L21" i="5"/>
  <c r="I21" i="5"/>
  <c r="K20" i="5"/>
  <c r="J20" i="5"/>
  <c r="L20" i="5"/>
  <c r="I20" i="5"/>
  <c r="K19" i="5"/>
  <c r="J19" i="5"/>
  <c r="L19" i="5"/>
  <c r="I19" i="5"/>
  <c r="K18" i="5"/>
  <c r="J18" i="5"/>
  <c r="L18" i="5"/>
  <c r="I18" i="5"/>
  <c r="K17" i="5"/>
  <c r="J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K36" i="5" s="1"/>
  <c r="J11" i="5"/>
  <c r="L11" i="5"/>
  <c r="I11" i="5"/>
  <c r="J20" i="3"/>
  <c r="I63" i="11" l="1"/>
  <c r="D12" i="10" s="1"/>
  <c r="L89" i="11"/>
  <c r="B13" i="10" s="1"/>
  <c r="I118" i="11"/>
  <c r="D14" i="10" s="1"/>
  <c r="L22" i="14"/>
  <c r="B12" i="13" s="1"/>
  <c r="I38" i="14"/>
  <c r="D13" i="13" s="1"/>
  <c r="L56" i="14"/>
  <c r="B19" i="13" s="1"/>
  <c r="L74" i="14"/>
  <c r="B20" i="13" s="1"/>
  <c r="L81" i="14"/>
  <c r="B21" i="13" s="1"/>
  <c r="L88" i="14"/>
  <c r="B22" i="13" s="1"/>
  <c r="L99" i="14"/>
  <c r="B24" i="13" s="1"/>
  <c r="L106" i="14"/>
  <c r="B25" i="13" s="1"/>
  <c r="L111" i="14"/>
  <c r="B26" i="13" s="1"/>
  <c r="I117" i="14"/>
  <c r="D27" i="13" s="1"/>
  <c r="H123" i="20"/>
  <c r="I20" i="20"/>
  <c r="D12" i="19" s="1"/>
  <c r="L20" i="20"/>
  <c r="B12" i="19" s="1"/>
  <c r="L34" i="20"/>
  <c r="B13" i="19" s="1"/>
  <c r="L54" i="20"/>
  <c r="B14" i="19" s="1"/>
  <c r="L94" i="20"/>
  <c r="B21" i="19" s="1"/>
  <c r="I116" i="20"/>
  <c r="D24" i="19" s="1"/>
  <c r="I123" i="20"/>
  <c r="D25" i="19" s="1"/>
  <c r="L129" i="20"/>
  <c r="B26" i="19" s="1"/>
  <c r="L135" i="20"/>
  <c r="B27" i="19" s="1"/>
  <c r="I100" i="23"/>
  <c r="D15" i="22" s="1"/>
  <c r="K112" i="23"/>
  <c r="K13" i="1" s="1"/>
  <c r="I30" i="18"/>
  <c r="J30" i="18" s="1"/>
  <c r="L109" i="20"/>
  <c r="B23" i="19" s="1"/>
  <c r="I104" i="20"/>
  <c r="D22" i="19" s="1"/>
  <c r="I84" i="20"/>
  <c r="D20" i="19" s="1"/>
  <c r="K138" i="20"/>
  <c r="K12" i="1" s="1"/>
  <c r="P112" i="23"/>
  <c r="E19" i="22" s="1"/>
  <c r="L21" i="23"/>
  <c r="B11" i="22" s="1"/>
  <c r="H21" i="23"/>
  <c r="C11" i="22"/>
  <c r="E11" i="22"/>
  <c r="L23" i="23"/>
  <c r="B12" i="22" s="1"/>
  <c r="D16" i="21" s="1"/>
  <c r="P23" i="23"/>
  <c r="E12" i="22" s="1"/>
  <c r="L100" i="23"/>
  <c r="B15" i="22" s="1"/>
  <c r="H100" i="23"/>
  <c r="P111" i="23"/>
  <c r="E17" i="22" s="1"/>
  <c r="I21" i="23"/>
  <c r="D11" i="22" s="1"/>
  <c r="H23" i="23"/>
  <c r="M100" i="23"/>
  <c r="C15" i="22" s="1"/>
  <c r="F15" i="22"/>
  <c r="H111" i="23"/>
  <c r="E16" i="21"/>
  <c r="P137" i="20"/>
  <c r="E28" i="19" s="1"/>
  <c r="I12" i="20"/>
  <c r="D11" i="19" s="1"/>
  <c r="F11" i="19"/>
  <c r="H34" i="20"/>
  <c r="H60" i="20"/>
  <c r="M60" i="20"/>
  <c r="C16" i="19" s="1"/>
  <c r="E16" i="18" s="1"/>
  <c r="S60" i="20"/>
  <c r="F16" i="19" s="1"/>
  <c r="L66" i="20"/>
  <c r="B19" i="19" s="1"/>
  <c r="C19" i="19"/>
  <c r="H138" i="20"/>
  <c r="L12" i="20"/>
  <c r="B11" i="19" s="1"/>
  <c r="I60" i="20"/>
  <c r="D16" i="19" s="1"/>
  <c r="P60" i="20"/>
  <c r="E16" i="19" s="1"/>
  <c r="H137" i="20"/>
  <c r="F16" i="18"/>
  <c r="L75" i="17"/>
  <c r="B11" i="16" s="1"/>
  <c r="H75" i="17"/>
  <c r="L100" i="17"/>
  <c r="B13" i="16" s="1"/>
  <c r="S101" i="17"/>
  <c r="F15" i="16" s="1"/>
  <c r="I75" i="17"/>
  <c r="D11" i="16" s="1"/>
  <c r="M75" i="17"/>
  <c r="C11" i="16" s="1"/>
  <c r="P75" i="17"/>
  <c r="E11" i="16" s="1"/>
  <c r="F11" i="16"/>
  <c r="D18" i="15"/>
  <c r="M119" i="14"/>
  <c r="C28" i="13" s="1"/>
  <c r="E17" i="12" s="1"/>
  <c r="E17" i="2" s="1"/>
  <c r="P119" i="14"/>
  <c r="E28" i="13" s="1"/>
  <c r="I44" i="14"/>
  <c r="D15" i="13" s="1"/>
  <c r="F16" i="12" s="1"/>
  <c r="P44" i="14"/>
  <c r="E15" i="13" s="1"/>
  <c r="L50" i="14"/>
  <c r="B18" i="13" s="1"/>
  <c r="H106" i="14"/>
  <c r="I119" i="14"/>
  <c r="D28" i="13" s="1"/>
  <c r="F17" i="12" s="1"/>
  <c r="M120" i="14"/>
  <c r="C30" i="13" s="1"/>
  <c r="S120" i="14"/>
  <c r="F30" i="13" s="1"/>
  <c r="L14" i="14"/>
  <c r="B11" i="13" s="1"/>
  <c r="C11" i="13"/>
  <c r="H44" i="14"/>
  <c r="F18" i="13"/>
  <c r="H119" i="14"/>
  <c r="E16" i="12"/>
  <c r="P120" i="11"/>
  <c r="E15" i="10" s="1"/>
  <c r="H121" i="11"/>
  <c r="M121" i="11"/>
  <c r="C17" i="10" s="1"/>
  <c r="S121" i="11"/>
  <c r="F17" i="10" s="1"/>
  <c r="L32" i="11"/>
  <c r="B11" i="10" s="1"/>
  <c r="C11" i="10"/>
  <c r="H120" i="11"/>
  <c r="E17" i="9"/>
  <c r="I26" i="8"/>
  <c r="D11" i="7" s="1"/>
  <c r="C11" i="7"/>
  <c r="I28" i="8"/>
  <c r="D12" i="7" s="1"/>
  <c r="P28" i="8"/>
  <c r="E12" i="7" s="1"/>
  <c r="H29" i="8"/>
  <c r="M29" i="8"/>
  <c r="C14" i="7" s="1"/>
  <c r="S29" i="8"/>
  <c r="F14" i="7" s="1"/>
  <c r="L26" i="8"/>
  <c r="B11" i="7" s="1"/>
  <c r="P26" i="8"/>
  <c r="E11" i="7" s="1"/>
  <c r="F11" i="7"/>
  <c r="H28" i="8"/>
  <c r="F17" i="6"/>
  <c r="E17" i="6"/>
  <c r="I33" i="5"/>
  <c r="D11" i="4" s="1"/>
  <c r="M33" i="5"/>
  <c r="C11" i="4" s="1"/>
  <c r="I35" i="5"/>
  <c r="D12" i="4" s="1"/>
  <c r="F18" i="3" s="1"/>
  <c r="S36" i="5"/>
  <c r="F14" i="4" s="1"/>
  <c r="L33" i="5"/>
  <c r="B11" i="4" s="1"/>
  <c r="P33" i="5"/>
  <c r="E11" i="4" s="1"/>
  <c r="F11" i="4"/>
  <c r="H35" i="5"/>
  <c r="L35" i="5" l="1"/>
  <c r="B12" i="4" s="1"/>
  <c r="D18" i="3" s="1"/>
  <c r="I120" i="11"/>
  <c r="D15" i="10" s="1"/>
  <c r="F17" i="9" s="1"/>
  <c r="J23" i="9" s="1"/>
  <c r="H120" i="14"/>
  <c r="E16" i="2"/>
  <c r="D16" i="2"/>
  <c r="L60" i="20"/>
  <c r="B16" i="19" s="1"/>
  <c r="D16" i="18" s="1"/>
  <c r="I111" i="23"/>
  <c r="D17" i="22" s="1"/>
  <c r="F18" i="21" s="1"/>
  <c r="F18" i="2" s="1"/>
  <c r="I137" i="20"/>
  <c r="D28" i="19" s="1"/>
  <c r="F17" i="18" s="1"/>
  <c r="J23" i="18" s="1"/>
  <c r="L111" i="23"/>
  <c r="B17" i="22" s="1"/>
  <c r="D18" i="21" s="1"/>
  <c r="D18" i="2" s="1"/>
  <c r="I23" i="23"/>
  <c r="D12" i="22" s="1"/>
  <c r="F16" i="21" s="1"/>
  <c r="F16" i="2" s="1"/>
  <c r="M111" i="23"/>
  <c r="M112" i="23" s="1"/>
  <c r="C19" i="22" s="1"/>
  <c r="I112" i="23"/>
  <c r="P138" i="20"/>
  <c r="E30" i="19" s="1"/>
  <c r="S138" i="20"/>
  <c r="F30" i="19" s="1"/>
  <c r="M138" i="20"/>
  <c r="C30" i="19" s="1"/>
  <c r="L137" i="20"/>
  <c r="B28" i="19" s="1"/>
  <c r="D17" i="18" s="1"/>
  <c r="F22" i="18"/>
  <c r="M100" i="17"/>
  <c r="C13" i="16" s="1"/>
  <c r="E18" i="15" s="1"/>
  <c r="H100" i="17"/>
  <c r="M101" i="17"/>
  <c r="C15" i="16" s="1"/>
  <c r="P100" i="17"/>
  <c r="I100" i="17"/>
  <c r="D13" i="16" s="1"/>
  <c r="F18" i="15" s="1"/>
  <c r="L101" i="17"/>
  <c r="B15" i="16" s="1"/>
  <c r="L44" i="14"/>
  <c r="B15" i="13" s="1"/>
  <c r="D16" i="12" s="1"/>
  <c r="L120" i="14"/>
  <c r="B30" i="13" s="1"/>
  <c r="P120" i="14"/>
  <c r="E30" i="13" s="1"/>
  <c r="F24" i="12"/>
  <c r="L119" i="14"/>
  <c r="B28" i="13" s="1"/>
  <c r="D17" i="12" s="1"/>
  <c r="I120" i="14"/>
  <c r="J22" i="12"/>
  <c r="J24" i="12"/>
  <c r="F23" i="12"/>
  <c r="J23" i="12"/>
  <c r="F22" i="12"/>
  <c r="F20" i="12"/>
  <c r="I121" i="11"/>
  <c r="L120" i="11"/>
  <c r="B15" i="10" s="1"/>
  <c r="D17" i="9" s="1"/>
  <c r="P121" i="11"/>
  <c r="E17" i="10" s="1"/>
  <c r="L121" i="11"/>
  <c r="B17" i="10" s="1"/>
  <c r="J24" i="9"/>
  <c r="F24" i="9"/>
  <c r="F20" i="9"/>
  <c r="F23" i="9"/>
  <c r="I29" i="8"/>
  <c r="L28" i="8"/>
  <c r="B12" i="7" s="1"/>
  <c r="D17" i="6" s="1"/>
  <c r="P29" i="8"/>
  <c r="E14" i="7" s="1"/>
  <c r="L29" i="8"/>
  <c r="B14" i="7" s="1"/>
  <c r="J24" i="6"/>
  <c r="J22" i="6"/>
  <c r="F23" i="6"/>
  <c r="J23" i="6"/>
  <c r="F24" i="6"/>
  <c r="F22" i="6"/>
  <c r="F20" i="6"/>
  <c r="M35" i="5"/>
  <c r="M36" i="5" s="1"/>
  <c r="C14" i="4" s="1"/>
  <c r="P35" i="5"/>
  <c r="E12" i="4" s="1"/>
  <c r="I36" i="5"/>
  <c r="J23" i="3"/>
  <c r="F20" i="3"/>
  <c r="J24" i="3"/>
  <c r="J22" i="3"/>
  <c r="F23" i="3"/>
  <c r="F24" i="3"/>
  <c r="F22" i="3"/>
  <c r="D14" i="4" l="1"/>
  <c r="B7" i="1"/>
  <c r="L36" i="5"/>
  <c r="B14" i="4" s="1"/>
  <c r="D14" i="7"/>
  <c r="B8" i="1"/>
  <c r="D17" i="10"/>
  <c r="B9" i="1"/>
  <c r="J22" i="9"/>
  <c r="J26" i="9" s="1"/>
  <c r="F22" i="9"/>
  <c r="D30" i="13"/>
  <c r="B10" i="1"/>
  <c r="D17" i="2"/>
  <c r="D19" i="22"/>
  <c r="B13" i="1"/>
  <c r="F24" i="18"/>
  <c r="F17" i="2"/>
  <c r="F20" i="2" s="1"/>
  <c r="J22" i="18"/>
  <c r="F23" i="18"/>
  <c r="F20" i="18"/>
  <c r="J24" i="18"/>
  <c r="I138" i="20"/>
  <c r="B12" i="1" s="1"/>
  <c r="C17" i="22"/>
  <c r="E18" i="21" s="1"/>
  <c r="H112" i="23"/>
  <c r="F24" i="21"/>
  <c r="F20" i="21"/>
  <c r="J23" i="21"/>
  <c r="J23" i="2" s="1"/>
  <c r="F23" i="21"/>
  <c r="F22" i="21"/>
  <c r="J24" i="21"/>
  <c r="J22" i="21"/>
  <c r="L112" i="23"/>
  <c r="B19" i="22" s="1"/>
  <c r="L138" i="20"/>
  <c r="B30" i="19" s="1"/>
  <c r="J23" i="15"/>
  <c r="F22" i="15"/>
  <c r="J24" i="15"/>
  <c r="F23" i="15"/>
  <c r="F24" i="15"/>
  <c r="F20" i="15"/>
  <c r="J22" i="15"/>
  <c r="I101" i="17"/>
  <c r="E13" i="16"/>
  <c r="P101" i="17"/>
  <c r="E15" i="16" s="1"/>
  <c r="H101" i="17"/>
  <c r="J26" i="12"/>
  <c r="J26" i="6"/>
  <c r="C8" i="1" s="1"/>
  <c r="J28" i="6"/>
  <c r="P36" i="5"/>
  <c r="E14" i="4" s="1"/>
  <c r="C12" i="4"/>
  <c r="E18" i="3" s="1"/>
  <c r="H36" i="5"/>
  <c r="J26" i="3"/>
  <c r="J28" i="3" l="1"/>
  <c r="C7" i="1"/>
  <c r="E18" i="2"/>
  <c r="G7" i="1"/>
  <c r="G8" i="1"/>
  <c r="J28" i="9"/>
  <c r="C9" i="1"/>
  <c r="G9" i="1"/>
  <c r="J28" i="12"/>
  <c r="C10" i="1"/>
  <c r="G10" i="1" s="1"/>
  <c r="D15" i="16"/>
  <c r="B11" i="1"/>
  <c r="F22" i="2"/>
  <c r="J22" i="2"/>
  <c r="F24" i="2"/>
  <c r="J24" i="2"/>
  <c r="F23" i="2"/>
  <c r="D30" i="19"/>
  <c r="J26" i="18"/>
  <c r="J28" i="18" s="1"/>
  <c r="I29" i="18" s="1"/>
  <c r="J29" i="18" s="1"/>
  <c r="J31" i="18" s="1"/>
  <c r="B14" i="1"/>
  <c r="J26" i="21"/>
  <c r="J26" i="15"/>
  <c r="I29" i="12"/>
  <c r="J29" i="12" s="1"/>
  <c r="J31" i="12" s="1"/>
  <c r="I29" i="9"/>
  <c r="J29" i="9" s="1"/>
  <c r="J31" i="9" s="1"/>
  <c r="I29" i="6"/>
  <c r="J29" i="6" s="1"/>
  <c r="J31" i="6" s="1"/>
  <c r="I29" i="3"/>
  <c r="J29" i="3" s="1"/>
  <c r="J31" i="3" s="1"/>
  <c r="J28" i="15" l="1"/>
  <c r="C11" i="1"/>
  <c r="G11" i="1" s="1"/>
  <c r="J26" i="2"/>
  <c r="J28" i="2" s="1"/>
  <c r="J28" i="21"/>
  <c r="I29" i="21" s="1"/>
  <c r="J29" i="21" s="1"/>
  <c r="J31" i="21" s="1"/>
  <c r="C13" i="1"/>
  <c r="G13" i="1" s="1"/>
  <c r="C12" i="1"/>
  <c r="I29" i="15"/>
  <c r="J29" i="15" s="1"/>
  <c r="J31" i="15" s="1"/>
  <c r="C14" i="1" l="1"/>
  <c r="G12" i="1"/>
  <c r="G14" i="1" s="1"/>
  <c r="B15" i="1" s="1"/>
  <c r="I29" i="2" s="1"/>
  <c r="J29" i="2" s="1"/>
  <c r="G15" i="1" l="1"/>
  <c r="B16" i="1"/>
  <c r="G16" i="1" s="1"/>
  <c r="G17" i="1" l="1"/>
  <c r="I30" i="2"/>
  <c r="J30" i="2" s="1"/>
  <c r="J31" i="2" s="1"/>
</calcChain>
</file>

<file path=xl/sharedStrings.xml><?xml version="1.0" encoding="utf-8"?>
<sst xmlns="http://schemas.openxmlformats.org/spreadsheetml/2006/main" count="2728" uniqueCount="840">
  <si>
    <t>Rekapitulácia rozpočtu</t>
  </si>
  <si>
    <t>Stavba Investovanie do odbornej prípravy žiakov Hotelovej akadémie v Humennom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</si>
  <si>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</si>
  <si>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</si>
  <si>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</si>
  <si>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</si>
  <si>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</si>
  <si>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</si>
  <si>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</si>
  <si>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</si>
  <si>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</si>
  <si>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</si>
  <si>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Hotelová akadémia I   - ELI -Bleskozvod</t>
  </si>
  <si>
    <t>Hotelová akadémia I  - Rekonštrukcia striech vrátane zateplenia</t>
  </si>
  <si>
    <t>Hotelová akadémia I  - UVK</t>
  </si>
  <si>
    <t>Hotelová akadémia II - Stavebné úpravy -Internát</t>
  </si>
  <si>
    <t>Hotelová akadémia II - ELI -Internát</t>
  </si>
  <si>
    <t>Hotelová akadémia III - Stavebné úpravy -Ostatné priestory</t>
  </si>
  <si>
    <t>Hotelová akadémia III - ELI -Ostatné priestory</t>
  </si>
  <si>
    <t>Krycí list rozpočtu</t>
  </si>
  <si>
    <t xml:space="preserve">Miesto:  </t>
  </si>
  <si>
    <t>Objekt Hotelová akadémia I   - ELI -Bleskozvod</t>
  </si>
  <si>
    <t xml:space="preserve">Ks: </t>
  </si>
  <si>
    <t xml:space="preserve">Zákazka: </t>
  </si>
  <si>
    <t>Spracoval: Ing. Ján Halgaš</t>
  </si>
  <si>
    <t xml:space="preserve">Dňa </t>
  </si>
  <si>
    <t>28.11.2018</t>
  </si>
  <si>
    <t>Odberateľ: Hotelová akadémia</t>
  </si>
  <si>
    <t xml:space="preserve">IČO: </t>
  </si>
  <si>
    <t xml:space="preserve">DIČ: </t>
  </si>
  <si>
    <t xml:space="preserve">Dodávateľ: 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</si>
  <si>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</si>
  <si>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</si>
  <si>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</si>
  <si>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</si>
  <si>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</si>
  <si>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</si>
  <si>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</si>
  <si>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</si>
  <si>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</si>
  <si>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</si>
  <si>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</si>
  <si>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</si>
  <si>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</si>
  <si>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</si>
  <si>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</si>
  <si>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</si>
  <si>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</si>
  <si>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</si>
  <si>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</si>
  <si>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</si>
  <si>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</si>
  <si>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</si>
  <si>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</si>
  <si>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</si>
  <si>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</si>
  <si>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</si>
  <si>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</si>
  <si>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</si>
  <si>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</si>
  <si>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</si>
  <si>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</si>
  <si>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</si>
  <si>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</si>
  <si>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</si>
  <si>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</si>
  <si>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</si>
  <si>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</si>
  <si>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28.11.2018</t>
  </si>
  <si>
    <t>Prehľad rozpočtových nákladov</t>
  </si>
  <si>
    <t>Montážne práce</t>
  </si>
  <si>
    <t>M-21 ELEKTROMONTÁŽE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</si>
  <si>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</si>
  <si>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</si>
  <si>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</si>
  <si>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</si>
  <si>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</si>
  <si>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</si>
  <si>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</si>
  <si>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</si>
  <si>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</si>
  <si>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</t>
  </si>
  <si>
    <t>Suť</t>
  </si>
  <si>
    <t>921/M21</t>
  </si>
  <si>
    <t xml:space="preserve"> 210220001</t>
  </si>
  <si>
    <t xml:space="preserve">Uzemňovacie vedenie na povrchu FeZn   </t>
  </si>
  <si>
    <t>m</t>
  </si>
  <si>
    <t xml:space="preserve"> 210220101</t>
  </si>
  <si>
    <t xml:space="preserve">Podpery vedenia FeZn na plochú strechu PV21   </t>
  </si>
  <si>
    <t>ks</t>
  </si>
  <si>
    <t xml:space="preserve"> 210220111</t>
  </si>
  <si>
    <t xml:space="preserve">Podpery vedenia FeZn na hrebeň strechy PV16   </t>
  </si>
  <si>
    <t xml:space="preserve"> 210220204</t>
  </si>
  <si>
    <t xml:space="preserve">Zachytávacia tyč FeZn bez osadenia a s osadením JP10-30   </t>
  </si>
  <si>
    <t xml:space="preserve"> 210220241</t>
  </si>
  <si>
    <t xml:space="preserve">Svorka FeZn krížová SK a diagonálna krížová DKS   </t>
  </si>
  <si>
    <t xml:space="preserve"> 210220243</t>
  </si>
  <si>
    <t xml:space="preserve">Svorka FeZn spojovacia SS   </t>
  </si>
  <si>
    <t xml:space="preserve"> 210220245</t>
  </si>
  <si>
    <t xml:space="preserve">Svorka FeZn pripojovacia SP   </t>
  </si>
  <si>
    <t xml:space="preserve"> 210220246</t>
  </si>
  <si>
    <t xml:space="preserve">Svorka FeZn na odkvapový žľab SO   </t>
  </si>
  <si>
    <t>R/RE</t>
  </si>
  <si>
    <t xml:space="preserve"> DE1</t>
  </si>
  <si>
    <t xml:space="preserve">Demontáž a likvidácia pôvodnej zachytávacej sústavy   </t>
  </si>
  <si>
    <t>hod</t>
  </si>
  <si>
    <t xml:space="preserve"> DO1</t>
  </si>
  <si>
    <t xml:space="preserve">Vypracovanie projektovej dokumentácie skutkového stavu   </t>
  </si>
  <si>
    <t xml:space="preserve"> HZS016</t>
  </si>
  <si>
    <t xml:space="preserve">Revízie   </t>
  </si>
  <si>
    <t>S/S30</t>
  </si>
  <si>
    <t xml:space="preserve"> 3544215500</t>
  </si>
  <si>
    <t xml:space="preserve">Zachytávacia tyč ocelová žiarovo zinkovaná označenie JP 15, vrátane podstavca a ochrannej striešky   </t>
  </si>
  <si>
    <t xml:space="preserve"> 3544217350</t>
  </si>
  <si>
    <t xml:space="preserve">Podpera vedenia na hrebeň strechy ocelová žiarovo zinkovaná označenie PV 16   </t>
  </si>
  <si>
    <t xml:space="preserve"> 3544218000</t>
  </si>
  <si>
    <t xml:space="preserve">Podpera vedenia na ploché strechy betonová označenie PV 21 bet., vrátane podložky   </t>
  </si>
  <si>
    <t xml:space="preserve"> 3544219150</t>
  </si>
  <si>
    <t xml:space="preserve">Svorka krížová ocelová žiarovo zinkovaná označenie SK   </t>
  </si>
  <si>
    <t xml:space="preserve"> 3544219500</t>
  </si>
  <si>
    <t xml:space="preserve">Svorka spojovacia ocelová žiarovo zinkovaná označenie SS s p. 2 skr   </t>
  </si>
  <si>
    <t xml:space="preserve"> 3544219850</t>
  </si>
  <si>
    <t xml:space="preserve">Svorka pripojovacia pre spojenie kovových súčiastok ocelová žiarovo zinkovaná označenie SP 1   </t>
  </si>
  <si>
    <t xml:space="preserve"> 3544219950</t>
  </si>
  <si>
    <t xml:space="preserve">Svorka okapová ocelová žiarovo zinkovaná označenie SO   </t>
  </si>
  <si>
    <t xml:space="preserve"> 3544224100</t>
  </si>
  <si>
    <t xml:space="preserve">Územňovací vodič ocelový žiarovo zinkovaný označenie O 8   </t>
  </si>
  <si>
    <t>kg</t>
  </si>
  <si>
    <t>P/PE</t>
  </si>
  <si>
    <t xml:space="preserve"> MV</t>
  </si>
  <si>
    <t xml:space="preserve">Murárske výpomoci   </t>
  </si>
  <si>
    <t>%</t>
  </si>
  <si>
    <t xml:space="preserve"> PM</t>
  </si>
  <si>
    <t xml:space="preserve">Podružný materiál   </t>
  </si>
  <si>
    <t xml:space="preserve"> PPV</t>
  </si>
  <si>
    <t xml:space="preserve">Podiel pridružených výkonov   </t>
  </si>
  <si>
    <t>Objekt Hotelová akadémia I  - Rekonštrukcia striech vrátane zateplenia</t>
  </si>
  <si>
    <t>Práce PSV</t>
  </si>
  <si>
    <t>POVLAKOVÉ KRYTINY</t>
  </si>
  <si>
    <t>711/A 2</t>
  </si>
  <si>
    <t xml:space="preserve"> 712370060</t>
  </si>
  <si>
    <t xml:space="preserve">Dodávka a montáž PIR 50 mm   </t>
  </si>
  <si>
    <t>m2</t>
  </si>
  <si>
    <t xml:space="preserve"> 712370070</t>
  </si>
  <si>
    <t xml:space="preserve">Dodávka a montáž koleno   </t>
  </si>
  <si>
    <t xml:space="preserve"> 712370061</t>
  </si>
  <si>
    <t xml:space="preserve">Dodávka a montáž PIR 220 mm   </t>
  </si>
  <si>
    <t xml:space="preserve"> 712370062</t>
  </si>
  <si>
    <t xml:space="preserve">Dodávka a montáž textílie 300g   </t>
  </si>
  <si>
    <t xml:space="preserve"> 712370063</t>
  </si>
  <si>
    <t>Dodávka a montáž Fatrafol 810 2mm   alebo ekvivalent</t>
  </si>
  <si>
    <t xml:space="preserve"> 712370064</t>
  </si>
  <si>
    <t xml:space="preserve">Dodávka a montáž kotva   </t>
  </si>
  <si>
    <t xml:space="preserve"> 712370065</t>
  </si>
  <si>
    <t xml:space="preserve">Dodávka a montáž Vyplanil alebo ekvivalent rš 330   </t>
  </si>
  <si>
    <t xml:space="preserve"> 712370066</t>
  </si>
  <si>
    <t xml:space="preserve">Dodávka a montáž Vyplanil alebo ekvivalent rš 100   </t>
  </si>
  <si>
    <t xml:space="preserve"> 712370067</t>
  </si>
  <si>
    <t xml:space="preserve">Dodávka a montáž žľab   </t>
  </si>
  <si>
    <t xml:space="preserve"> 712370068</t>
  </si>
  <si>
    <t xml:space="preserve">Dodávka a montáž hák   </t>
  </si>
  <si>
    <t xml:space="preserve"> 712370069</t>
  </si>
  <si>
    <t xml:space="preserve">Dodávka a montáž kotlík   </t>
  </si>
  <si>
    <t xml:space="preserve"> 712370071</t>
  </si>
  <si>
    <t xml:space="preserve">Dodávka a montáž zvod 100   </t>
  </si>
  <si>
    <t xml:space="preserve"> 712370072</t>
  </si>
  <si>
    <t xml:space="preserve">Dodávka a montáž objímka   </t>
  </si>
  <si>
    <t xml:space="preserve"> 712370073</t>
  </si>
  <si>
    <t xml:space="preserve">Dodávka a montáž strešnej vpuste   </t>
  </si>
  <si>
    <t xml:space="preserve"> 712370074</t>
  </si>
  <si>
    <t>Prikotvenie mrežovej sústavy bleskozvodu pomocou odrezkov Fatrafol fólie   alebo ekvivalent</t>
  </si>
  <si>
    <t>Objekt Hotelová akadémia I  - UVK</t>
  </si>
  <si>
    <t>ÚSTREDNÉ VYKUROVANIE-STROJOVNE</t>
  </si>
  <si>
    <t>ÚSTREDNÉ VYKUROVANIE-ROZVOD POTRUBIA</t>
  </si>
  <si>
    <t>ÚSTREDNÉ VYKUROVANIE-ARMATÚRY</t>
  </si>
  <si>
    <t>ÚSTREDNÉ VYKUROVANIE-VYKUROVACIE TELESÁ</t>
  </si>
  <si>
    <t>731/B 2</t>
  </si>
  <si>
    <t xml:space="preserve"> 732110812</t>
  </si>
  <si>
    <t xml:space="preserve">Demontáž telesa rozdeľovača a zberača nad DN 100 do 200   </t>
  </si>
  <si>
    <t xml:space="preserve"> 732420812</t>
  </si>
  <si>
    <t xml:space="preserve">Demontáž čerpadla obehového (do potrubia) DN 50 - DN 100   </t>
  </si>
  <si>
    <t xml:space="preserve"> 66259.36</t>
  </si>
  <si>
    <t>Prechod Victaulic FL-UK,MK DN50/závit; 60,3/2AG   alebo ekvivalent</t>
  </si>
  <si>
    <t xml:space="preserve"> 66259.695</t>
  </si>
  <si>
    <t>Prechod Victaulic/príruba 114,3/DN100   alebo ekvivalent</t>
  </si>
  <si>
    <t xml:space="preserve"> 66305.50</t>
  </si>
  <si>
    <t>Prechod Victaulic rozdeľovač/V-UK,MK 60,3/11/2 - závitový prechod pre čerpadlové skupiny V-UK a V-MK na rozdeľovač Victaulic   alebo ekvivalent</t>
  </si>
  <si>
    <t xml:space="preserve"> 66341.24.10</t>
  </si>
  <si>
    <t xml:space="preserve">Motor MO 24V; riadiaci signál 0-10 V   </t>
  </si>
  <si>
    <t xml:space="preserve"> 66345.8</t>
  </si>
  <si>
    <t xml:space="preserve">MOTOR 20Nm pro FL-MK 40-DN65, 24 V/ 0-10V   </t>
  </si>
  <si>
    <t xml:space="preserve"> 66374.100M</t>
  </si>
  <si>
    <t>Stabilizátor kvality OS Victaulic s magnetickým odlučovačem 114,3; 700kW   alebo ekvivalent</t>
  </si>
  <si>
    <t xml:space="preserve"> 66457.2</t>
  </si>
  <si>
    <t>Rozdeľovač Victaulic DN150/168,3; 700kW; 2 okruhy   alebo ekvivalent</t>
  </si>
  <si>
    <t xml:space="preserve"> 66548.61M</t>
  </si>
  <si>
    <t>Prírubová čerpadlová skupina Victaulic FL-MK DN50 MAGNA3 50-60 F   alebo ekvivalent</t>
  </si>
  <si>
    <t xml:space="preserve"> 66548EWI</t>
  </si>
  <si>
    <t xml:space="preserve">Uzatvárací set s izoláciou k čerpadlovej skupine FL-MK, DN 50 pripojenie 60,3   </t>
  </si>
  <si>
    <t xml:space="preserve"> 66813.31WI</t>
  </si>
  <si>
    <t>Čerpadlová skupina V-UK DN25 s čerpadlom Wilo Stratos Para 25/1-7   alebo ekvivalent</t>
  </si>
  <si>
    <t xml:space="preserve"> 66813EWI</t>
  </si>
  <si>
    <t xml:space="preserve">Uzatvárací set s izoláciou a šrubením k čerpadlovej skupine V-UK   </t>
  </si>
  <si>
    <t xml:space="preserve"> 66833.31WI</t>
  </si>
  <si>
    <t>Čerpadlová skupina V-MK DN25 s čerpadlom Wilo Stratos Para 25/1-7   alebo ekvivalent</t>
  </si>
  <si>
    <t xml:space="preserve"> 66833EWI</t>
  </si>
  <si>
    <t xml:space="preserve">Uzatvárací set s izoláciou a šrubením k čerpadlovej skupine V-MK   </t>
  </si>
  <si>
    <t xml:space="preserve"> 66834.65</t>
  </si>
  <si>
    <t>Čerpadlová skupina V-MK+ DN25 s čerpadlom MAGNA3 32-60 pre veľký prietok   alebo ekvivalent</t>
  </si>
  <si>
    <t xml:space="preserve"> 80597.702</t>
  </si>
  <si>
    <t>Ballorex Vario vnútorný/vnútorný závit, n.p. DN25, G1 - regulačná armatúra Ballorex Vario s meracími bodmi pre statickú reguláciu prietoku   alebo ekvivalent</t>
  </si>
  <si>
    <t>Ballorex Vario vnitřní/vnitřní závit, n.p. DN25, G1 - regulačná armatúra Ballorex Vario s meracími bodmi pre statickú reguláciu prietoku   alebo ekvivalent</t>
  </si>
  <si>
    <t xml:space="preserve"> 80597.703</t>
  </si>
  <si>
    <t>Ballorex Vario vnútorný/vnútorný závit, n.p. DN32, G11/4B - regulačná armatúra Ballorex Vario s meracími bodmi pre statickú reguláciu prietoku   alebo ekvivalent</t>
  </si>
  <si>
    <t xml:space="preserve"> 80597.705</t>
  </si>
  <si>
    <t>Ballorex Vario vnútorný/vnútorný závit, n.p. DN50, G2 - regulačná armatúra Ballorex Vario s meracími bodmi pre statickú reguláciu prietoku   alebo ekvivalent</t>
  </si>
  <si>
    <t xml:space="preserve"> Pol1</t>
  </si>
  <si>
    <t xml:space="preserve">Montáž   </t>
  </si>
  <si>
    <t>kpl</t>
  </si>
  <si>
    <t>713/A 4</t>
  </si>
  <si>
    <t xml:space="preserve"> 713482121</t>
  </si>
  <si>
    <t xml:space="preserve">Montáž trubíc z PE hr. 25-30 mm, vnút. priemer do 38   </t>
  </si>
  <si>
    <t xml:space="preserve"> 713482132</t>
  </si>
  <si>
    <t xml:space="preserve">Montáž trubíc z PE hr. 25-30 mm, vnút. priemer 42 - 70   </t>
  </si>
  <si>
    <t>731/A 3</t>
  </si>
  <si>
    <t xml:space="preserve"> 733190217</t>
  </si>
  <si>
    <t xml:space="preserve">Tlaková skúška potrubia   </t>
  </si>
  <si>
    <t>731/A 5</t>
  </si>
  <si>
    <t xml:space="preserve"> 735158120</t>
  </si>
  <si>
    <t xml:space="preserve">Tlakové skúšky telies panelových   </t>
  </si>
  <si>
    <t>731/B 3</t>
  </si>
  <si>
    <t xml:space="preserve"> 733110803</t>
  </si>
  <si>
    <t xml:space="preserve">Demontáž potrubia z oceľových rúrok závitových do DN 15   </t>
  </si>
  <si>
    <t xml:space="preserve"> 733110806</t>
  </si>
  <si>
    <t xml:space="preserve">Demontáž potrubia z oceľových rúrok závitových nad 15 do DN 32   </t>
  </si>
  <si>
    <t xml:space="preserve"> 733110808</t>
  </si>
  <si>
    <t xml:space="preserve">Demontáž potrubia z oceľových rúrok závitových nad 32 do DN 50   </t>
  </si>
  <si>
    <t xml:space="preserve"> 733120819</t>
  </si>
  <si>
    <t xml:space="preserve">Demontáž potrubia z oceľových rúrok hladkých nad 38 do D 60,3   </t>
  </si>
  <si>
    <t xml:space="preserve"> 733120826</t>
  </si>
  <si>
    <t xml:space="preserve">Demontáž potrubia z oceľových rúrok hladkých nad 60,3 do D 89   </t>
  </si>
  <si>
    <t xml:space="preserve"> 15x27DG</t>
  </si>
  <si>
    <t xml:space="preserve">Izolačné trubice z PE hr. 25 mm, d = 15 mm   </t>
  </si>
  <si>
    <t xml:space="preserve"> 18x30DG</t>
  </si>
  <si>
    <t xml:space="preserve">Izolačné trubice z PE hr. 30 mm, d = 18 mm   </t>
  </si>
  <si>
    <t xml:space="preserve"> 22x30DG</t>
  </si>
  <si>
    <t xml:space="preserve">Izolačné trubice z PE hr. 30 mm, d = 22 mm   </t>
  </si>
  <si>
    <t xml:space="preserve"> 28x30DG</t>
  </si>
  <si>
    <t xml:space="preserve">Izolačné trubice z PE hr. 30 mm, d = 28 mm   </t>
  </si>
  <si>
    <t xml:space="preserve"> 35x30DG</t>
  </si>
  <si>
    <t xml:space="preserve">Izolačné trubice z PE hr. 30 mm, d = 35 mm   </t>
  </si>
  <si>
    <t xml:space="preserve"> 42x30DG</t>
  </si>
  <si>
    <t xml:space="preserve">Izolačné trubice z PE hr. 30 mm, d = 42 mm   </t>
  </si>
  <si>
    <t xml:space="preserve"> 54x30DG</t>
  </si>
  <si>
    <t xml:space="preserve">Izolačné trubice z PE hr. 30 mm, d = 54 mm   </t>
  </si>
  <si>
    <t xml:space="preserve"> 733125003</t>
  </si>
  <si>
    <t xml:space="preserve">Potrubie z uhlíkovej ocele spájané lisovaním 15x1,2   </t>
  </si>
  <si>
    <t xml:space="preserve"> 733125006</t>
  </si>
  <si>
    <t xml:space="preserve">Potrubie z uhlíkovej ocele spájané lisovaním 18x1,2   </t>
  </si>
  <si>
    <t xml:space="preserve"> 733125009</t>
  </si>
  <si>
    <t xml:space="preserve">Potrubie z uhlíkovej ocele spájané lisovaním 22x1,5   </t>
  </si>
  <si>
    <t xml:space="preserve"> 733125012</t>
  </si>
  <si>
    <t xml:space="preserve">Potrubie z uhlíkovej ocele spájané lisovaním 28x1,5   </t>
  </si>
  <si>
    <t xml:space="preserve"> 733125015</t>
  </si>
  <si>
    <t xml:space="preserve">Potrubie z uhlíkovej ocele spájané lisovaním 35x1,5   </t>
  </si>
  <si>
    <t xml:space="preserve"> 733125018</t>
  </si>
  <si>
    <t xml:space="preserve">Potrubie z uhlíkovej ocele spájané lisovaním 42x1,5   </t>
  </si>
  <si>
    <t xml:space="preserve"> 733125021</t>
  </si>
  <si>
    <t xml:space="preserve">Potrubie z uhlíkovej ocele spájané lisovaním 54x1,5   </t>
  </si>
  <si>
    <t xml:space="preserve"> PC733.02</t>
  </si>
  <si>
    <t xml:space="preserve">Kotevný materiál pre uloženie potrubí, montáž  (závesy, objímky)   </t>
  </si>
  <si>
    <t xml:space="preserve"> Pol10</t>
  </si>
  <si>
    <t xml:space="preserve">Demontáž potrubia z oceľových rúrok hladkých nad 89 do D 133   </t>
  </si>
  <si>
    <t xml:space="preserve"> Pol11</t>
  </si>
  <si>
    <t xml:space="preserve"> Pol12</t>
  </si>
  <si>
    <t xml:space="preserve">Príplatok za vyhotovenie tvaroviek   </t>
  </si>
  <si>
    <t xml:space="preserve"> Pol13</t>
  </si>
  <si>
    <t xml:space="preserve">Vykurovacia skúška a hydraulické vyregulovanie systému   </t>
  </si>
  <si>
    <t>Nh</t>
  </si>
  <si>
    <t>731/A 4</t>
  </si>
  <si>
    <t xml:space="preserve"> 734209101</t>
  </si>
  <si>
    <t xml:space="preserve">Montáž závitovej armatúry s 1 závitom do DN15   </t>
  </si>
  <si>
    <t xml:space="preserve"> 734209112</t>
  </si>
  <si>
    <t xml:space="preserve">Montáž závitovej armatúry s 2 závitmi do DN15   </t>
  </si>
  <si>
    <t xml:space="preserve"> 734209114</t>
  </si>
  <si>
    <t xml:space="preserve">Montáž závitovej armatúry s 2 závitmi do DN20   </t>
  </si>
  <si>
    <t xml:space="preserve"> 734209115</t>
  </si>
  <si>
    <t xml:space="preserve">Montáž závitovej armatúry s 2 závitmi do DN25   </t>
  </si>
  <si>
    <t xml:space="preserve"> 734209116</t>
  </si>
  <si>
    <t xml:space="preserve">Montáž závitovej armatúry s 2 závitmi do DN32   </t>
  </si>
  <si>
    <t xml:space="preserve"> 734209117</t>
  </si>
  <si>
    <t xml:space="preserve">Montáž závitovej armatúry s 2 závitmi do DN50   </t>
  </si>
  <si>
    <t>731/B 4</t>
  </si>
  <si>
    <t xml:space="preserve"> 734100811</t>
  </si>
  <si>
    <t xml:space="preserve">Demontáž armatúry prírubovej s dvomi prírubami do DN 50   </t>
  </si>
  <si>
    <t xml:space="preserve"> 734100812</t>
  </si>
  <si>
    <t xml:space="preserve">Demontáž armatúry prírubovej s dvomi prírubami do DN 65 - DN 80   </t>
  </si>
  <si>
    <t xml:space="preserve"> 734200821</t>
  </si>
  <si>
    <t xml:space="preserve">Demontáž armatúry závitovej s dvomi závitmi do G 1/2   </t>
  </si>
  <si>
    <t xml:space="preserve"> 734200822</t>
  </si>
  <si>
    <t xml:space="preserve">Demontáž armatúry závitovej s dvomi závitmi nad 1/2 do G 1   </t>
  </si>
  <si>
    <t xml:space="preserve"> 734200823</t>
  </si>
  <si>
    <t xml:space="preserve">Demontáž armatúry závitovej s dvomi závitmi nad 1 do G 6/4   </t>
  </si>
  <si>
    <t xml:space="preserve"> 1392301</t>
  </si>
  <si>
    <t xml:space="preserve">Priamy ventil do spiatočky RL-5  DN15   </t>
  </si>
  <si>
    <t xml:space="preserve"> 1772391</t>
  </si>
  <si>
    <t xml:space="preserve">Priamy termostatický ventil TS-90  DN15   </t>
  </si>
  <si>
    <t xml:space="preserve"> 1778341</t>
  </si>
  <si>
    <t xml:space="preserve">Priamy štvorcestný ventil VUA-40 pre 2-rúrkové vyk. sústavy na jednobodové pripojenie  DN15   </t>
  </si>
  <si>
    <t xml:space="preserve"> 1926006</t>
  </si>
  <si>
    <t>Termostatická hlavica H-Design   alebo ekvivalent</t>
  </si>
  <si>
    <t xml:space="preserve"> 1986010</t>
  </si>
  <si>
    <t>Termostatická hlavica HERZCULES v masívnom vyhotovení odolná voči vandalizmu, krádeži a neoprávnenému zásahu   alebo ekvivalent</t>
  </si>
  <si>
    <t xml:space="preserve"> Pol2</t>
  </si>
  <si>
    <t xml:space="preserve">Automatický odvzdušňovací ventil DN10   </t>
  </si>
  <si>
    <t xml:space="preserve"> Pol3</t>
  </si>
  <si>
    <t xml:space="preserve">Guľový kohút závitový PN16 DN20   </t>
  </si>
  <si>
    <t xml:space="preserve"> Pol4</t>
  </si>
  <si>
    <t xml:space="preserve">Guľový kohút závitový PN16 DN25   </t>
  </si>
  <si>
    <t xml:space="preserve"> Pol5</t>
  </si>
  <si>
    <t xml:space="preserve">Guľový kohút závitový PN16 DN32   </t>
  </si>
  <si>
    <t xml:space="preserve"> Pol6</t>
  </si>
  <si>
    <t xml:space="preserve">Guľový kohút závitový PN16 DN50   </t>
  </si>
  <si>
    <t xml:space="preserve"> Pol7</t>
  </si>
  <si>
    <t xml:space="preserve">Guľový kohút vypúšťací PN6 DN15   </t>
  </si>
  <si>
    <t xml:space="preserve"> Pol8</t>
  </si>
  <si>
    <t xml:space="preserve">Príplatok za preskúšanie pred montážou   </t>
  </si>
  <si>
    <t xml:space="preserve"> 735154042</t>
  </si>
  <si>
    <t xml:space="preserve">Montáž vykurovacieho telesa panelového jednoradového   </t>
  </si>
  <si>
    <t xml:space="preserve"> 735154143</t>
  </si>
  <si>
    <t xml:space="preserve">Montáž vykurovacieho telesa panelového dvojradového   </t>
  </si>
  <si>
    <t xml:space="preserve"> 735154242</t>
  </si>
  <si>
    <t xml:space="preserve">Montáž vykurovacieho telesa panelového trojradového   </t>
  </si>
  <si>
    <t>731/B 5</t>
  </si>
  <si>
    <t xml:space="preserve"> 735121810</t>
  </si>
  <si>
    <t xml:space="preserve">Demontáž radiátorov oceľových článkových   </t>
  </si>
  <si>
    <t xml:space="preserve"> 735494811</t>
  </si>
  <si>
    <t xml:space="preserve">Vypúšťanie vody z vykurovacích sústav o v. pl. vykurovacích telies   </t>
  </si>
  <si>
    <t xml:space="preserve"> 21K10/06</t>
  </si>
  <si>
    <t xml:space="preserve">Oceľové panelové 21 K 600/500 s bočným pripojením   </t>
  </si>
  <si>
    <t xml:space="preserve"> 22K10/06</t>
  </si>
  <si>
    <t xml:space="preserve">Oceľové panelové 22 K  600/1000 s bočným pripojením   </t>
  </si>
  <si>
    <t xml:space="preserve"> 22K11/06</t>
  </si>
  <si>
    <t xml:space="preserve">Oceľové panelové 22 K  600/1100 s bočným pripojením   </t>
  </si>
  <si>
    <t xml:space="preserve"> 22K12/06</t>
  </si>
  <si>
    <t xml:space="preserve">Oceľové panelové 22 K  600/1200 s bočným pripojením   </t>
  </si>
  <si>
    <t xml:space="preserve"> 22K14/06</t>
  </si>
  <si>
    <t xml:space="preserve">Oceľové panelové 22 K  600/1400 s bočným pripojením   </t>
  </si>
  <si>
    <t xml:space="preserve"> 22K15/06</t>
  </si>
  <si>
    <t xml:space="preserve">Oceľové panelové 22 K  600/1500 s bočným pripojením   </t>
  </si>
  <si>
    <t xml:space="preserve"> 22K16/06</t>
  </si>
  <si>
    <t xml:space="preserve">Oceľové panelové 22 K  600/1600 s bočným pripojením   </t>
  </si>
  <si>
    <t xml:space="preserve"> 22K18/06</t>
  </si>
  <si>
    <t xml:space="preserve">Oceľové panelové 22 K  600/1800 s bočným pripojením   </t>
  </si>
  <si>
    <t xml:space="preserve"> 22K20/06</t>
  </si>
  <si>
    <t xml:space="preserve">Oceľové panelové 22 K  600/2000 s bočným pripojením   </t>
  </si>
  <si>
    <t xml:space="preserve"> 22K4/06</t>
  </si>
  <si>
    <t xml:space="preserve">Oceľové panelové 22 K  600/400 s bočným pripojením   </t>
  </si>
  <si>
    <t xml:space="preserve"> 22K5/06</t>
  </si>
  <si>
    <t xml:space="preserve">Oceľové panelové 22 K  600/500 s bočným pripojením   </t>
  </si>
  <si>
    <t xml:space="preserve"> 22K6/06</t>
  </si>
  <si>
    <t xml:space="preserve">Oceľové panelové 22 K  600/600 s bočným pripojením   </t>
  </si>
  <si>
    <t xml:space="preserve"> 22K8/06</t>
  </si>
  <si>
    <t xml:space="preserve">Oceľové panelové 22 K  600/800 s bočným pripojením   </t>
  </si>
  <si>
    <t xml:space="preserve"> 22K9/06</t>
  </si>
  <si>
    <t xml:space="preserve">Oceľové panelové 22 K  600/900 s bočným pripojením   </t>
  </si>
  <si>
    <t xml:space="preserve"> 22K9/09</t>
  </si>
  <si>
    <t xml:space="preserve">Oceľové panelové 22 K  900/900 s bočným pripojením   </t>
  </si>
  <si>
    <t xml:space="preserve"> 33K12/06</t>
  </si>
  <si>
    <t xml:space="preserve">Oceľové panelové 33 K  600/1200 s bočným pripojením   </t>
  </si>
  <si>
    <t xml:space="preserve"> 33K14/06</t>
  </si>
  <si>
    <t xml:space="preserve">Oceľové panelové 33 K  600/1400 s bočným pripojením   </t>
  </si>
  <si>
    <t xml:space="preserve"> 33K18/06</t>
  </si>
  <si>
    <t xml:space="preserve">Oceľové panelové 33 K  600/1800 s bočným pripojením   </t>
  </si>
  <si>
    <t xml:space="preserve"> 33K6/09</t>
  </si>
  <si>
    <t xml:space="preserve">Oceľové panelové 33 K  900/600 s bočným pripojením   </t>
  </si>
  <si>
    <t xml:space="preserve"> HDR6</t>
  </si>
  <si>
    <t>Rebríkové teleso HDR 1300/750 (RAL 9001)   alebo ekvivalent</t>
  </si>
  <si>
    <t xml:space="preserve"> Pol9</t>
  </si>
  <si>
    <t xml:space="preserve">Konzola, držiak, odvzdušňovacia a vypúšťacia zátka, záslepka pre panelové telesá   </t>
  </si>
  <si>
    <t>sada</t>
  </si>
  <si>
    <t>Objekt Hotelová akadémia II - Stavebné úpravy -Internát</t>
  </si>
  <si>
    <t>Práce HSV</t>
  </si>
  <si>
    <t>ZVISLÉ KONŠTRUKCIE</t>
  </si>
  <si>
    <t>POVRCHOVÉ ÚPRAVY</t>
  </si>
  <si>
    <t>OSTATNÉ PRÁCE</t>
  </si>
  <si>
    <t>PRESUNY HMÔT</t>
  </si>
  <si>
    <t>IZOLÁCIE PROTI VODE A VLHKOSTI</t>
  </si>
  <si>
    <t>ZTI-VNÚTORNA KANALIZÁCIA</t>
  </si>
  <si>
    <t>ZTI-ZARIAĎOVACIE PREDMETY</t>
  </si>
  <si>
    <t>DREVOSTAVBY</t>
  </si>
  <si>
    <t>KONŠTRUKCIE STOLÁRSKE</t>
  </si>
  <si>
    <t>KOVOVÉ DOPLNKOVÉ KONŠTRUKCIE</t>
  </si>
  <si>
    <t>PODLAHY A OBKLADY KERAMICKÉ-DLAŽBY</t>
  </si>
  <si>
    <t>PODLAHY A OBKLADY KERAMICKÉ-OBKLADY</t>
  </si>
  <si>
    <t>NÁTERY</t>
  </si>
  <si>
    <t>MAĽBY</t>
  </si>
  <si>
    <t xml:space="preserve"> 11/A 1</t>
  </si>
  <si>
    <t xml:space="preserve"> 342273050</t>
  </si>
  <si>
    <t xml:space="preserve">Priečky z porobetónových tvárnic hr. 50 mm   </t>
  </si>
  <si>
    <t xml:space="preserve"> 342273075</t>
  </si>
  <si>
    <t xml:space="preserve">Priečky z porobetónových tvárnic hr. 75 mm   </t>
  </si>
  <si>
    <t xml:space="preserve"> 342273100</t>
  </si>
  <si>
    <t xml:space="preserve">Priečky z porobetónových tvárnic hr. 100 mm   </t>
  </si>
  <si>
    <t xml:space="preserve"> 612467187</t>
  </si>
  <si>
    <t xml:space="preserve">Vnutorná omietka stien jednovrstvová   </t>
  </si>
  <si>
    <t xml:space="preserve"> 612471513</t>
  </si>
  <si>
    <t xml:space="preserve">Príprava podkladu, penetračný náter   </t>
  </si>
  <si>
    <t xml:space="preserve"> 612481119</t>
  </si>
  <si>
    <t xml:space="preserve">Potiahnutie vnútorných stien sklotextílnou mriežkou s celoplošným prilepením   </t>
  </si>
  <si>
    <t xml:space="preserve"> 632451236</t>
  </si>
  <si>
    <t xml:space="preserve">Poter spádovaný   </t>
  </si>
  <si>
    <t xml:space="preserve"> 14/C 1</t>
  </si>
  <si>
    <t xml:space="preserve"> 612421421</t>
  </si>
  <si>
    <t xml:space="preserve">Oprava vnútorných vápenných omietok stien   </t>
  </si>
  <si>
    <t xml:space="preserve">  3/A 1</t>
  </si>
  <si>
    <t xml:space="preserve"> 941955001</t>
  </si>
  <si>
    <t xml:space="preserve">Lešenie ľahké pracovné pomocné   </t>
  </si>
  <si>
    <t xml:space="preserve"> 13/B 1</t>
  </si>
  <si>
    <t xml:space="preserve"> 962032231</t>
  </si>
  <si>
    <t xml:space="preserve">Búranie muriva nadzákladového z tehál pálených, vápenopieskových,cementových na maltu,  -1,90500t   </t>
  </si>
  <si>
    <t>m3</t>
  </si>
  <si>
    <t xml:space="preserve"> 962081131</t>
  </si>
  <si>
    <t xml:space="preserve">Búranie muriva priečok zo sklenených tvárnic, hr. do 100 mm,  -0,05500t   </t>
  </si>
  <si>
    <t xml:space="preserve"> 965081712</t>
  </si>
  <si>
    <t xml:space="preserve">Búranie dlažieb, bez podklad. lôžka z xylolit., alebo keramických dlaždíc hr. do 10 mm,  -0,02000t   </t>
  </si>
  <si>
    <t xml:space="preserve"> 978059531</t>
  </si>
  <si>
    <t xml:space="preserve">Odsekanie a odobratie stien z obkladačiek vnútorných nad 2 m2,  -0,06800t   </t>
  </si>
  <si>
    <t xml:space="preserve"> 979011111</t>
  </si>
  <si>
    <t xml:space="preserve">Zvislá doprava sutiny a vybúraných hmôt za prvé podlažie nad alebo pod základným podlažím   </t>
  </si>
  <si>
    <t>t</t>
  </si>
  <si>
    <t xml:space="preserve"> 979011121</t>
  </si>
  <si>
    <t xml:space="preserve">Zvislá doprava sutiny a vybúraných hmôt za každé ďalšie podlažie   </t>
  </si>
  <si>
    <t xml:space="preserve"> 979081111</t>
  </si>
  <si>
    <t xml:space="preserve">Odvoz sutiny a vybúraných hmôt na skládku do 1 km   </t>
  </si>
  <si>
    <t xml:space="preserve"> 979081121</t>
  </si>
  <si>
    <t xml:space="preserve">Odvoz sutiny a vybúraných hmôt na skládku za každý ďalší 1 km   </t>
  </si>
  <si>
    <t xml:space="preserve"> 979082111</t>
  </si>
  <si>
    <t xml:space="preserve">Vnútrostavenisková doprava sutiny a vybúraných hmôt do 10 m   </t>
  </si>
  <si>
    <t xml:space="preserve"> 979082121</t>
  </si>
  <si>
    <t xml:space="preserve">Vnútrostavenisková doprava sutiny a vybúraných hmôt za každých ďalších 5 m   </t>
  </si>
  <si>
    <t xml:space="preserve"> 979089012</t>
  </si>
  <si>
    <t xml:space="preserve">Poplatok za skladovanie - betón, tehly, dlaždice (17 01 ), ostatné   </t>
  </si>
  <si>
    <t xml:space="preserve"> 968072456</t>
  </si>
  <si>
    <t xml:space="preserve">Vybúranie kovových dverových zárubní plochy nad 2 m2,  -0,06300t   </t>
  </si>
  <si>
    <t xml:space="preserve"> 999281111</t>
  </si>
  <si>
    <t xml:space="preserve">Presun hmôt pre opravy a údržbu objektov vrátane vonkajších plášťov výšky do 25 m   </t>
  </si>
  <si>
    <t>711/A 1</t>
  </si>
  <si>
    <t xml:space="preserve"> 711113202</t>
  </si>
  <si>
    <t xml:space="preserve">Zhotovenie  izolácie proti zemnej vlhkosti z tekutej lepenky, dvojnásobná   </t>
  </si>
  <si>
    <t xml:space="preserve"> 998711201</t>
  </si>
  <si>
    <t xml:space="preserve">Presun hmôt pre izoláciu proti vode v objektoch výšky do 6 m   </t>
  </si>
  <si>
    <t>721/A 1</t>
  </si>
  <si>
    <t xml:space="preserve"> 721171109</t>
  </si>
  <si>
    <t>sub</t>
  </si>
  <si>
    <t xml:space="preserve"> 721229011</t>
  </si>
  <si>
    <t xml:space="preserve">Dodávka a montáž podlahového odtokového žlabu   </t>
  </si>
  <si>
    <t xml:space="preserve"> 998721201</t>
  </si>
  <si>
    <t xml:space="preserve">Presun hmôt pre vnútornú kanalizáciu v objektoch výšky do 6 m   </t>
  </si>
  <si>
    <t>721/A 5</t>
  </si>
  <si>
    <t xml:space="preserve"> 725119307</t>
  </si>
  <si>
    <t xml:space="preserve">Dodávka a montáž záchodovej misy kombinovanej   </t>
  </si>
  <si>
    <t>súb.</t>
  </si>
  <si>
    <t xml:space="preserve"> 725129210</t>
  </si>
  <si>
    <t xml:space="preserve">Dodávka a montáž pisoárového záchodku   </t>
  </si>
  <si>
    <t xml:space="preserve"> 725219201</t>
  </si>
  <si>
    <t xml:space="preserve">Dodávka a montáž umývadla   </t>
  </si>
  <si>
    <t xml:space="preserve"> 725245101</t>
  </si>
  <si>
    <t xml:space="preserve">Dodávka a montáž sprch. batérie nástennej termostatickej so senzorom   </t>
  </si>
  <si>
    <t xml:space="preserve"> 725245102</t>
  </si>
  <si>
    <t xml:space="preserve">Dodávka a montáž sprchovej hlavice + sprch. set   </t>
  </si>
  <si>
    <t xml:space="preserve"> 725829201</t>
  </si>
  <si>
    <t xml:space="preserve">Dodávka a montáž nástennej batérie nástennej termostatickej so senzorom   </t>
  </si>
  <si>
    <t xml:space="preserve"> 725829301</t>
  </si>
  <si>
    <t xml:space="preserve">Dodávka a montáž zrkadla   </t>
  </si>
  <si>
    <t xml:space="preserve"> 725829401</t>
  </si>
  <si>
    <t xml:space="preserve">Dodávka a montáž skríň   </t>
  </si>
  <si>
    <t xml:space="preserve"> 725829402</t>
  </si>
  <si>
    <t xml:space="preserve">Dodávka a montáž pultíkov pod umývadlo   </t>
  </si>
  <si>
    <t xml:space="preserve"> 998725201</t>
  </si>
  <si>
    <t xml:space="preserve">Presun hmôt pre zariaďovacie predmety v objektoch výšky do 6 m   </t>
  </si>
  <si>
    <t>721/B 5</t>
  </si>
  <si>
    <t xml:space="preserve"> 725110815</t>
  </si>
  <si>
    <t xml:space="preserve">Demontáž záchoda splachovacieho s nádržou   </t>
  </si>
  <si>
    <t xml:space="preserve"> 725130812</t>
  </si>
  <si>
    <t xml:space="preserve">Demontáž pisoárového státia   </t>
  </si>
  <si>
    <t xml:space="preserve"> 725210822</t>
  </si>
  <si>
    <t xml:space="preserve">Demontáž umývadiel alebo umývadielok   </t>
  </si>
  <si>
    <t xml:space="preserve"> 725240811</t>
  </si>
  <si>
    <t xml:space="preserve">Demontáž sprchovacieho kútu   </t>
  </si>
  <si>
    <t xml:space="preserve"> 725820810</t>
  </si>
  <si>
    <t xml:space="preserve">Demontáž batérie drezovej, umývadlovej   </t>
  </si>
  <si>
    <t>763/A 1</t>
  </si>
  <si>
    <t xml:space="preserve"> 998763201</t>
  </si>
  <si>
    <t xml:space="preserve">Presun hmôt pre drevostavby v objektoch výšky do 12 m   </t>
  </si>
  <si>
    <t>763/A 2</t>
  </si>
  <si>
    <t xml:space="preserve"> 763122111</t>
  </si>
  <si>
    <t xml:space="preserve">Predsadená SDK stena, jednoduchá kca, dosky RB hr. 12,5 mm TI hr. 50 mm   </t>
  </si>
  <si>
    <t xml:space="preserve"> 763138220</t>
  </si>
  <si>
    <t xml:space="preserve">Podhľad SDK RB 12.5 mm závesný   </t>
  </si>
  <si>
    <t xml:space="preserve"> 763170030</t>
  </si>
  <si>
    <t xml:space="preserve">Revízne dvierka   </t>
  </si>
  <si>
    <t>766/A 1</t>
  </si>
  <si>
    <t xml:space="preserve"> 766621081</t>
  </si>
  <si>
    <t xml:space="preserve">Dodávka a montáž plné dvere 1600x1970 protipožiarne EI30 D3C   </t>
  </si>
  <si>
    <t xml:space="preserve"> 766662112</t>
  </si>
  <si>
    <t xml:space="preserve">Dodávka a osadenie interiérových dverí š.600   </t>
  </si>
  <si>
    <t xml:space="preserve"> 998766201</t>
  </si>
  <si>
    <t xml:space="preserve">Presun hmot pre konštrukcie stolárske v objektoch výšky do 6 m   </t>
  </si>
  <si>
    <t>766/B 1</t>
  </si>
  <si>
    <t xml:space="preserve"> 766411812</t>
  </si>
  <si>
    <t xml:space="preserve">Demontáž dreveného obkladu   </t>
  </si>
  <si>
    <t>767/A 3</t>
  </si>
  <si>
    <t xml:space="preserve"> 998767101</t>
  </si>
  <si>
    <t xml:space="preserve">Presun hmôt pre kovové stavebné doplnkové konštrukcie v objektoch výšky do 6 m   </t>
  </si>
  <si>
    <t xml:space="preserve"> 767660100</t>
  </si>
  <si>
    <t xml:space="preserve">Dodávka amontáž exterérovej žalúzie 1800x600   </t>
  </si>
  <si>
    <t>771/A 1</t>
  </si>
  <si>
    <t xml:space="preserve"> 771575109</t>
  </si>
  <si>
    <t xml:space="preserve">Montáž podláh z dlaždíc keramických do tmelu   </t>
  </si>
  <si>
    <t xml:space="preserve"> 998771201</t>
  </si>
  <si>
    <t xml:space="preserve">Presun hmôt pre podlahy z dlaždíc v objektoch výšky do 6m   </t>
  </si>
  <si>
    <t xml:space="preserve"> 5978650010</t>
  </si>
  <si>
    <t xml:space="preserve">Dlažba keramická   </t>
  </si>
  <si>
    <t>771/A 2</t>
  </si>
  <si>
    <t xml:space="preserve"> 781445018</t>
  </si>
  <si>
    <t xml:space="preserve">Montáž obkladov vnútor. stien z obkladačiek kladených do tmelu   </t>
  </si>
  <si>
    <t xml:space="preserve"> 781491111</t>
  </si>
  <si>
    <t xml:space="preserve">Dodávka a osadenie elox. rohových líšt   </t>
  </si>
  <si>
    <t xml:space="preserve"> 998781201</t>
  </si>
  <si>
    <t xml:space="preserve">Presun hmôt pre obklady keramické v objektoch výšky do 6 m   </t>
  </si>
  <si>
    <t>S/S70</t>
  </si>
  <si>
    <t xml:space="preserve"> 5976574000</t>
  </si>
  <si>
    <t xml:space="preserve">Obkladačky keramické   </t>
  </si>
  <si>
    <t>783/A 1</t>
  </si>
  <si>
    <t xml:space="preserve"> 783894612</t>
  </si>
  <si>
    <t>Náter farbami ekologickými riediteľnými vodou SADAKRINOM bielym pre náter sadrokartón. stropov   alebo ekvivalent</t>
  </si>
  <si>
    <t xml:space="preserve"> 783894622</t>
  </si>
  <si>
    <t>Náter farbami ekologickými riediteľnými vodou SADAKRINOM pre náter sadrokartón. stien 2x   alebo ekvivalent</t>
  </si>
  <si>
    <t>784/A 1</t>
  </si>
  <si>
    <t xml:space="preserve"> 784410100</t>
  </si>
  <si>
    <t xml:space="preserve">Penetrovanie jednonásobné   </t>
  </si>
  <si>
    <t xml:space="preserve"> 784418011</t>
  </si>
  <si>
    <t xml:space="preserve">Zakrývanie otvorov, podláh a zariadení fóliou v miestnostiach alebo na schodisku   </t>
  </si>
  <si>
    <t xml:space="preserve"> 784452271</t>
  </si>
  <si>
    <t xml:space="preserve">Maľby z maliarskych zmesí biele   </t>
  </si>
  <si>
    <t>Objekt Hotelová akadémia II - ELI -Internát</t>
  </si>
  <si>
    <t>M-22 MONTÁŽ OZNAMOVACÍCH  A SIGNAL. ZARIADENÍ</t>
  </si>
  <si>
    <t xml:space="preserve"> 210010108</t>
  </si>
  <si>
    <t xml:space="preserve">Lišta elektroinštalačná z PVC 24x22, uložená pevne, vkladacia   </t>
  </si>
  <si>
    <t xml:space="preserve"> 210010109</t>
  </si>
  <si>
    <t xml:space="preserve">Lišta elektroinštalačná z PVC 40x20, uložená pevne, vkladacia   </t>
  </si>
  <si>
    <t xml:space="preserve"> 210010112</t>
  </si>
  <si>
    <t xml:space="preserve">Lišta elektroinštalačná z PVC 80x40, uložená pevne,  vkladacia   </t>
  </si>
  <si>
    <t xml:space="preserve"> 210010333</t>
  </si>
  <si>
    <t xml:space="preserve">Krabica pre lištový rozvod typ 6481-14   </t>
  </si>
  <si>
    <t xml:space="preserve"> 210011302</t>
  </si>
  <si>
    <t xml:space="preserve">Osadenie polyamidovej príchytky HM 8, do tehlového muriva   </t>
  </si>
  <si>
    <t xml:space="preserve"> 210011305</t>
  </si>
  <si>
    <t xml:space="preserve">Osadenie polyamidovej príchytky HM 6 do ostro pálených tehál, alebo stredne tvrdého kameňa   </t>
  </si>
  <si>
    <t xml:space="preserve"> 210110001</t>
  </si>
  <si>
    <t xml:space="preserve">Jednopólový spínač - radenie 1, nástenný pre prostredie obyčajné alebo vlhké vrátane zapojenia   </t>
  </si>
  <si>
    <t xml:space="preserve"> 210110003</t>
  </si>
  <si>
    <t xml:space="preserve">Sériový spínač (prepínač) -  radenie 5, nástenný pre prostredie obyčajné alebo vlhké vrátane zapojenia   </t>
  </si>
  <si>
    <t xml:space="preserve"> 210110004</t>
  </si>
  <si>
    <t xml:space="preserve">Striedavý spínač (prepínač) - radenie 6, nástenný pre prostredie obyčajné alebo vlhké vrátane zapojenia   </t>
  </si>
  <si>
    <t xml:space="preserve"> 210110095</t>
  </si>
  <si>
    <t xml:space="preserve">Spínače snímač pohybu na strop   </t>
  </si>
  <si>
    <t xml:space="preserve"> 210111012</t>
  </si>
  <si>
    <t xml:space="preserve">Domová zásuvka polozapustená alebo zapustená, 10/16 A 250 V 2P + Z 2 x zapojenie   </t>
  </si>
  <si>
    <t xml:space="preserve"> 210201005</t>
  </si>
  <si>
    <t xml:space="preserve">Zapojenie svietidlá IP40, 1 x svetelný zdroj, stropného - nástenného interierového so žiarovkou   </t>
  </si>
  <si>
    <t xml:space="preserve"> 210201006</t>
  </si>
  <si>
    <t xml:space="preserve">Zapojenie svietidlá IP40, 2 x svetelný zdroj, stropného - nástenného interierového so žiarovkou   </t>
  </si>
  <si>
    <t xml:space="preserve"> 210961101</t>
  </si>
  <si>
    <t xml:space="preserve">Demontáž-spínač nástenný jednopólový pre prostredie obyčajné   </t>
  </si>
  <si>
    <t xml:space="preserve"> 210961102</t>
  </si>
  <si>
    <t xml:space="preserve">Demontáž-spínač nástenný dvojpólový pre prostredie obyčajné   </t>
  </si>
  <si>
    <t xml:space="preserve"> 210961602</t>
  </si>
  <si>
    <t xml:space="preserve">Demontáž-zásuvka domová, vstavaná 2P+Z   </t>
  </si>
  <si>
    <t xml:space="preserve"> 210962032</t>
  </si>
  <si>
    <t xml:space="preserve">Demontáž svietidla - žiarivkové bytové stropné prisadené 2 zdroje s krytom   </t>
  </si>
  <si>
    <t xml:space="preserve"> 210193075</t>
  </si>
  <si>
    <t xml:space="preserve">Domova rozvodnica do 96 M pre zapustenú montáž bez sekacích prác   </t>
  </si>
  <si>
    <t xml:space="preserve"> 210201901</t>
  </si>
  <si>
    <t xml:space="preserve">Montáž svietidla interiérového na stenu do 1,0 kg   </t>
  </si>
  <si>
    <t xml:space="preserve"> 210201911</t>
  </si>
  <si>
    <t xml:space="preserve">Montáž svietidla interiérového na strop do 1,0 kg   </t>
  </si>
  <si>
    <t xml:space="preserve"> 210201951</t>
  </si>
  <si>
    <t xml:space="preserve">Montáž svietidla zapusteného do 1,0 kg   </t>
  </si>
  <si>
    <t xml:space="preserve"> 210201953</t>
  </si>
  <si>
    <t xml:space="preserve">Montáž svietidla zapusteného do 5 kg   </t>
  </si>
  <si>
    <t xml:space="preserve"> 210881075</t>
  </si>
  <si>
    <t xml:space="preserve">Kábel bezhalogénový, medený uložený pevne N2XH 0,6/1,0 kV  3x1,5   </t>
  </si>
  <si>
    <t xml:space="preserve"> 210881076</t>
  </si>
  <si>
    <t xml:space="preserve">Kábel bezhalogénový, medený uložený pevne N2XH 0,6/1,0 kV  3x2,5   </t>
  </si>
  <si>
    <t xml:space="preserve"> 210881099</t>
  </si>
  <si>
    <t xml:space="preserve">Kábel bezhalogénový, medený uložený pevne N2XH 0,6/1,0 kV  4x50   </t>
  </si>
  <si>
    <t xml:space="preserve"> 3410350864</t>
  </si>
  <si>
    <t xml:space="preserve">N2XH 3x1,5 Nehorľavý kábel bez funkčnosti VDE   </t>
  </si>
  <si>
    <t xml:space="preserve"> 3410350865</t>
  </si>
  <si>
    <t xml:space="preserve">N2XH 3x2,5 Nehorľavý kábel bez funkčnosti VDE   </t>
  </si>
  <si>
    <t xml:space="preserve"> 3410350888</t>
  </si>
  <si>
    <t xml:space="preserve">N2XH 5x50 Nehorľavý kábel bez funkčnosti VDE   </t>
  </si>
  <si>
    <t xml:space="preserve"> 345LK</t>
  </si>
  <si>
    <t xml:space="preserve">Krabica prístrojová s viečkom  LK80/2 + svorky lustrové pre montáž spojov   </t>
  </si>
  <si>
    <t xml:space="preserve"> 345ZA2</t>
  </si>
  <si>
    <t xml:space="preserve">Zásuvka dvojitá , biela,  montaž do krabice nad omietku   </t>
  </si>
  <si>
    <t xml:space="preserve"> 3571201010</t>
  </si>
  <si>
    <t xml:space="preserve">Rozvádzač oceľoplechový zapustený v zmysle PD,  - RVI,  RVII,  RVIII   </t>
  </si>
  <si>
    <t xml:space="preserve"> 3581900400</t>
  </si>
  <si>
    <t xml:space="preserve">Pohybový snímač , do stropu, nastaviteľný, 360 stupňov   </t>
  </si>
  <si>
    <t xml:space="preserve">Likvidácia a odvoz zdemontovaných častí rozvodov   </t>
  </si>
  <si>
    <t xml:space="preserve"> DE2</t>
  </si>
  <si>
    <t xml:space="preserve">Úprava NIKY 1 poschodie, rozobratie, pre montáž káblov - prípojka pre internát, spätné danie do existujúceho stavu   </t>
  </si>
  <si>
    <t xml:space="preserve"> SV1</t>
  </si>
  <si>
    <t xml:space="preserve">Svietidlo Teson AL-DTO50 220V 07370  alebo ekvivalent </t>
  </si>
  <si>
    <t xml:space="preserve"> SV2</t>
  </si>
  <si>
    <t xml:space="preserve">Svietidlo MERA TL-8/2700K, 08301, alebo ekvivalent, svieltidlo musí spĺňať podmienky pre montáž nad umývadlo   </t>
  </si>
  <si>
    <t xml:space="preserve"> SV3</t>
  </si>
  <si>
    <t xml:space="preserve">Trubica OSRAM L 8W/21-840 alebo ekvivalent + ekologický príplatok   </t>
  </si>
  <si>
    <t xml:space="preserve"> SV4</t>
  </si>
  <si>
    <t>Svietidlo  prisadené PIRES DL-60O NS, 1xmax60W/E27    alebo ekvivalent</t>
  </si>
  <si>
    <t xml:space="preserve"> SV5</t>
  </si>
  <si>
    <t xml:space="preserve">Ziarovka 50W GU10-50 hal. 50W   </t>
  </si>
  <si>
    <t xml:space="preserve"> SV6</t>
  </si>
  <si>
    <t xml:space="preserve">Žiarovka LED CorePro LEDbulb 11(11,5)-75W E27 827 alebo ekvivalent + ekologický poplatok   </t>
  </si>
  <si>
    <t xml:space="preserve"> SV7</t>
  </si>
  <si>
    <t xml:space="preserve">Svietidlo  na strop,    T5,  2x35W, EB A2   </t>
  </si>
  <si>
    <t xml:space="preserve"> SV8</t>
  </si>
  <si>
    <t xml:space="preserve">Trubica TL5 35W/840 HE  alebo ekvivalent+ ekologický príspevok   </t>
  </si>
  <si>
    <t xml:space="preserve"> SV9</t>
  </si>
  <si>
    <t xml:space="preserve">Svietidlo Núdzové s piktogramom 1x8W/1hod. SE IP42, 1hod len nudzový režim   </t>
  </si>
  <si>
    <t xml:space="preserve"> V</t>
  </si>
  <si>
    <t xml:space="preserve">Viečko   </t>
  </si>
  <si>
    <t xml:space="preserve"> V2</t>
  </si>
  <si>
    <t xml:space="preserve">Viečko V 68HF + vruty   </t>
  </si>
  <si>
    <t>S/S20</t>
  </si>
  <si>
    <t xml:space="preserve"> 2830403000</t>
  </si>
  <si>
    <t xml:space="preserve">Hmoždinka klasická 6 mm T6 typ: T6-PA, s vrutom   </t>
  </si>
  <si>
    <t xml:space="preserve"> 2830403500</t>
  </si>
  <si>
    <t xml:space="preserve">Hmoždinka klasická 8 mm T8 typ: T8-PA, s vrutom   </t>
  </si>
  <si>
    <t xml:space="preserve"> 2830404000</t>
  </si>
  <si>
    <t xml:space="preserve">Hmoždinka klasická 10 mm T10 typ: T10-PA, s vrutom   </t>
  </si>
  <si>
    <t xml:space="preserve"> 3410300141</t>
  </si>
  <si>
    <t xml:space="preserve">Kanál elektroinštalačný HD - biela RAL 9003 EKD 80X40HF HD, bezhalogénový, vrátane spojok, uhlov a pod   </t>
  </si>
  <si>
    <t xml:space="preserve"> 3410300889</t>
  </si>
  <si>
    <t xml:space="preserve">Lišta hranatá HD - biela RAL 9003 LHD 40X20HF  HD, bezhalogénová vrátane spojok, uhlov a pod   </t>
  </si>
  <si>
    <t xml:space="preserve"> 3410300973</t>
  </si>
  <si>
    <t xml:space="preserve">Lišta vkladacia HD - biela RAL 9003 LHD 20X20HF, bezhalogénová , vrátane spojok, uhlov a pod   </t>
  </si>
  <si>
    <t xml:space="preserve"> 3450201200</t>
  </si>
  <si>
    <t xml:space="preserve">Spínač 5 , biely, montaž do krabice nad omietku   </t>
  </si>
  <si>
    <t xml:space="preserve"> 3450201320</t>
  </si>
  <si>
    <t xml:space="preserve">Spínač 1 , biely,  montaž do krabice nad omietku   </t>
  </si>
  <si>
    <t xml:space="preserve"> 3450201570</t>
  </si>
  <si>
    <t xml:space="preserve">Spínač 6 , biely, montaž do krabice nad omietku   </t>
  </si>
  <si>
    <t xml:space="preserve"> 3450359300</t>
  </si>
  <si>
    <t xml:space="preserve">Zásuvka jednoduchá , biela,  montaž do krabice nad omietku   </t>
  </si>
  <si>
    <t xml:space="preserve"> 3455120100</t>
  </si>
  <si>
    <t xml:space="preserve">Krabica prístrojová dvojnásobná LK 80x28/2K biela   </t>
  </si>
  <si>
    <t xml:space="preserve"> 3455120110</t>
  </si>
  <si>
    <t xml:space="preserve">Krabica prístrojová jednonásobná LK 80x28R/1  biela   </t>
  </si>
  <si>
    <t xml:space="preserve"> MD</t>
  </si>
  <si>
    <t xml:space="preserve">Mimostavenisková doprava   </t>
  </si>
  <si>
    <t xml:space="preserve"> PD</t>
  </si>
  <si>
    <t xml:space="preserve">Presun dodávok   </t>
  </si>
  <si>
    <t>922/M22</t>
  </si>
  <si>
    <t xml:space="preserve"> 220261661</t>
  </si>
  <si>
    <t xml:space="preserve">Vyznačenie trasy vedenia podľa plánu   </t>
  </si>
  <si>
    <t xml:space="preserve"> 220511002</t>
  </si>
  <si>
    <t xml:space="preserve">Montáž zásuvky 2xRJ45 pod omietku   </t>
  </si>
  <si>
    <t xml:space="preserve"> 220511032</t>
  </si>
  <si>
    <t xml:space="preserve">Kábel dátový   </t>
  </si>
  <si>
    <t xml:space="preserve"> 341DAT1</t>
  </si>
  <si>
    <t>Zdroj APC Power-Saving APC Back-UPS ES 8 Outlet 550VA 230V CEE 7/5   alebo ekvivalent</t>
  </si>
  <si>
    <t xml:space="preserve"> 341DAT10</t>
  </si>
  <si>
    <t>Licencia k správe AP antén E-iCard LIC-EAP-ZZ0019F Access Point License add 8 Access Points (2 default), NWA3000-N/5000-N series) for all ZyWALL/USG)   alebo ekvivalent</t>
  </si>
  <si>
    <t xml:space="preserve"> 341DAT11</t>
  </si>
  <si>
    <t>Rozšírená záruka na firewall NBD-GW-ZZ0002F            4 + 1 years Next Business Day Delivery service for business gateway series   alebo ekvivalent</t>
  </si>
  <si>
    <t xml:space="preserve"> 341DAT12</t>
  </si>
  <si>
    <t>MikroTik SFP/SFP+ direct attach cable, 3m - S+DA0003   alebo ekvivalent</t>
  </si>
  <si>
    <t xml:space="preserve"> 341DAT2</t>
  </si>
  <si>
    <t>MikroTik Cloud Core Router CCR1036, 12x Gbit LAN, 4x Gbit SFP port, dotykové LCD, vč. L6   alebo ekvivalent</t>
  </si>
  <si>
    <t xml:space="preserve"> 341DAT3</t>
  </si>
  <si>
    <t>MikroTik CRS226-24G-2S+RM, Atheros AR9344 CPU, 128MB RAM, 24xGLAN + 2xSFP+cage, ROS L5, LCDpanel, PSU,1RMcase   alebo ekvivalent</t>
  </si>
  <si>
    <t xml:space="preserve"> 341DAT4</t>
  </si>
  <si>
    <t>MikroTik optický modul S-85DLC05D, MM, 550m   alebo ekvivalent</t>
  </si>
  <si>
    <t xml:space="preserve"> 341DAT5</t>
  </si>
  <si>
    <t>Linkbasic závesná skrine 19 9U 600x600mm   alebo ekvivalent</t>
  </si>
  <si>
    <t xml:space="preserve"> 341DAT6</t>
  </si>
  <si>
    <t>ZyXEL GS1900-24HP, 26-port Gigabit Web Smart switch: 24x Gigabit metal + 2x SFP, IPv6, 802.3az (Green)   alebo ekvivalent</t>
  </si>
  <si>
    <t xml:space="preserve"> 341DAT7</t>
  </si>
  <si>
    <t>ZyXEL NWA5121-NI, Standalone or Controller AP 802.11 bgn Wireless Access Point, Single radio, CAPWAP, TX Beamforming, L   alebo ekvivalent</t>
  </si>
  <si>
    <t xml:space="preserve"> 341DAT8</t>
  </si>
  <si>
    <t>PC Power-Saving APC Back-UPS ES 8 Outlet 550VA 230V CEE 7/5   alebo ekvivalent</t>
  </si>
  <si>
    <t xml:space="preserve"> 341DAT9</t>
  </si>
  <si>
    <t>Firewall ZyXEL ZyWALL USG210 UTM BUNDLE, Security UTM solution: Firewall, VPN: 200xIPSec/ 150x SSL (35 default ), 6x 1Gbps (4x   alebo ekvivalent</t>
  </si>
  <si>
    <t xml:space="preserve"> 3410300725</t>
  </si>
  <si>
    <t xml:space="preserve">FTP cat.5e LSOH, bezhalogénový   </t>
  </si>
  <si>
    <t xml:space="preserve"> 3582010001</t>
  </si>
  <si>
    <t xml:space="preserve">Zásuvka podpovrchová Modulo50, 2xRJ45/u, Cat.5e,komplet osadená-počítačová sieť a príslušenstvo   </t>
  </si>
  <si>
    <t>Objekt Hotelová akadémia III - Stavebné úpravy -Ostatné priestory</t>
  </si>
  <si>
    <t>ZEMNÉ PRÁCE</t>
  </si>
  <si>
    <t xml:space="preserve"> 317165300</t>
  </si>
  <si>
    <t xml:space="preserve"> 317165301</t>
  </si>
  <si>
    <t xml:space="preserve"> 12/A 2</t>
  </si>
  <si>
    <t xml:space="preserve"> 341142011</t>
  </si>
  <si>
    <t xml:space="preserve">Dodávka a osadenie ľahkej priečky   </t>
  </si>
  <si>
    <t xml:space="preserve"> 642942111</t>
  </si>
  <si>
    <t xml:space="preserve">Osadenie oceľovej dverovej zárubne alebo rámu, plochy otvoru do 2,5 m2   </t>
  </si>
  <si>
    <t xml:space="preserve"> 642942221</t>
  </si>
  <si>
    <t xml:space="preserve">Osadenie oceľovej dverovej zárubne alebo rámu, plochy otvoru nad 2,5 do 4,5 m2   </t>
  </si>
  <si>
    <t xml:space="preserve"> 632450325</t>
  </si>
  <si>
    <t xml:space="preserve">Samonivelizačná podlahová stierka priem hr. 5 mm   </t>
  </si>
  <si>
    <t>S/S50</t>
  </si>
  <si>
    <t xml:space="preserve"> 5533192000</t>
  </si>
  <si>
    <t xml:space="preserve">Zárubňa oceľová 60x197x8cm   </t>
  </si>
  <si>
    <t xml:space="preserve"> 5533192400</t>
  </si>
  <si>
    <t xml:space="preserve">Zárubňa oceľová 80x197x8cm   </t>
  </si>
  <si>
    <t xml:space="preserve"> 5533301300</t>
  </si>
  <si>
    <t xml:space="preserve">Zárubňa oceľová 165x197 pre požiarne dvojkrídlové dvere   </t>
  </si>
  <si>
    <t xml:space="preserve"> 962031135</t>
  </si>
  <si>
    <t xml:space="preserve">Búranie priečok z tvárnic alebo priečkoviek hr. do150 mm,  -0,11500t   </t>
  </si>
  <si>
    <t xml:space="preserve"> 968062991</t>
  </si>
  <si>
    <t xml:space="preserve">Vybúranie drevených vnútorných obložení výkladov, ostenia a obkladov stien,  -0,00400t   </t>
  </si>
  <si>
    <t xml:space="preserve"> 968072246</t>
  </si>
  <si>
    <t xml:space="preserve">Vybúranie kovových rámov okien jednoduchých plochy do 4 m2,  -0,03400t   </t>
  </si>
  <si>
    <t xml:space="preserve"> 968072455</t>
  </si>
  <si>
    <t xml:space="preserve">Vybúranie kovových dverových zárubní plochy do 2 m2,  -0,07600t   </t>
  </si>
  <si>
    <t xml:space="preserve"> 725119701</t>
  </si>
  <si>
    <t xml:space="preserve">Dodávka a montáž predstenového systému záchodov   </t>
  </si>
  <si>
    <t xml:space="preserve"> 725332320</t>
  </si>
  <si>
    <t xml:space="preserve">Dodávka a montáž výlevky keramickej   </t>
  </si>
  <si>
    <t xml:space="preserve"> 725829205</t>
  </si>
  <si>
    <t xml:space="preserve">Dodávka a montáž batérie drezovej k baru   </t>
  </si>
  <si>
    <t xml:space="preserve"> 763111113</t>
  </si>
  <si>
    <t xml:space="preserve">Priečka SDK, jednoduchá kca, dosky 1xRB hr. 12,5 mm s TI 100 mm   </t>
  </si>
  <si>
    <t xml:space="preserve"> 763122112</t>
  </si>
  <si>
    <t xml:space="preserve">Predsadená SDK stena, jednoduchá kca, dosky RB hr. 12,5 mm bez TI   </t>
  </si>
  <si>
    <t xml:space="preserve"> 763135075</t>
  </si>
  <si>
    <t xml:space="preserve">Kazetový podhľad 600 x 600 mm   </t>
  </si>
  <si>
    <t xml:space="preserve"> 763138221</t>
  </si>
  <si>
    <t xml:space="preserve">Podhľad SDK RF 12.5 mm závesný   </t>
  </si>
  <si>
    <t xml:space="preserve"> 766621082</t>
  </si>
  <si>
    <t xml:space="preserve">Dodávka a montáž presklené dvere 3800x2400 protipožiarne EI30 D3C   </t>
  </si>
  <si>
    <t xml:space="preserve"> 766662113</t>
  </si>
  <si>
    <t xml:space="preserve">Dodávka a osadenie interiérových dverí š.800   </t>
  </si>
  <si>
    <t xml:space="preserve"> 766662114</t>
  </si>
  <si>
    <t xml:space="preserve">Dodávka a osadenie interiérových dverí dvojkrídlových   </t>
  </si>
  <si>
    <t>767/A 1</t>
  </si>
  <si>
    <t xml:space="preserve"> 767330303</t>
  </si>
  <si>
    <t xml:space="preserve">Prístrešok z lexanu   </t>
  </si>
  <si>
    <t xml:space="preserve"> 998767201</t>
  </si>
  <si>
    <t xml:space="preserve"> 771415014</t>
  </si>
  <si>
    <t xml:space="preserve">Montáž soklíkov do tmelu   </t>
  </si>
  <si>
    <t xml:space="preserve"> 783122110</t>
  </si>
  <si>
    <t xml:space="preserve">Nátery syntetické, 1xnáter   </t>
  </si>
  <si>
    <t>Objekt Hotelová akadémia III - ELI -Ostatné priestory</t>
  </si>
  <si>
    <t xml:space="preserve"> 973031334</t>
  </si>
  <si>
    <t xml:space="preserve">Vysekanie kapsy z tehál plochy do 0, 25 m2, hl.do 150 mm,  -0,04000t   </t>
  </si>
  <si>
    <t xml:space="preserve"> 973045141</t>
  </si>
  <si>
    <t xml:space="preserve">Vysekanie v murive betónovom kapsy pre kotvenie upevňovacích prvkov, hĺbky nad 150 mm,  -0,00400t   </t>
  </si>
  <si>
    <t xml:space="preserve"> 974031121</t>
  </si>
  <si>
    <t xml:space="preserve">Vysekanie rýh v akomkoľvek murive tehlovom na akúkoľvek maltu do hĺbky 30 mm a š. do 30 mm,  -0,00200 t   </t>
  </si>
  <si>
    <t xml:space="preserve"> 974031132</t>
  </si>
  <si>
    <t xml:space="preserve">Vysekanie rýh v akomkoľvek murive tehlovom na akúkoľvek maltu do hĺbky 50 mm a š. do 70 mm,  -0,00600t   </t>
  </si>
  <si>
    <t xml:space="preserve"> 210010059</t>
  </si>
  <si>
    <t xml:space="preserve">Rúrka tuhá elektroinštalačná z PVC typ 1525, uložená pevne   </t>
  </si>
  <si>
    <t xml:space="preserve"> 3457100080</t>
  </si>
  <si>
    <t xml:space="preserve">I-Rúrka UPRM 25, vrátane príchytiek a upevňovacieho materálu   </t>
  </si>
  <si>
    <t xml:space="preserve"> 210010027</t>
  </si>
  <si>
    <t xml:space="preserve">Rúrka ohybná elektroinštalačná z PVC typ FXP 25, uložená pevne   </t>
  </si>
  <si>
    <t xml:space="preserve"> 3450510300</t>
  </si>
  <si>
    <t xml:space="preserve">I-Spojka SM 25 šedá   </t>
  </si>
  <si>
    <t xml:space="preserve"> 3450710400</t>
  </si>
  <si>
    <t xml:space="preserve">Rúrka FXP 25   </t>
  </si>
  <si>
    <t xml:space="preserve"> 3451100300</t>
  </si>
  <si>
    <t xml:space="preserve">I-Príchytka CL 25 bledošedá   </t>
  </si>
  <si>
    <t xml:space="preserve">Lišta elektroinštalačná z PVC 40x20, uložená pevne, vkladacia podlahová   </t>
  </si>
  <si>
    <t xml:space="preserve"> 210010301</t>
  </si>
  <si>
    <t xml:space="preserve">Krabica prístrojová bez zapojenia (1901, KP 68, KZ 3)   </t>
  </si>
  <si>
    <t xml:space="preserve"> 210011301</t>
  </si>
  <si>
    <t xml:space="preserve">Osadenie polyamidovej príchytky HM 6, do tehlového muriva   </t>
  </si>
  <si>
    <t xml:space="preserve"> 210011303</t>
  </si>
  <si>
    <t xml:space="preserve">Osadenie polyamidovej príchytky HM 10, do tehlového muriva   </t>
  </si>
  <si>
    <t xml:space="preserve"> 210201047</t>
  </si>
  <si>
    <t xml:space="preserve">Zapojenie svietidlá IP20, 3x svetelný zdroj, P=40W, stropného - nástenného interierového s lineárnou žiarivkou   </t>
  </si>
  <si>
    <t xml:space="preserve"> 210201048</t>
  </si>
  <si>
    <t xml:space="preserve">Zapojenie svietidlá IP20, 4 x svetelný zdroj, P=40W, stropného - nástenného interierového s lineárnou žiarivkou   </t>
  </si>
  <si>
    <t>R/R 0</t>
  </si>
  <si>
    <t xml:space="preserve"> 210881103</t>
  </si>
  <si>
    <t xml:space="preserve">Kábel bezhalogénový, medený uložený pevne N2XH 0,6/1,0 kV  5x6   </t>
  </si>
  <si>
    <t xml:space="preserve"> 210193074</t>
  </si>
  <si>
    <t xml:space="preserve">Rozvádzače R522,  R407, R408, R409, R311,  R312,  R313   </t>
  </si>
  <si>
    <t xml:space="preserve"> 210881098</t>
  </si>
  <si>
    <t xml:space="preserve">Kábel bezhalogénový, medený uložený pevne N2XH 0,6/1,0 kV  4x35   </t>
  </si>
  <si>
    <t xml:space="preserve"> 3410350887</t>
  </si>
  <si>
    <t xml:space="preserve">N2XH 5x35 Nehorľavý kábel bez funkčnosti VDE   </t>
  </si>
  <si>
    <t xml:space="preserve"> 3410350892</t>
  </si>
  <si>
    <t xml:space="preserve">N2XH 5x6 Nehorľavý kábel bez funkčnosti VDE   </t>
  </si>
  <si>
    <t xml:space="preserve"> 3486301670</t>
  </si>
  <si>
    <t xml:space="preserve"> 3486301700</t>
  </si>
  <si>
    <t xml:space="preserve">Stavebnicové svietidlo s lineárnou žiarivkou 4x14W, IP20, EVG   </t>
  </si>
  <si>
    <t xml:space="preserve"> 348SO5</t>
  </si>
  <si>
    <t xml:space="preserve">Rozvádzač   RIX - v zmysle PD   </t>
  </si>
  <si>
    <t xml:space="preserve"> MaR</t>
  </si>
  <si>
    <t xml:space="preserve"> RO1</t>
  </si>
  <si>
    <t xml:space="preserve">Rozvádzače  R522,  R407, R408, R409, R311,  R312,  R313   </t>
  </si>
  <si>
    <t>SUB</t>
  </si>
  <si>
    <t xml:space="preserve"> RO2</t>
  </si>
  <si>
    <t xml:space="preserve">Doplnenie rozvádzača  R III, vzmysle PD, vrátane úpravy krycieho plechu   </t>
  </si>
  <si>
    <t xml:space="preserve"> RO3</t>
  </si>
  <si>
    <t xml:space="preserve">Doplnenie rozvádzača  R IV, vzmysle PD, vrátane úpravy krycieho plechu   </t>
  </si>
  <si>
    <t xml:space="preserve"> RO4</t>
  </si>
  <si>
    <t xml:space="preserve"> RO5</t>
  </si>
  <si>
    <t xml:space="preserve">Doplnenie a oprava rozvádzačov HR - doplnená nová časť  a RE, v zmysle PD   </t>
  </si>
  <si>
    <t xml:space="preserve"> RO6</t>
  </si>
  <si>
    <t xml:space="preserve">Oprava rozvádzača RE   - výmena izolátorov a meracích transformátorov prúdu   </t>
  </si>
  <si>
    <t xml:space="preserve">Hmoždinka klasická 6 mm T6 typ: T6-PA   </t>
  </si>
  <si>
    <t xml:space="preserve">Lišta hranatá HD - biela RAL 9003  40X20HF  podlahová, bezhalogénová vrátane spojok, uhlov a pod   </t>
  </si>
  <si>
    <t xml:space="preserve">Zásuvka jednoduchá , biela,  montaž do krabice pod omietku   </t>
  </si>
  <si>
    <t xml:space="preserve"> 3450906510</t>
  </si>
  <si>
    <t xml:space="preserve">Krabica KU 68-1901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</si>
  <si>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</si>
  <si>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</si>
  <si>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</si>
  <si>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</si>
  <si>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</si>
  <si>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Úprava rozvodov voda/kanál   - viď príloha č. 1</t>
  </si>
  <si>
    <t xml:space="preserve">Preklad YTONG alebo ekvivalent šírky 75 mm, výšky 249 mm, dĺžky 1250 mm   </t>
  </si>
  <si>
    <t xml:space="preserve">Preklad YTONG alebo ekvivalent  šírky 100 mm, výšky 249 mm, dĺžky 1250 mm   </t>
  </si>
  <si>
    <t>Úprava rozvodov voda/kanál   - viď príloha č. 2</t>
  </si>
  <si>
    <t xml:space="preserve">Náter farbami ekologickými riediteľnými vodou SADAKRINOM alebo ekvivalent bielym pre náter sadrokartón. stropov   </t>
  </si>
  <si>
    <t xml:space="preserve">Náter farbami ekologickými riediteľnými vodou SADAKRINOM alebo ekvivalent pre náter sadrokartón. stien   </t>
  </si>
  <si>
    <t>Svietidlo UX-RELAX ECO PV PAR-VT5 A2L2 3x14W,428P, EB   alebo ekvivalent</t>
  </si>
  <si>
    <t xml:space="preserve">Trubica TL5 14W/840 HE alebo ekvivalent + ekologický poplatok   </t>
  </si>
  <si>
    <t xml:space="preserve">MaR pre vykurovanie, v zmysle prílohy daného rozpočtu - príloha č.3  </t>
  </si>
  <si>
    <t>Svietidlo Teson AL-DTO50 220V 07370   alebo ekvivalent</t>
  </si>
  <si>
    <t>Svietidlo  na strop,    T5,  2x35W, EB A2   alebo ekvivalent</t>
  </si>
  <si>
    <t xml:space="preserve">Trubica TL5 35W/840 HE alebo ekvivalent + ekologický príspevok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</si>
</sst>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6" fontId="11" fillId="0" borderId="91" xfId="0" applyNumberFormat="1" applyFont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  <xf numFmtId="0" fontId="5" fillId="0" borderId="2" xfId="0" applyFont="1" applyFill="1" applyBorder="1" applyAlignment="1">
      <alignment wrapText="1"/>
    </xf>
    <xf numFmtId="0" fontId="5" fillId="0" borderId="47" xfId="0" applyFont="1" applyFill="1" applyBorder="1" applyAlignment="1">
      <alignment wrapText="1"/>
    </xf>
    <xf numFmtId="166" fontId="12" fillId="0" borderId="91" xfId="0" applyNumberFormat="1" applyFont="1" applyBorder="1"/>
    <xf numFmtId="4" fontId="5" fillId="0" borderId="0" xfId="0" applyNumberFormat="1" applyFont="1" applyAlignment="1">
      <alignment wrapText="1"/>
    </xf>
    <xf numFmtId="4" fontId="4" fillId="0" borderId="0" xfId="0" applyNumberFormat="1" applyFont="1"/>
    <xf numFmtId="4" fontId="1" fillId="0" borderId="0" xfId="0" applyNumberFormat="1" applyFont="1"/>
    <xf numFmtId="4" fontId="5" fillId="0" borderId="0" xfId="0" applyNumberFormat="1" applyFont="1"/>
    <xf numFmtId="4" fontId="11" fillId="0" borderId="91" xfId="0" applyNumberFormat="1" applyFont="1" applyBorder="1"/>
    <xf numFmtId="4" fontId="0" fillId="0" borderId="0" xfId="0" applyNumberForma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tabSelected="1" workbookViewId="0">
      <selection activeCell="A20" sqref="A20:XFD30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88" t="s">
        <v>12</v>
      </c>
      <c r="B7" s="175">
        <f>'SO 13540'!I36-Rekapitulácia!D7</f>
        <v>0</v>
      </c>
      <c r="C7" s="175">
        <f>'Kryci_list 13540'!J26</f>
        <v>0</v>
      </c>
      <c r="D7" s="175">
        <v>0</v>
      </c>
      <c r="E7" s="175">
        <f>'Kryci_list 13540'!J17</f>
        <v>0</v>
      </c>
      <c r="F7" s="175">
        <v>0</v>
      </c>
      <c r="G7" s="175">
        <f t="shared" ref="G7:G13" si="0">B7+C7+D7+E7+F7</f>
        <v>0</v>
      </c>
      <c r="K7">
        <f>'SO 13540'!K36</f>
        <v>0</v>
      </c>
      <c r="Q7">
        <v>30.126000000000001</v>
      </c>
    </row>
    <row r="8" spans="1:26" ht="23.25" x14ac:dyDescent="0.25">
      <c r="A8" s="188" t="s">
        <v>13</v>
      </c>
      <c r="B8" s="175">
        <f>'SO 13541'!I29-Rekapitulácia!D8</f>
        <v>0</v>
      </c>
      <c r="C8" s="175">
        <f>'Kryci_list 13541'!J26</f>
        <v>0</v>
      </c>
      <c r="D8" s="175">
        <v>0</v>
      </c>
      <c r="E8" s="175">
        <f>'Kryci_list 13541'!J17</f>
        <v>0</v>
      </c>
      <c r="F8" s="175">
        <v>0</v>
      </c>
      <c r="G8" s="175">
        <f t="shared" si="0"/>
        <v>0</v>
      </c>
      <c r="K8">
        <f>'SO 13541'!K29</f>
        <v>0</v>
      </c>
      <c r="Q8">
        <v>30.126000000000001</v>
      </c>
    </row>
    <row r="9" spans="1:26" x14ac:dyDescent="0.25">
      <c r="A9" s="188" t="s">
        <v>14</v>
      </c>
      <c r="B9" s="175">
        <f>'SO 13543'!I121-Rekapitulácia!D9</f>
        <v>0</v>
      </c>
      <c r="C9" s="175">
        <f>'Kryci_list 13543'!J26</f>
        <v>0</v>
      </c>
      <c r="D9" s="175">
        <v>0</v>
      </c>
      <c r="E9" s="175">
        <f>'Kryci_list 13543'!J17</f>
        <v>0</v>
      </c>
      <c r="F9" s="175">
        <v>0</v>
      </c>
      <c r="G9" s="175">
        <f t="shared" si="0"/>
        <v>0</v>
      </c>
      <c r="K9">
        <f>'SO 13543'!K121</f>
        <v>0</v>
      </c>
      <c r="Q9">
        <v>30.126000000000001</v>
      </c>
    </row>
    <row r="10" spans="1:26" x14ac:dyDescent="0.25">
      <c r="A10" s="188" t="s">
        <v>15</v>
      </c>
      <c r="B10" s="175">
        <f>'SO 13594'!I120-Rekapitulácia!D10</f>
        <v>0</v>
      </c>
      <c r="C10" s="175">
        <f>'Kryci_list 13594'!J26</f>
        <v>0</v>
      </c>
      <c r="D10" s="175">
        <v>0</v>
      </c>
      <c r="E10" s="175">
        <f>'Kryci_list 13594'!J17</f>
        <v>0</v>
      </c>
      <c r="F10" s="175">
        <v>0</v>
      </c>
      <c r="G10" s="175">
        <f t="shared" si="0"/>
        <v>0</v>
      </c>
      <c r="K10">
        <f>'SO 13594'!K120</f>
        <v>0</v>
      </c>
      <c r="Q10">
        <v>30.126000000000001</v>
      </c>
    </row>
    <row r="11" spans="1:26" x14ac:dyDescent="0.25">
      <c r="A11" s="188" t="s">
        <v>16</v>
      </c>
      <c r="B11" s="175">
        <f>'SO 13595'!I101-Rekapitulácia!D11</f>
        <v>0</v>
      </c>
      <c r="C11" s="175">
        <f>'Kryci_list 13595'!J26</f>
        <v>0</v>
      </c>
      <c r="D11" s="175">
        <v>0</v>
      </c>
      <c r="E11" s="175">
        <f>'Kryci_list 13595'!J17</f>
        <v>0</v>
      </c>
      <c r="F11" s="175">
        <v>0</v>
      </c>
      <c r="G11" s="175">
        <f t="shared" si="0"/>
        <v>0</v>
      </c>
      <c r="K11">
        <f>'SO 13595'!K101</f>
        <v>0</v>
      </c>
      <c r="Q11">
        <v>30.126000000000001</v>
      </c>
    </row>
    <row r="12" spans="1:26" ht="23.25" x14ac:dyDescent="0.25">
      <c r="A12" s="188" t="s">
        <v>17</v>
      </c>
      <c r="B12" s="175">
        <f>'SO 13596'!I138-Rekapitulácia!D12</f>
        <v>0</v>
      </c>
      <c r="C12" s="175">
        <f>'Kryci_list 13596'!J26</f>
        <v>0</v>
      </c>
      <c r="D12" s="175">
        <v>0</v>
      </c>
      <c r="E12" s="175">
        <f>'Kryci_list 13596'!J17</f>
        <v>0</v>
      </c>
      <c r="F12" s="175">
        <v>0</v>
      </c>
      <c r="G12" s="175">
        <f t="shared" si="0"/>
        <v>0</v>
      </c>
      <c r="K12">
        <f>'SO 13596'!K138</f>
        <v>0</v>
      </c>
      <c r="Q12">
        <v>30.126000000000001</v>
      </c>
    </row>
    <row r="13" spans="1:26" x14ac:dyDescent="0.25">
      <c r="A13" s="189" t="s">
        <v>18</v>
      </c>
      <c r="B13" s="76">
        <f>'SO 13597'!I112-Rekapitulácia!D13</f>
        <v>0</v>
      </c>
      <c r="C13" s="76">
        <f>'Kryci_list 13597'!J26</f>
        <v>0</v>
      </c>
      <c r="D13" s="76">
        <v>0</v>
      </c>
      <c r="E13" s="76">
        <f>'Kryci_list 13597'!J17</f>
        <v>0</v>
      </c>
      <c r="F13" s="76">
        <v>0</v>
      </c>
      <c r="G13" s="76">
        <f t="shared" si="0"/>
        <v>0</v>
      </c>
      <c r="K13">
        <f>'SO 13597'!K112</f>
        <v>0</v>
      </c>
      <c r="Q13">
        <v>30.126000000000001</v>
      </c>
    </row>
    <row r="14" spans="1:26" x14ac:dyDescent="0.25">
      <c r="A14" s="181" t="s">
        <v>823</v>
      </c>
      <c r="B14" s="182">
        <f>SUM(B7:B13)</f>
        <v>0</v>
      </c>
      <c r="C14" s="182">
        <f>SUM(C7:C13)</f>
        <v>0</v>
      </c>
      <c r="D14" s="182">
        <f>SUM(D7:D13)</f>
        <v>0</v>
      </c>
      <c r="E14" s="182">
        <f>SUM(E7:E13)</f>
        <v>0</v>
      </c>
      <c r="F14" s="182">
        <f>SUM(F7:F13)</f>
        <v>0</v>
      </c>
      <c r="G14" s="182">
        <f>SUM(G7:G13)-SUM(Z7:Z13)</f>
        <v>0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79" t="s">
        <v>824</v>
      </c>
      <c r="B15" s="180">
        <f>G14-SUM(Rekapitulácia!K7:'Rekapitulácia'!K13)*1</f>
        <v>0</v>
      </c>
      <c r="C15" s="180"/>
      <c r="D15" s="180"/>
      <c r="E15" s="180"/>
      <c r="F15" s="180"/>
      <c r="G15" s="180">
        <f>ROUND(((ROUND(B15,2)*20)/100),2)*1</f>
        <v>0</v>
      </c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5" t="s">
        <v>825</v>
      </c>
      <c r="B16" s="177">
        <f>(G14-B15)</f>
        <v>0</v>
      </c>
      <c r="C16" s="177"/>
      <c r="D16" s="177"/>
      <c r="E16" s="177"/>
      <c r="F16" s="177"/>
      <c r="G16" s="177">
        <f>ROUND(((ROUND(B16,2)*0)/100),2)</f>
        <v>0</v>
      </c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x14ac:dyDescent="0.25">
      <c r="A17" s="5" t="s">
        <v>826</v>
      </c>
      <c r="B17" s="177"/>
      <c r="C17" s="177"/>
      <c r="D17" s="177"/>
      <c r="E17" s="177"/>
      <c r="F17" s="177"/>
      <c r="G17" s="177">
        <f>SUM(G14:G16)</f>
        <v>0</v>
      </c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x14ac:dyDescent="0.25">
      <c r="A18" s="10"/>
      <c r="B18" s="178"/>
      <c r="C18" s="178"/>
      <c r="D18" s="178"/>
      <c r="E18" s="178"/>
      <c r="F18" s="178"/>
      <c r="G18" s="178"/>
    </row>
    <row r="19" spans="1:26" x14ac:dyDescent="0.25">
      <c r="A19" s="10"/>
      <c r="B19" s="178"/>
      <c r="C19" s="178"/>
      <c r="D19" s="178"/>
      <c r="E19" s="178"/>
      <c r="F19" s="178"/>
      <c r="G19" s="178"/>
    </row>
    <row r="20" spans="1:26" x14ac:dyDescent="0.25">
      <c r="A20" s="1"/>
      <c r="B20" s="148"/>
      <c r="C20" s="148"/>
      <c r="D20" s="148"/>
      <c r="E20" s="148"/>
      <c r="F20" s="148"/>
      <c r="G20" s="148"/>
    </row>
    <row r="21" spans="1:26" x14ac:dyDescent="0.25">
      <c r="A21" s="1"/>
      <c r="B21" s="148"/>
      <c r="C21" s="148"/>
      <c r="D21" s="148"/>
      <c r="E21" s="148"/>
      <c r="F21" s="148"/>
      <c r="G21" s="148"/>
    </row>
    <row r="22" spans="1:26" x14ac:dyDescent="0.25">
      <c r="A22" s="1"/>
      <c r="B22" s="148"/>
      <c r="C22" s="148"/>
      <c r="D22" s="148"/>
      <c r="E22" s="148"/>
      <c r="F22" s="148"/>
      <c r="G22" s="148"/>
    </row>
    <row r="23" spans="1:26" x14ac:dyDescent="0.25">
      <c r="B23" s="176"/>
      <c r="C23" s="176"/>
      <c r="D23" s="176"/>
      <c r="E23" s="176"/>
      <c r="F23" s="176"/>
      <c r="G23" s="176"/>
    </row>
    <row r="24" spans="1:26" x14ac:dyDescent="0.25">
      <c r="B24" s="176"/>
      <c r="C24" s="176"/>
      <c r="D24" s="176"/>
      <c r="E24" s="176"/>
      <c r="F24" s="176"/>
      <c r="G24" s="176"/>
    </row>
    <row r="25" spans="1:26" x14ac:dyDescent="0.25">
      <c r="B25" s="176"/>
      <c r="C25" s="176"/>
      <c r="D25" s="176"/>
      <c r="E25" s="176"/>
      <c r="F25" s="176"/>
      <c r="G25" s="176"/>
    </row>
    <row r="26" spans="1:26" x14ac:dyDescent="0.25">
      <c r="B26" s="176"/>
      <c r="C26" s="176"/>
      <c r="D26" s="176"/>
      <c r="E26" s="176"/>
      <c r="F26" s="176"/>
      <c r="G26" s="176"/>
    </row>
    <row r="27" spans="1:26" x14ac:dyDescent="0.25">
      <c r="B27" s="176"/>
      <c r="C27" s="176"/>
      <c r="D27" s="176"/>
      <c r="E27" s="176"/>
      <c r="F27" s="176"/>
      <c r="G27" s="176"/>
    </row>
    <row r="28" spans="1:26" x14ac:dyDescent="0.25">
      <c r="B28" s="176"/>
      <c r="C28" s="176"/>
      <c r="D28" s="176"/>
      <c r="E28" s="176"/>
      <c r="F28" s="176"/>
      <c r="G28" s="176"/>
    </row>
    <row r="29" spans="1:26" x14ac:dyDescent="0.25">
      <c r="B29" s="176"/>
      <c r="C29" s="176"/>
      <c r="D29" s="176"/>
      <c r="E29" s="176"/>
      <c r="F29" s="176"/>
      <c r="G29" s="176"/>
    </row>
    <row r="30" spans="1:26" x14ac:dyDescent="0.25">
      <c r="B30" s="176"/>
      <c r="C30" s="176"/>
      <c r="D30" s="176"/>
      <c r="E30" s="176"/>
      <c r="F30" s="176"/>
      <c r="G30" s="176"/>
    </row>
    <row r="31" spans="1:26" x14ac:dyDescent="0.25">
      <c r="B31" s="176"/>
      <c r="C31" s="176"/>
      <c r="D31" s="176"/>
      <c r="E31" s="176"/>
      <c r="F31" s="176"/>
      <c r="G31" s="176"/>
    </row>
    <row r="32" spans="1:26" x14ac:dyDescent="0.25">
      <c r="B32" s="176"/>
      <c r="C32" s="176"/>
      <c r="D32" s="176"/>
      <c r="E32" s="176"/>
      <c r="F32" s="176"/>
      <c r="G32" s="176"/>
    </row>
    <row r="33" spans="2:7" x14ac:dyDescent="0.25">
      <c r="B33" s="176"/>
      <c r="C33" s="176"/>
      <c r="D33" s="176"/>
      <c r="E33" s="176"/>
      <c r="F33" s="176"/>
      <c r="G33" s="176"/>
    </row>
    <row r="34" spans="2:7" x14ac:dyDescent="0.25">
      <c r="B34" s="176"/>
      <c r="C34" s="176"/>
      <c r="D34" s="176"/>
      <c r="E34" s="176"/>
      <c r="F34" s="176"/>
      <c r="G34" s="176"/>
    </row>
    <row r="35" spans="2:7" x14ac:dyDescent="0.25">
      <c r="B35" s="176"/>
      <c r="C35" s="176"/>
      <c r="D35" s="176"/>
      <c r="E35" s="176"/>
      <c r="F35" s="176"/>
      <c r="G35" s="176"/>
    </row>
    <row r="36" spans="2:7" x14ac:dyDescent="0.25">
      <c r="B36" s="176"/>
      <c r="C36" s="176"/>
      <c r="D36" s="176"/>
      <c r="E36" s="176"/>
      <c r="F36" s="176"/>
      <c r="G36" s="176"/>
    </row>
    <row r="37" spans="2:7" x14ac:dyDescent="0.25">
      <c r="B37" s="176"/>
      <c r="C37" s="176"/>
      <c r="D37" s="176"/>
      <c r="E37" s="176"/>
      <c r="F37" s="176"/>
      <c r="G37" s="176"/>
    </row>
    <row r="38" spans="2:7" x14ac:dyDescent="0.25">
      <c r="B38" s="176"/>
      <c r="C38" s="176"/>
      <c r="D38" s="176"/>
      <c r="E38" s="176"/>
      <c r="F38" s="176"/>
      <c r="G38" s="176"/>
    </row>
    <row r="39" spans="2:7" x14ac:dyDescent="0.25">
      <c r="B39" s="176"/>
      <c r="C39" s="176"/>
      <c r="D39" s="176"/>
      <c r="E39" s="176"/>
      <c r="F39" s="176"/>
      <c r="G39" s="176"/>
    </row>
    <row r="40" spans="2:7" x14ac:dyDescent="0.25">
      <c r="B40" s="176"/>
      <c r="C40" s="176"/>
      <c r="D40" s="176"/>
      <c r="E40" s="176"/>
      <c r="F40" s="176"/>
      <c r="G40" s="176"/>
    </row>
    <row r="41" spans="2:7" x14ac:dyDescent="0.25">
      <c r="B41" s="176"/>
      <c r="C41" s="176"/>
      <c r="D41" s="176"/>
      <c r="E41" s="176"/>
      <c r="F41" s="176"/>
      <c r="G41" s="176"/>
    </row>
    <row r="42" spans="2:7" x14ac:dyDescent="0.25">
      <c r="B42" s="176"/>
      <c r="C42" s="176"/>
      <c r="D42" s="176"/>
      <c r="E42" s="176"/>
      <c r="F42" s="176"/>
      <c r="G42" s="176"/>
    </row>
    <row r="43" spans="2:7" x14ac:dyDescent="0.25">
      <c r="B43" s="176"/>
      <c r="C43" s="176"/>
      <c r="D43" s="176"/>
      <c r="E43" s="176"/>
      <c r="F43" s="176"/>
      <c r="G43" s="176"/>
    </row>
    <row r="44" spans="2:7" x14ac:dyDescent="0.25">
      <c r="B44" s="176"/>
      <c r="C44" s="176"/>
      <c r="D44" s="176"/>
      <c r="E44" s="176"/>
      <c r="F44" s="176"/>
      <c r="G44" s="176"/>
    </row>
    <row r="45" spans="2:7" x14ac:dyDescent="0.25">
      <c r="B45" s="176"/>
      <c r="C45" s="176"/>
      <c r="D45" s="176"/>
      <c r="E45" s="176"/>
      <c r="F45" s="176"/>
      <c r="G45" s="176"/>
    </row>
    <row r="46" spans="2:7" x14ac:dyDescent="0.25">
      <c r="B46" s="176"/>
      <c r="C46" s="176"/>
      <c r="D46" s="176"/>
      <c r="E46" s="176"/>
      <c r="F46" s="176"/>
      <c r="G46" s="176"/>
    </row>
    <row r="47" spans="2:7" x14ac:dyDescent="0.25">
      <c r="B47" s="176"/>
      <c r="C47" s="176"/>
      <c r="D47" s="176"/>
      <c r="E47" s="176"/>
      <c r="F47" s="176"/>
      <c r="G47" s="176"/>
    </row>
    <row r="48" spans="2:7" x14ac:dyDescent="0.25">
      <c r="B48" s="176"/>
      <c r="C48" s="176"/>
      <c r="D48" s="176"/>
      <c r="E48" s="176"/>
      <c r="F48" s="176"/>
      <c r="G48" s="176"/>
    </row>
    <row r="49" spans="2:7" x14ac:dyDescent="0.25">
      <c r="B49" s="176"/>
      <c r="C49" s="176"/>
      <c r="D49" s="176"/>
      <c r="E49" s="176"/>
      <c r="F49" s="176"/>
      <c r="G49" s="176"/>
    </row>
    <row r="50" spans="2:7" x14ac:dyDescent="0.25">
      <c r="B50" s="176"/>
      <c r="C50" s="176"/>
      <c r="D50" s="176"/>
      <c r="E50" s="176"/>
      <c r="F50" s="176"/>
      <c r="G50" s="176"/>
    </row>
    <row r="51" spans="2:7" x14ac:dyDescent="0.25">
      <c r="B51" s="176"/>
      <c r="C51" s="176"/>
      <c r="D51" s="176"/>
      <c r="E51" s="176"/>
      <c r="F51" s="176"/>
      <c r="G51" s="176"/>
    </row>
    <row r="52" spans="2:7" x14ac:dyDescent="0.25">
      <c r="B52" s="176"/>
      <c r="C52" s="176"/>
      <c r="D52" s="176"/>
      <c r="E52" s="176"/>
      <c r="F52" s="176"/>
      <c r="G52" s="176"/>
    </row>
    <row r="53" spans="2:7" x14ac:dyDescent="0.25">
      <c r="B53" s="176"/>
      <c r="C53" s="176"/>
      <c r="D53" s="176"/>
      <c r="E53" s="176"/>
      <c r="F53" s="176"/>
      <c r="G53" s="176"/>
    </row>
    <row r="54" spans="2:7" x14ac:dyDescent="0.25">
      <c r="B54" s="176"/>
      <c r="C54" s="176"/>
      <c r="D54" s="176"/>
      <c r="E54" s="176"/>
      <c r="F54" s="176"/>
      <c r="G54" s="176"/>
    </row>
    <row r="55" spans="2:7" x14ac:dyDescent="0.25">
      <c r="B55" s="176"/>
      <c r="C55" s="176"/>
      <c r="D55" s="176"/>
      <c r="E55" s="176"/>
      <c r="F55" s="176"/>
      <c r="G55" s="176"/>
    </row>
    <row r="56" spans="2:7" x14ac:dyDescent="0.25">
      <c r="B56" s="176"/>
      <c r="C56" s="176"/>
      <c r="D56" s="176"/>
      <c r="E56" s="176"/>
      <c r="F56" s="176"/>
      <c r="G56" s="176"/>
    </row>
    <row r="57" spans="2:7" x14ac:dyDescent="0.25">
      <c r="B57" s="176"/>
      <c r="C57" s="176"/>
      <c r="D57" s="176"/>
      <c r="E57" s="176"/>
      <c r="F57" s="176"/>
      <c r="G57" s="176"/>
    </row>
    <row r="58" spans="2:7" x14ac:dyDescent="0.25">
      <c r="B58" s="176"/>
      <c r="C58" s="176"/>
      <c r="D58" s="176"/>
      <c r="E58" s="176"/>
      <c r="F58" s="176"/>
      <c r="G58" s="176"/>
    </row>
    <row r="59" spans="2:7" x14ac:dyDescent="0.25">
      <c r="B59" s="176"/>
      <c r="C59" s="176"/>
      <c r="D59" s="176"/>
      <c r="E59" s="176"/>
      <c r="F59" s="176"/>
      <c r="G59" s="176"/>
    </row>
    <row r="60" spans="2:7" x14ac:dyDescent="0.25">
      <c r="B60" s="176"/>
      <c r="C60" s="176"/>
      <c r="D60" s="176"/>
      <c r="E60" s="176"/>
      <c r="F60" s="176"/>
      <c r="G60" s="176"/>
    </row>
    <row r="61" spans="2:7" x14ac:dyDescent="0.25">
      <c r="B61" s="176"/>
      <c r="C61" s="176"/>
      <c r="D61" s="176"/>
      <c r="E61" s="176"/>
      <c r="F61" s="176"/>
      <c r="G61" s="176"/>
    </row>
    <row r="62" spans="2:7" x14ac:dyDescent="0.25">
      <c r="B62" s="176"/>
      <c r="C62" s="176"/>
      <c r="D62" s="176"/>
      <c r="E62" s="176"/>
      <c r="F62" s="176"/>
      <c r="G62" s="176"/>
    </row>
    <row r="63" spans="2:7" x14ac:dyDescent="0.25">
      <c r="B63" s="176"/>
      <c r="C63" s="176"/>
      <c r="D63" s="176"/>
      <c r="E63" s="176"/>
      <c r="F63" s="176"/>
      <c r="G63" s="176"/>
    </row>
    <row r="64" spans="2:7" x14ac:dyDescent="0.25">
      <c r="B64" s="176"/>
      <c r="C64" s="176"/>
      <c r="D64" s="176"/>
      <c r="E64" s="176"/>
      <c r="F64" s="176"/>
      <c r="G64" s="176"/>
    </row>
    <row r="65" spans="2:7" x14ac:dyDescent="0.25">
      <c r="B65" s="176"/>
      <c r="C65" s="176"/>
      <c r="D65" s="176"/>
      <c r="E65" s="176"/>
      <c r="F65" s="176"/>
      <c r="G65" s="176"/>
    </row>
    <row r="66" spans="2:7" x14ac:dyDescent="0.25">
      <c r="B66" s="176"/>
      <c r="C66" s="176"/>
      <c r="D66" s="176"/>
      <c r="E66" s="176"/>
      <c r="F66" s="176"/>
      <c r="G66" s="176"/>
    </row>
    <row r="67" spans="2:7" x14ac:dyDescent="0.25">
      <c r="B67" s="176"/>
      <c r="C67" s="176"/>
      <c r="D67" s="176"/>
      <c r="E67" s="176"/>
      <c r="F67" s="176"/>
      <c r="G67" s="176"/>
    </row>
    <row r="68" spans="2:7" x14ac:dyDescent="0.25">
      <c r="B68" s="176"/>
      <c r="C68" s="176"/>
      <c r="D68" s="176"/>
      <c r="E68" s="176"/>
      <c r="F68" s="176"/>
      <c r="G68" s="176"/>
    </row>
    <row r="69" spans="2:7" x14ac:dyDescent="0.25">
      <c r="B69" s="176"/>
      <c r="C69" s="176"/>
      <c r="D69" s="176"/>
      <c r="E69" s="176"/>
      <c r="F69" s="176"/>
      <c r="G69" s="176"/>
    </row>
    <row r="70" spans="2:7" x14ac:dyDescent="0.25">
      <c r="B70" s="176"/>
      <c r="C70" s="176"/>
      <c r="D70" s="176"/>
      <c r="E70" s="176"/>
      <c r="F70" s="176"/>
      <c r="G70" s="176"/>
    </row>
    <row r="71" spans="2:7" x14ac:dyDescent="0.25">
      <c r="B71" s="176"/>
      <c r="C71" s="176"/>
      <c r="D71" s="176"/>
      <c r="E71" s="176"/>
      <c r="F71" s="176"/>
      <c r="G71" s="176"/>
    </row>
    <row r="72" spans="2:7" x14ac:dyDescent="0.25">
      <c r="B72" s="176"/>
      <c r="C72" s="176"/>
      <c r="D72" s="176"/>
      <c r="E72" s="176"/>
      <c r="F72" s="176"/>
      <c r="G72" s="176"/>
    </row>
    <row r="73" spans="2:7" x14ac:dyDescent="0.25">
      <c r="B73" s="176"/>
      <c r="C73" s="176"/>
      <c r="D73" s="176"/>
      <c r="E73" s="176"/>
      <c r="F73" s="176"/>
      <c r="G73" s="176"/>
    </row>
    <row r="74" spans="2:7" x14ac:dyDescent="0.25">
      <c r="B74" s="176"/>
      <c r="C74" s="176"/>
      <c r="D74" s="176"/>
      <c r="E74" s="176"/>
      <c r="F74" s="176"/>
      <c r="G74" s="176"/>
    </row>
    <row r="75" spans="2:7" x14ac:dyDescent="0.25">
      <c r="B75" s="176"/>
      <c r="C75" s="176"/>
      <c r="D75" s="176"/>
      <c r="E75" s="176"/>
      <c r="F75" s="176"/>
      <c r="G75" s="176"/>
    </row>
    <row r="76" spans="2:7" x14ac:dyDescent="0.25">
      <c r="B76" s="176"/>
      <c r="C76" s="176"/>
      <c r="D76" s="176"/>
      <c r="E76" s="176"/>
      <c r="F76" s="176"/>
      <c r="G76" s="176"/>
    </row>
    <row r="77" spans="2:7" x14ac:dyDescent="0.25">
      <c r="B77" s="176"/>
      <c r="C77" s="176"/>
      <c r="D77" s="176"/>
      <c r="E77" s="176"/>
      <c r="F77" s="176"/>
      <c r="G77" s="176"/>
    </row>
    <row r="78" spans="2:7" x14ac:dyDescent="0.25">
      <c r="B78" s="176"/>
      <c r="C78" s="176"/>
      <c r="D78" s="176"/>
      <c r="E78" s="176"/>
      <c r="F78" s="176"/>
      <c r="G78" s="176"/>
    </row>
    <row r="79" spans="2:7" x14ac:dyDescent="0.25">
      <c r="B79" s="176"/>
      <c r="C79" s="176"/>
      <c r="D79" s="176"/>
      <c r="E79" s="176"/>
      <c r="F79" s="176"/>
      <c r="G79" s="176"/>
    </row>
    <row r="80" spans="2:7" x14ac:dyDescent="0.25">
      <c r="B80" s="176"/>
      <c r="C80" s="176"/>
      <c r="D80" s="176"/>
      <c r="E80" s="176"/>
      <c r="F80" s="176"/>
      <c r="G80" s="176"/>
    </row>
    <row r="81" spans="2:7" x14ac:dyDescent="0.25">
      <c r="B81" s="176"/>
      <c r="C81" s="176"/>
      <c r="D81" s="176"/>
      <c r="E81" s="176"/>
      <c r="F81" s="176"/>
      <c r="G81" s="176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27</v>
      </c>
      <c r="B1" s="143"/>
      <c r="C1" s="143"/>
      <c r="D1" s="144" t="s">
        <v>24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22</v>
      </c>
      <c r="E2" s="143"/>
      <c r="F2" s="143"/>
    </row>
    <row r="3" spans="1:26" x14ac:dyDescent="0.25">
      <c r="A3" s="144" t="s">
        <v>30</v>
      </c>
      <c r="B3" s="143"/>
      <c r="C3" s="143"/>
      <c r="D3" s="144" t="s">
        <v>68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171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69</v>
      </c>
      <c r="B8" s="143"/>
      <c r="C8" s="143"/>
      <c r="D8" s="143"/>
      <c r="E8" s="143"/>
      <c r="F8" s="143"/>
    </row>
    <row r="9" spans="1:26" x14ac:dyDescent="0.25">
      <c r="A9" s="146" t="s">
        <v>65</v>
      </c>
      <c r="B9" s="146" t="s">
        <v>59</v>
      </c>
      <c r="C9" s="146" t="s">
        <v>60</v>
      </c>
      <c r="D9" s="146" t="s">
        <v>36</v>
      </c>
      <c r="E9" s="146" t="s">
        <v>66</v>
      </c>
      <c r="F9" s="146" t="s">
        <v>67</v>
      </c>
    </row>
    <row r="10" spans="1:26" x14ac:dyDescent="0.25">
      <c r="A10" s="153" t="s">
        <v>137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172</v>
      </c>
      <c r="B11" s="156">
        <f>'SO 13543'!L32</f>
        <v>0</v>
      </c>
      <c r="C11" s="156">
        <f>'SO 13543'!M32</f>
        <v>0</v>
      </c>
      <c r="D11" s="156">
        <f>'SO 13543'!I32</f>
        <v>0</v>
      </c>
      <c r="E11" s="157">
        <f>'SO 13543'!P32</f>
        <v>0</v>
      </c>
      <c r="F11" s="157">
        <f>'SO 13543'!S32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155" t="s">
        <v>173</v>
      </c>
      <c r="B12" s="156">
        <f>'SO 13543'!L63</f>
        <v>0</v>
      </c>
      <c r="C12" s="156">
        <f>'SO 13543'!M63</f>
        <v>0</v>
      </c>
      <c r="D12" s="156">
        <f>'SO 13543'!I63</f>
        <v>0</v>
      </c>
      <c r="E12" s="157">
        <f>'SO 13543'!P63</f>
        <v>7.0000000000000007E-2</v>
      </c>
      <c r="F12" s="157">
        <f>'SO 13543'!S63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55" t="s">
        <v>174</v>
      </c>
      <c r="B13" s="156">
        <f>'SO 13543'!L89</f>
        <v>0</v>
      </c>
      <c r="C13" s="156">
        <f>'SO 13543'!M89</f>
        <v>0</v>
      </c>
      <c r="D13" s="156">
        <f>'SO 13543'!I89</f>
        <v>0</v>
      </c>
      <c r="E13" s="157">
        <f>'SO 13543'!P89</f>
        <v>0.06</v>
      </c>
      <c r="F13" s="157">
        <f>'SO 13543'!S89</f>
        <v>0</v>
      </c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A14" s="155" t="s">
        <v>175</v>
      </c>
      <c r="B14" s="156">
        <f>'SO 13543'!L118</f>
        <v>0</v>
      </c>
      <c r="C14" s="156">
        <f>'SO 13543'!M118</f>
        <v>0</v>
      </c>
      <c r="D14" s="156">
        <f>'SO 13543'!I118</f>
        <v>0</v>
      </c>
      <c r="E14" s="157">
        <f>'SO 13543'!P118</f>
        <v>0.01</v>
      </c>
      <c r="F14" s="157">
        <f>'SO 13543'!S118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2" t="s">
        <v>137</v>
      </c>
      <c r="B15" s="158">
        <f>'SO 13543'!L120</f>
        <v>0</v>
      </c>
      <c r="C15" s="158">
        <f>'SO 13543'!M120</f>
        <v>0</v>
      </c>
      <c r="D15" s="158">
        <f>'SO 13543'!I120</f>
        <v>0</v>
      </c>
      <c r="E15" s="159">
        <f>'SO 13543'!P120</f>
        <v>0.14000000000000001</v>
      </c>
      <c r="F15" s="159">
        <f>'SO 13543'!S120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1"/>
      <c r="B16" s="148"/>
      <c r="C16" s="148"/>
      <c r="D16" s="148"/>
      <c r="E16" s="147"/>
      <c r="F16" s="147"/>
    </row>
    <row r="17" spans="1:26" x14ac:dyDescent="0.25">
      <c r="A17" s="2" t="s">
        <v>72</v>
      </c>
      <c r="B17" s="158">
        <f>'SO 13543'!L121</f>
        <v>0</v>
      </c>
      <c r="C17" s="158">
        <f>'SO 13543'!M121</f>
        <v>0</v>
      </c>
      <c r="D17" s="158">
        <f>'SO 13543'!I121</f>
        <v>0</v>
      </c>
      <c r="E17" s="159">
        <f>'SO 13543'!P121</f>
        <v>0.14000000000000001</v>
      </c>
      <c r="F17" s="159">
        <f>'SO 13543'!S121</f>
        <v>0</v>
      </c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x14ac:dyDescent="0.25">
      <c r="A18" s="1"/>
      <c r="B18" s="148"/>
      <c r="C18" s="148"/>
      <c r="D18" s="148"/>
      <c r="E18" s="147"/>
      <c r="F18" s="147"/>
    </row>
    <row r="19" spans="1:26" x14ac:dyDescent="0.25">
      <c r="A19" s="1"/>
      <c r="B19" s="148"/>
      <c r="C19" s="148"/>
      <c r="D19" s="148"/>
      <c r="E19" s="147"/>
      <c r="F19" s="147"/>
    </row>
    <row r="20" spans="1:26" x14ac:dyDescent="0.25">
      <c r="A20" s="1"/>
      <c r="B20" s="148"/>
      <c r="C20" s="148"/>
      <c r="D20" s="148"/>
      <c r="E20" s="147"/>
      <c r="F20" s="147"/>
    </row>
    <row r="21" spans="1:26" x14ac:dyDescent="0.25">
      <c r="A21" s="1"/>
      <c r="B21" s="148"/>
      <c r="C21" s="148"/>
      <c r="D21" s="148"/>
      <c r="E21" s="147"/>
      <c r="F21" s="147"/>
    </row>
    <row r="22" spans="1:26" x14ac:dyDescent="0.25">
      <c r="A22" s="1"/>
      <c r="B22" s="148"/>
      <c r="C22" s="148"/>
      <c r="D22" s="148"/>
      <c r="E22" s="147"/>
      <c r="F22" s="147"/>
    </row>
    <row r="23" spans="1:26" x14ac:dyDescent="0.25">
      <c r="A23" s="1"/>
      <c r="B23" s="148"/>
      <c r="C23" s="148"/>
      <c r="D23" s="148"/>
      <c r="E23" s="147"/>
      <c r="F23" s="147"/>
    </row>
    <row r="24" spans="1:26" x14ac:dyDescent="0.25">
      <c r="A24" s="1"/>
      <c r="B24" s="148"/>
      <c r="C24" s="148"/>
      <c r="D24" s="148"/>
      <c r="E24" s="147"/>
      <c r="F24" s="147"/>
    </row>
    <row r="25" spans="1:26" x14ac:dyDescent="0.25">
      <c r="A25" s="1"/>
      <c r="B25" s="148"/>
      <c r="C25" s="148"/>
      <c r="D25" s="148"/>
      <c r="E25" s="147"/>
      <c r="F25" s="147"/>
    </row>
    <row r="26" spans="1:26" x14ac:dyDescent="0.25">
      <c r="A26" s="1"/>
      <c r="B26" s="148"/>
      <c r="C26" s="148"/>
      <c r="D26" s="148"/>
      <c r="E26" s="147"/>
      <c r="F26" s="147"/>
    </row>
    <row r="27" spans="1:26" x14ac:dyDescent="0.25">
      <c r="A27" s="1"/>
      <c r="B27" s="148"/>
      <c r="C27" s="148"/>
      <c r="D27" s="148"/>
      <c r="E27" s="147"/>
      <c r="F27" s="147"/>
    </row>
    <row r="28" spans="1:26" x14ac:dyDescent="0.25">
      <c r="A28" s="1"/>
      <c r="B28" s="148"/>
      <c r="C28" s="148"/>
      <c r="D28" s="148"/>
      <c r="E28" s="147"/>
      <c r="F28" s="147"/>
    </row>
    <row r="29" spans="1:26" x14ac:dyDescent="0.25">
      <c r="A29" s="1"/>
      <c r="B29" s="148"/>
      <c r="C29" s="148"/>
      <c r="D29" s="148"/>
      <c r="E29" s="147"/>
      <c r="F29" s="147"/>
    </row>
    <row r="30" spans="1:26" x14ac:dyDescent="0.25">
      <c r="A30" s="1"/>
      <c r="B30" s="148"/>
      <c r="C30" s="148"/>
      <c r="D30" s="148"/>
      <c r="E30" s="147"/>
      <c r="F30" s="147"/>
    </row>
    <row r="31" spans="1:26" x14ac:dyDescent="0.25">
      <c r="A31" s="1"/>
      <c r="B31" s="148"/>
      <c r="C31" s="148"/>
      <c r="D31" s="148"/>
      <c r="E31" s="147"/>
      <c r="F31" s="147"/>
    </row>
    <row r="32" spans="1:2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48"/>
      <c r="C76" s="148"/>
      <c r="D76" s="148"/>
      <c r="E76" s="147"/>
      <c r="F76" s="147"/>
    </row>
    <row r="77" spans="1:6" x14ac:dyDescent="0.25">
      <c r="A77" s="1"/>
      <c r="B77" s="148"/>
      <c r="C77" s="148"/>
      <c r="D77" s="148"/>
      <c r="E77" s="147"/>
      <c r="F77" s="147"/>
    </row>
    <row r="78" spans="1:6" x14ac:dyDescent="0.25">
      <c r="A78" s="1"/>
      <c r="B78" s="148"/>
      <c r="C78" s="148"/>
      <c r="D78" s="148"/>
      <c r="E78" s="147"/>
      <c r="F78" s="147"/>
    </row>
    <row r="79" spans="1:6" x14ac:dyDescent="0.25">
      <c r="A79" s="1"/>
      <c r="B79" s="148"/>
      <c r="C79" s="148"/>
      <c r="D79" s="148"/>
      <c r="E79" s="147"/>
      <c r="F79" s="147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2"/>
  <sheetViews>
    <sheetView workbookViewId="0">
      <pane ySplit="8" topLeftCell="A109" activePane="bottomLeft" state="frozen"/>
      <selection pane="bottomLeft" activeCell="G11" sqref="G11:G122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27</v>
      </c>
      <c r="B1" s="3"/>
      <c r="C1" s="3"/>
      <c r="D1" s="3"/>
      <c r="E1" s="5" t="s">
        <v>24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31</v>
      </c>
      <c r="B2" s="3"/>
      <c r="C2" s="3"/>
      <c r="D2" s="3"/>
      <c r="E2" s="5" t="s">
        <v>22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30</v>
      </c>
      <c r="B3" s="3"/>
      <c r="C3" s="3"/>
      <c r="D3" s="3"/>
      <c r="E3" s="5" t="s">
        <v>68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171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73</v>
      </c>
      <c r="B8" s="163" t="s">
        <v>74</v>
      </c>
      <c r="C8" s="163" t="s">
        <v>75</v>
      </c>
      <c r="D8" s="163" t="s">
        <v>76</v>
      </c>
      <c r="E8" s="163" t="s">
        <v>77</v>
      </c>
      <c r="F8" s="163" t="s">
        <v>78</v>
      </c>
      <c r="G8" s="163" t="s">
        <v>79</v>
      </c>
      <c r="H8" s="163" t="s">
        <v>60</v>
      </c>
      <c r="I8" s="163" t="s">
        <v>80</v>
      </c>
      <c r="J8" s="163"/>
      <c r="K8" s="163"/>
      <c r="L8" s="163"/>
      <c r="M8" s="163"/>
      <c r="N8" s="163"/>
      <c r="O8" s="163"/>
      <c r="P8" s="163" t="s">
        <v>81</v>
      </c>
      <c r="Q8" s="160"/>
      <c r="R8" s="160"/>
      <c r="S8" s="163" t="s">
        <v>82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137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172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69">
        <v>1</v>
      </c>
      <c r="B11" s="167" t="s">
        <v>176</v>
      </c>
      <c r="C11" s="170" t="s">
        <v>177</v>
      </c>
      <c r="D11" s="167" t="s">
        <v>178</v>
      </c>
      <c r="E11" s="167" t="s">
        <v>86</v>
      </c>
      <c r="F11" s="168">
        <v>6.6</v>
      </c>
      <c r="G11" s="191"/>
      <c r="H11" s="191"/>
      <c r="I11" s="191">
        <f t="shared" ref="I11:I31" si="0">ROUND(F11*(G11+H11),2)</f>
        <v>0</v>
      </c>
      <c r="J11" s="167">
        <f t="shared" ref="J11:J31" si="1">ROUND(F11*(N11),2)</f>
        <v>24.35</v>
      </c>
      <c r="K11" s="1">
        <f t="shared" ref="K11:K31" si="2">ROUND(F11*(O11),2)</f>
        <v>0</v>
      </c>
      <c r="L11" s="1">
        <f t="shared" ref="L11:L31" si="3">ROUND(F11*(G11),2)</f>
        <v>0</v>
      </c>
      <c r="M11" s="1"/>
      <c r="N11" s="1">
        <v>3.69</v>
      </c>
      <c r="O11" s="1"/>
      <c r="P11" s="166"/>
      <c r="Q11" s="171"/>
      <c r="R11" s="171"/>
      <c r="S11" s="166"/>
      <c r="Z11">
        <v>0</v>
      </c>
    </row>
    <row r="12" spans="1:26" ht="24.95" customHeight="1" x14ac:dyDescent="0.25">
      <c r="A12" s="169">
        <v>2</v>
      </c>
      <c r="B12" s="167" t="s">
        <v>176</v>
      </c>
      <c r="C12" s="170" t="s">
        <v>179</v>
      </c>
      <c r="D12" s="167" t="s">
        <v>180</v>
      </c>
      <c r="E12" s="167" t="s">
        <v>89</v>
      </c>
      <c r="F12" s="168">
        <v>2</v>
      </c>
      <c r="G12" s="191"/>
      <c r="H12" s="191"/>
      <c r="I12" s="191">
        <f t="shared" si="0"/>
        <v>0</v>
      </c>
      <c r="J12" s="167">
        <f t="shared" si="1"/>
        <v>23.56</v>
      </c>
      <c r="K12" s="1">
        <f t="shared" si="2"/>
        <v>0</v>
      </c>
      <c r="L12" s="1">
        <f t="shared" si="3"/>
        <v>0</v>
      </c>
      <c r="M12" s="1"/>
      <c r="N12" s="1">
        <v>11.78</v>
      </c>
      <c r="O12" s="1"/>
      <c r="P12" s="166">
        <f>ROUND(F12*(R12),3)</f>
        <v>0</v>
      </c>
      <c r="Q12" s="171"/>
      <c r="R12" s="171">
        <v>6.9999999999999994E-5</v>
      </c>
      <c r="S12" s="166"/>
      <c r="Z12">
        <v>0</v>
      </c>
    </row>
    <row r="13" spans="1:26" ht="24.95" customHeight="1" x14ac:dyDescent="0.25">
      <c r="A13" s="169">
        <v>3</v>
      </c>
      <c r="B13" s="167" t="s">
        <v>102</v>
      </c>
      <c r="C13" s="170" t="s">
        <v>181</v>
      </c>
      <c r="D13" s="167" t="s">
        <v>182</v>
      </c>
      <c r="E13" s="167" t="s">
        <v>89</v>
      </c>
      <c r="F13" s="168">
        <v>1</v>
      </c>
      <c r="G13" s="191"/>
      <c r="H13" s="191"/>
      <c r="I13" s="191">
        <f t="shared" si="0"/>
        <v>0</v>
      </c>
      <c r="J13" s="167">
        <f t="shared" si="1"/>
        <v>67.209999999999994</v>
      </c>
      <c r="K13" s="1">
        <f t="shared" si="2"/>
        <v>0</v>
      </c>
      <c r="L13" s="1">
        <f t="shared" si="3"/>
        <v>0</v>
      </c>
      <c r="M13" s="1"/>
      <c r="N13" s="1">
        <v>67.209999999999994</v>
      </c>
      <c r="O13" s="1"/>
      <c r="P13" s="166"/>
      <c r="Q13" s="171"/>
      <c r="R13" s="171"/>
      <c r="S13" s="166"/>
      <c r="Z13">
        <v>0</v>
      </c>
    </row>
    <row r="14" spans="1:26" ht="24.95" customHeight="1" x14ac:dyDescent="0.25">
      <c r="A14" s="169">
        <v>4</v>
      </c>
      <c r="B14" s="167" t="s">
        <v>102</v>
      </c>
      <c r="C14" s="170" t="s">
        <v>183</v>
      </c>
      <c r="D14" s="167" t="s">
        <v>184</v>
      </c>
      <c r="E14" s="167" t="s">
        <v>89</v>
      </c>
      <c r="F14" s="168">
        <v>1</v>
      </c>
      <c r="G14" s="191"/>
      <c r="H14" s="191"/>
      <c r="I14" s="191">
        <f t="shared" si="0"/>
        <v>0</v>
      </c>
      <c r="J14" s="167">
        <f t="shared" si="1"/>
        <v>159.55000000000001</v>
      </c>
      <c r="K14" s="1">
        <f t="shared" si="2"/>
        <v>0</v>
      </c>
      <c r="L14" s="1">
        <f t="shared" si="3"/>
        <v>0</v>
      </c>
      <c r="M14" s="1"/>
      <c r="N14" s="1">
        <v>159.55000000000001</v>
      </c>
      <c r="O14" s="1"/>
      <c r="P14" s="166"/>
      <c r="Q14" s="171"/>
      <c r="R14" s="171"/>
      <c r="S14" s="166"/>
      <c r="Z14">
        <v>0</v>
      </c>
    </row>
    <row r="15" spans="1:26" ht="35.1" customHeight="1" x14ac:dyDescent="0.25">
      <c r="A15" s="169">
        <v>5</v>
      </c>
      <c r="B15" s="167" t="s">
        <v>102</v>
      </c>
      <c r="C15" s="170" t="s">
        <v>185</v>
      </c>
      <c r="D15" s="167" t="s">
        <v>186</v>
      </c>
      <c r="E15" s="167" t="s">
        <v>89</v>
      </c>
      <c r="F15" s="168">
        <v>7</v>
      </c>
      <c r="G15" s="191"/>
      <c r="H15" s="191"/>
      <c r="I15" s="191">
        <f t="shared" si="0"/>
        <v>0</v>
      </c>
      <c r="J15" s="167">
        <f t="shared" si="1"/>
        <v>516.04</v>
      </c>
      <c r="K15" s="1">
        <f t="shared" si="2"/>
        <v>0</v>
      </c>
      <c r="L15" s="1">
        <f t="shared" si="3"/>
        <v>0</v>
      </c>
      <c r="M15" s="1"/>
      <c r="N15" s="1">
        <v>73.72</v>
      </c>
      <c r="O15" s="1"/>
      <c r="P15" s="166"/>
      <c r="Q15" s="171"/>
      <c r="R15" s="171"/>
      <c r="S15" s="166"/>
      <c r="Z15">
        <v>0</v>
      </c>
    </row>
    <row r="16" spans="1:26" ht="24.95" customHeight="1" x14ac:dyDescent="0.25">
      <c r="A16" s="169">
        <v>6</v>
      </c>
      <c r="B16" s="167" t="s">
        <v>102</v>
      </c>
      <c r="C16" s="170" t="s">
        <v>187</v>
      </c>
      <c r="D16" s="167" t="s">
        <v>188</v>
      </c>
      <c r="E16" s="167" t="s">
        <v>89</v>
      </c>
      <c r="F16" s="168">
        <v>6</v>
      </c>
      <c r="G16" s="191"/>
      <c r="H16" s="191"/>
      <c r="I16" s="191">
        <f t="shared" si="0"/>
        <v>0</v>
      </c>
      <c r="J16" s="167">
        <f t="shared" si="1"/>
        <v>1570.56</v>
      </c>
      <c r="K16" s="1">
        <f t="shared" si="2"/>
        <v>0</v>
      </c>
      <c r="L16" s="1">
        <f t="shared" si="3"/>
        <v>0</v>
      </c>
      <c r="M16" s="1"/>
      <c r="N16" s="1">
        <v>261.76</v>
      </c>
      <c r="O16" s="1"/>
      <c r="P16" s="166"/>
      <c r="Q16" s="171"/>
      <c r="R16" s="171"/>
      <c r="S16" s="166"/>
      <c r="Z16">
        <v>0</v>
      </c>
    </row>
    <row r="17" spans="1:26" ht="24.95" customHeight="1" x14ac:dyDescent="0.25">
      <c r="A17" s="169">
        <v>7</v>
      </c>
      <c r="B17" s="167" t="s">
        <v>102</v>
      </c>
      <c r="C17" s="170" t="s">
        <v>189</v>
      </c>
      <c r="D17" s="167" t="s">
        <v>190</v>
      </c>
      <c r="E17" s="167" t="s">
        <v>89</v>
      </c>
      <c r="F17" s="168">
        <v>1</v>
      </c>
      <c r="G17" s="191"/>
      <c r="H17" s="191"/>
      <c r="I17" s="191">
        <f t="shared" si="0"/>
        <v>0</v>
      </c>
      <c r="J17" s="167">
        <f t="shared" si="1"/>
        <v>548.54999999999995</v>
      </c>
      <c r="K17" s="1">
        <f t="shared" si="2"/>
        <v>0</v>
      </c>
      <c r="L17" s="1">
        <f t="shared" si="3"/>
        <v>0</v>
      </c>
      <c r="M17" s="1"/>
      <c r="N17" s="1">
        <v>548.54999999999995</v>
      </c>
      <c r="O17" s="1"/>
      <c r="P17" s="166"/>
      <c r="Q17" s="171"/>
      <c r="R17" s="171"/>
      <c r="S17" s="166"/>
      <c r="Z17">
        <v>0</v>
      </c>
    </row>
    <row r="18" spans="1:26" ht="24.95" customHeight="1" x14ac:dyDescent="0.25">
      <c r="A18" s="169">
        <v>8</v>
      </c>
      <c r="B18" s="167" t="s">
        <v>102</v>
      </c>
      <c r="C18" s="170" t="s">
        <v>191</v>
      </c>
      <c r="D18" s="167" t="s">
        <v>192</v>
      </c>
      <c r="E18" s="167" t="s">
        <v>89</v>
      </c>
      <c r="F18" s="168">
        <v>1</v>
      </c>
      <c r="G18" s="191"/>
      <c r="H18" s="191"/>
      <c r="I18" s="191">
        <f t="shared" si="0"/>
        <v>0</v>
      </c>
      <c r="J18" s="167">
        <f t="shared" si="1"/>
        <v>1154.43</v>
      </c>
      <c r="K18" s="1">
        <f t="shared" si="2"/>
        <v>0</v>
      </c>
      <c r="L18" s="1">
        <f t="shared" si="3"/>
        <v>0</v>
      </c>
      <c r="M18" s="1"/>
      <c r="N18" s="1">
        <v>1154.43</v>
      </c>
      <c r="O18" s="1"/>
      <c r="P18" s="166"/>
      <c r="Q18" s="171"/>
      <c r="R18" s="171"/>
      <c r="S18" s="166"/>
      <c r="Z18">
        <v>0</v>
      </c>
    </row>
    <row r="19" spans="1:26" ht="24.95" customHeight="1" x14ac:dyDescent="0.25">
      <c r="A19" s="169">
        <v>9</v>
      </c>
      <c r="B19" s="167" t="s">
        <v>102</v>
      </c>
      <c r="C19" s="170" t="s">
        <v>193</v>
      </c>
      <c r="D19" s="167" t="s">
        <v>194</v>
      </c>
      <c r="E19" s="167" t="s">
        <v>89</v>
      </c>
      <c r="F19" s="168">
        <v>1</v>
      </c>
      <c r="G19" s="191"/>
      <c r="H19" s="191"/>
      <c r="I19" s="191">
        <f t="shared" si="0"/>
        <v>0</v>
      </c>
      <c r="J19" s="167">
        <f t="shared" si="1"/>
        <v>790.9</v>
      </c>
      <c r="K19" s="1">
        <f t="shared" si="2"/>
        <v>0</v>
      </c>
      <c r="L19" s="1">
        <f t="shared" si="3"/>
        <v>0</v>
      </c>
      <c r="M19" s="1"/>
      <c r="N19" s="1">
        <v>790.9</v>
      </c>
      <c r="O19" s="1"/>
      <c r="P19" s="166"/>
      <c r="Q19" s="171"/>
      <c r="R19" s="171"/>
      <c r="S19" s="166"/>
      <c r="Z19">
        <v>0</v>
      </c>
    </row>
    <row r="20" spans="1:26" ht="24.95" customHeight="1" x14ac:dyDescent="0.25">
      <c r="A20" s="169">
        <v>10</v>
      </c>
      <c r="B20" s="167" t="s">
        <v>102</v>
      </c>
      <c r="C20" s="170" t="s">
        <v>195</v>
      </c>
      <c r="D20" s="167" t="s">
        <v>196</v>
      </c>
      <c r="E20" s="167" t="s">
        <v>89</v>
      </c>
      <c r="F20" s="168">
        <v>1</v>
      </c>
      <c r="G20" s="191"/>
      <c r="H20" s="191"/>
      <c r="I20" s="191">
        <f t="shared" si="0"/>
        <v>0</v>
      </c>
      <c r="J20" s="167">
        <f t="shared" si="1"/>
        <v>4173.38</v>
      </c>
      <c r="K20" s="1">
        <f t="shared" si="2"/>
        <v>0</v>
      </c>
      <c r="L20" s="1">
        <f t="shared" si="3"/>
        <v>0</v>
      </c>
      <c r="M20" s="1"/>
      <c r="N20" s="1">
        <v>4173.38</v>
      </c>
      <c r="O20" s="1"/>
      <c r="P20" s="166"/>
      <c r="Q20" s="171"/>
      <c r="R20" s="171"/>
      <c r="S20" s="166"/>
      <c r="Z20">
        <v>0</v>
      </c>
    </row>
    <row r="21" spans="1:26" ht="24.95" customHeight="1" x14ac:dyDescent="0.25">
      <c r="A21" s="169">
        <v>11</v>
      </c>
      <c r="B21" s="167" t="s">
        <v>102</v>
      </c>
      <c r="C21" s="170" t="s">
        <v>197</v>
      </c>
      <c r="D21" s="167" t="s">
        <v>198</v>
      </c>
      <c r="E21" s="167" t="s">
        <v>89</v>
      </c>
      <c r="F21" s="168">
        <v>1</v>
      </c>
      <c r="G21" s="191"/>
      <c r="H21" s="191"/>
      <c r="I21" s="191">
        <f t="shared" si="0"/>
        <v>0</v>
      </c>
      <c r="J21" s="167">
        <f t="shared" si="1"/>
        <v>522.85</v>
      </c>
      <c r="K21" s="1">
        <f t="shared" si="2"/>
        <v>0</v>
      </c>
      <c r="L21" s="1">
        <f t="shared" si="3"/>
        <v>0</v>
      </c>
      <c r="M21" s="1"/>
      <c r="N21" s="1">
        <v>522.85</v>
      </c>
      <c r="O21" s="1"/>
      <c r="P21" s="166"/>
      <c r="Q21" s="171"/>
      <c r="R21" s="171"/>
      <c r="S21" s="166"/>
      <c r="Z21">
        <v>0</v>
      </c>
    </row>
    <row r="22" spans="1:26" ht="24.95" customHeight="1" x14ac:dyDescent="0.25">
      <c r="A22" s="169">
        <v>12</v>
      </c>
      <c r="B22" s="167" t="s">
        <v>102</v>
      </c>
      <c r="C22" s="170" t="s">
        <v>199</v>
      </c>
      <c r="D22" s="167" t="s">
        <v>200</v>
      </c>
      <c r="E22" s="167" t="s">
        <v>89</v>
      </c>
      <c r="F22" s="168">
        <v>1</v>
      </c>
      <c r="G22" s="191"/>
      <c r="H22" s="191"/>
      <c r="I22" s="191">
        <f t="shared" si="0"/>
        <v>0</v>
      </c>
      <c r="J22" s="167">
        <f t="shared" si="1"/>
        <v>522.85</v>
      </c>
      <c r="K22" s="1">
        <f t="shared" si="2"/>
        <v>0</v>
      </c>
      <c r="L22" s="1">
        <f t="shared" si="3"/>
        <v>0</v>
      </c>
      <c r="M22" s="1"/>
      <c r="N22" s="1">
        <v>522.85</v>
      </c>
      <c r="O22" s="1"/>
      <c r="P22" s="166"/>
      <c r="Q22" s="171"/>
      <c r="R22" s="171"/>
      <c r="S22" s="166"/>
      <c r="Z22">
        <v>0</v>
      </c>
    </row>
    <row r="23" spans="1:26" ht="24.95" customHeight="1" x14ac:dyDescent="0.25">
      <c r="A23" s="169">
        <v>13</v>
      </c>
      <c r="B23" s="167" t="s">
        <v>102</v>
      </c>
      <c r="C23" s="170" t="s">
        <v>201</v>
      </c>
      <c r="D23" s="167" t="s">
        <v>202</v>
      </c>
      <c r="E23" s="167" t="s">
        <v>89</v>
      </c>
      <c r="F23" s="168">
        <v>1</v>
      </c>
      <c r="G23" s="191"/>
      <c r="H23" s="191"/>
      <c r="I23" s="191">
        <f t="shared" si="0"/>
        <v>0</v>
      </c>
      <c r="J23" s="167">
        <f t="shared" si="1"/>
        <v>67.319999999999993</v>
      </c>
      <c r="K23" s="1">
        <f t="shared" si="2"/>
        <v>0</v>
      </c>
      <c r="L23" s="1">
        <f t="shared" si="3"/>
        <v>0</v>
      </c>
      <c r="M23" s="1"/>
      <c r="N23" s="1">
        <v>67.319999999999993</v>
      </c>
      <c r="O23" s="1"/>
      <c r="P23" s="166"/>
      <c r="Q23" s="171"/>
      <c r="R23" s="171"/>
      <c r="S23" s="166"/>
      <c r="Z23">
        <v>0</v>
      </c>
    </row>
    <row r="24" spans="1:26" ht="24.95" customHeight="1" x14ac:dyDescent="0.25">
      <c r="A24" s="169">
        <v>14</v>
      </c>
      <c r="B24" s="167" t="s">
        <v>102</v>
      </c>
      <c r="C24" s="170" t="s">
        <v>203</v>
      </c>
      <c r="D24" s="167" t="s">
        <v>204</v>
      </c>
      <c r="E24" s="167" t="s">
        <v>89</v>
      </c>
      <c r="F24" s="168">
        <v>5</v>
      </c>
      <c r="G24" s="191"/>
      <c r="H24" s="191"/>
      <c r="I24" s="191">
        <f t="shared" si="0"/>
        <v>0</v>
      </c>
      <c r="J24" s="167">
        <f t="shared" si="1"/>
        <v>3105.15</v>
      </c>
      <c r="K24" s="1">
        <f t="shared" si="2"/>
        <v>0</v>
      </c>
      <c r="L24" s="1">
        <f t="shared" si="3"/>
        <v>0</v>
      </c>
      <c r="M24" s="1"/>
      <c r="N24" s="1">
        <v>621.03</v>
      </c>
      <c r="O24" s="1"/>
      <c r="P24" s="166"/>
      <c r="Q24" s="171"/>
      <c r="R24" s="171"/>
      <c r="S24" s="166"/>
      <c r="Z24">
        <v>0</v>
      </c>
    </row>
    <row r="25" spans="1:26" ht="24.95" customHeight="1" x14ac:dyDescent="0.25">
      <c r="A25" s="169">
        <v>15</v>
      </c>
      <c r="B25" s="167" t="s">
        <v>102</v>
      </c>
      <c r="C25" s="170" t="s">
        <v>205</v>
      </c>
      <c r="D25" s="167" t="s">
        <v>206</v>
      </c>
      <c r="E25" s="167" t="s">
        <v>89</v>
      </c>
      <c r="F25" s="168">
        <v>6</v>
      </c>
      <c r="G25" s="191"/>
      <c r="H25" s="191"/>
      <c r="I25" s="191">
        <f t="shared" si="0"/>
        <v>0</v>
      </c>
      <c r="J25" s="167">
        <f t="shared" si="1"/>
        <v>424.8</v>
      </c>
      <c r="K25" s="1">
        <f t="shared" si="2"/>
        <v>0</v>
      </c>
      <c r="L25" s="1">
        <f t="shared" si="3"/>
        <v>0</v>
      </c>
      <c r="M25" s="1"/>
      <c r="N25" s="1">
        <v>70.8</v>
      </c>
      <c r="O25" s="1"/>
      <c r="P25" s="166"/>
      <c r="Q25" s="171"/>
      <c r="R25" s="171"/>
      <c r="S25" s="166"/>
      <c r="Z25">
        <v>0</v>
      </c>
    </row>
    <row r="26" spans="1:26" ht="24.95" customHeight="1" x14ac:dyDescent="0.25">
      <c r="A26" s="169">
        <v>16</v>
      </c>
      <c r="B26" s="167" t="s">
        <v>102</v>
      </c>
      <c r="C26" s="170" t="s">
        <v>207</v>
      </c>
      <c r="D26" s="167" t="s">
        <v>208</v>
      </c>
      <c r="E26" s="167" t="s">
        <v>89</v>
      </c>
      <c r="F26" s="168">
        <v>1</v>
      </c>
      <c r="G26" s="191"/>
      <c r="H26" s="191"/>
      <c r="I26" s="191">
        <f t="shared" si="0"/>
        <v>0</v>
      </c>
      <c r="J26" s="167">
        <f t="shared" si="1"/>
        <v>1623.87</v>
      </c>
      <c r="K26" s="1">
        <f t="shared" si="2"/>
        <v>0</v>
      </c>
      <c r="L26" s="1">
        <f t="shared" si="3"/>
        <v>0</v>
      </c>
      <c r="M26" s="1"/>
      <c r="N26" s="1">
        <v>1623.87</v>
      </c>
      <c r="O26" s="1"/>
      <c r="P26" s="166"/>
      <c r="Q26" s="171"/>
      <c r="R26" s="171"/>
      <c r="S26" s="166"/>
      <c r="Z26">
        <v>0</v>
      </c>
    </row>
    <row r="27" spans="1:26" ht="35.1" customHeight="1" x14ac:dyDescent="0.25">
      <c r="A27" s="169">
        <v>17</v>
      </c>
      <c r="B27" s="167" t="s">
        <v>102</v>
      </c>
      <c r="C27" s="170" t="s">
        <v>209</v>
      </c>
      <c r="D27" s="167" t="s">
        <v>210</v>
      </c>
      <c r="E27" s="167" t="s">
        <v>89</v>
      </c>
      <c r="F27" s="168">
        <v>5</v>
      </c>
      <c r="G27" s="191"/>
      <c r="H27" s="191"/>
      <c r="I27" s="191">
        <f t="shared" si="0"/>
        <v>0</v>
      </c>
      <c r="J27" s="167">
        <f t="shared" si="1"/>
        <v>223.3</v>
      </c>
      <c r="K27" s="1">
        <f t="shared" si="2"/>
        <v>0</v>
      </c>
      <c r="L27" s="1">
        <f t="shared" si="3"/>
        <v>0</v>
      </c>
      <c r="M27" s="1"/>
      <c r="N27" s="1">
        <v>44.66</v>
      </c>
      <c r="O27" s="1"/>
      <c r="P27" s="166"/>
      <c r="Q27" s="171"/>
      <c r="R27" s="171"/>
      <c r="S27" s="166"/>
      <c r="Z27">
        <v>0</v>
      </c>
    </row>
    <row r="28" spans="1:26" ht="35.1" customHeight="1" x14ac:dyDescent="0.25">
      <c r="A28" s="169">
        <v>18</v>
      </c>
      <c r="B28" s="167" t="s">
        <v>102</v>
      </c>
      <c r="C28" s="170" t="s">
        <v>209</v>
      </c>
      <c r="D28" s="167" t="s">
        <v>211</v>
      </c>
      <c r="E28" s="167" t="s">
        <v>89</v>
      </c>
      <c r="F28" s="168">
        <v>1</v>
      </c>
      <c r="G28" s="191"/>
      <c r="H28" s="191"/>
      <c r="I28" s="191">
        <f t="shared" si="0"/>
        <v>0</v>
      </c>
      <c r="J28" s="167">
        <f t="shared" si="1"/>
        <v>44.66</v>
      </c>
      <c r="K28" s="1">
        <f t="shared" si="2"/>
        <v>0</v>
      </c>
      <c r="L28" s="1">
        <f t="shared" si="3"/>
        <v>0</v>
      </c>
      <c r="M28" s="1"/>
      <c r="N28" s="1">
        <v>44.66</v>
      </c>
      <c r="O28" s="1"/>
      <c r="P28" s="166"/>
      <c r="Q28" s="171"/>
      <c r="R28" s="171"/>
      <c r="S28" s="166"/>
      <c r="Z28">
        <v>0</v>
      </c>
    </row>
    <row r="29" spans="1:26" ht="35.1" customHeight="1" x14ac:dyDescent="0.25">
      <c r="A29" s="169">
        <v>19</v>
      </c>
      <c r="B29" s="167" t="s">
        <v>102</v>
      </c>
      <c r="C29" s="170" t="s">
        <v>212</v>
      </c>
      <c r="D29" s="167" t="s">
        <v>213</v>
      </c>
      <c r="E29" s="167" t="s">
        <v>89</v>
      </c>
      <c r="F29" s="168">
        <v>1</v>
      </c>
      <c r="G29" s="191"/>
      <c r="H29" s="191"/>
      <c r="I29" s="191">
        <f t="shared" si="0"/>
        <v>0</v>
      </c>
      <c r="J29" s="167">
        <f t="shared" si="1"/>
        <v>70.69</v>
      </c>
      <c r="K29" s="1">
        <f t="shared" si="2"/>
        <v>0</v>
      </c>
      <c r="L29" s="1">
        <f t="shared" si="3"/>
        <v>0</v>
      </c>
      <c r="M29" s="1"/>
      <c r="N29" s="1">
        <v>70.69</v>
      </c>
      <c r="O29" s="1"/>
      <c r="P29" s="166"/>
      <c r="Q29" s="171"/>
      <c r="R29" s="171"/>
      <c r="S29" s="166"/>
      <c r="Z29">
        <v>0</v>
      </c>
    </row>
    <row r="30" spans="1:26" ht="35.1" customHeight="1" x14ac:dyDescent="0.25">
      <c r="A30" s="169">
        <v>20</v>
      </c>
      <c r="B30" s="167" t="s">
        <v>102</v>
      </c>
      <c r="C30" s="170" t="s">
        <v>214</v>
      </c>
      <c r="D30" s="167" t="s">
        <v>215</v>
      </c>
      <c r="E30" s="167" t="s">
        <v>89</v>
      </c>
      <c r="F30" s="168">
        <v>1</v>
      </c>
      <c r="G30" s="191"/>
      <c r="H30" s="191"/>
      <c r="I30" s="191">
        <f t="shared" si="0"/>
        <v>0</v>
      </c>
      <c r="J30" s="167">
        <f t="shared" si="1"/>
        <v>121.85</v>
      </c>
      <c r="K30" s="1">
        <f t="shared" si="2"/>
        <v>0</v>
      </c>
      <c r="L30" s="1">
        <f t="shared" si="3"/>
        <v>0</v>
      </c>
      <c r="M30" s="1"/>
      <c r="N30" s="1">
        <v>121.85</v>
      </c>
      <c r="O30" s="1"/>
      <c r="P30" s="166"/>
      <c r="Q30" s="171"/>
      <c r="R30" s="171"/>
      <c r="S30" s="166"/>
      <c r="Z30">
        <v>0</v>
      </c>
    </row>
    <row r="31" spans="1:26" ht="24.95" customHeight="1" x14ac:dyDescent="0.25">
      <c r="A31" s="169">
        <v>21</v>
      </c>
      <c r="B31" s="167" t="s">
        <v>102</v>
      </c>
      <c r="C31" s="170" t="s">
        <v>216</v>
      </c>
      <c r="D31" s="167" t="s">
        <v>217</v>
      </c>
      <c r="E31" s="167" t="s">
        <v>218</v>
      </c>
      <c r="F31" s="168">
        <v>1</v>
      </c>
      <c r="G31" s="191"/>
      <c r="H31" s="191"/>
      <c r="I31" s="191">
        <f t="shared" si="0"/>
        <v>0</v>
      </c>
      <c r="J31" s="167">
        <f t="shared" si="1"/>
        <v>3150.72</v>
      </c>
      <c r="K31" s="1">
        <f t="shared" si="2"/>
        <v>0</v>
      </c>
      <c r="L31" s="1">
        <f t="shared" si="3"/>
        <v>0</v>
      </c>
      <c r="M31" s="1"/>
      <c r="N31" s="1">
        <v>3150.72</v>
      </c>
      <c r="O31" s="1"/>
      <c r="P31" s="166"/>
      <c r="Q31" s="171"/>
      <c r="R31" s="171"/>
      <c r="S31" s="166"/>
      <c r="Z31">
        <v>0</v>
      </c>
    </row>
    <row r="32" spans="1:26" x14ac:dyDescent="0.25">
      <c r="A32" s="155"/>
      <c r="B32" s="155"/>
      <c r="C32" s="155"/>
      <c r="D32" s="155" t="s">
        <v>172</v>
      </c>
      <c r="E32" s="155"/>
      <c r="F32" s="166"/>
      <c r="G32" s="192"/>
      <c r="H32" s="192">
        <f>ROUND((SUM(M10:M31))/1,2)</f>
        <v>0</v>
      </c>
      <c r="I32" s="192">
        <f>ROUND((SUM(I10:I31))/1,2)</f>
        <v>0</v>
      </c>
      <c r="J32" s="155"/>
      <c r="K32" s="155"/>
      <c r="L32" s="155">
        <f>ROUND((SUM(L10:L31))/1,2)</f>
        <v>0</v>
      </c>
      <c r="M32" s="155">
        <f>ROUND((SUM(M10:M31))/1,2)</f>
        <v>0</v>
      </c>
      <c r="N32" s="155"/>
      <c r="O32" s="155"/>
      <c r="P32" s="172">
        <f>ROUND((SUM(P10:P31))/1,2)</f>
        <v>0</v>
      </c>
      <c r="Q32" s="152"/>
      <c r="R32" s="152"/>
      <c r="S32" s="172">
        <f>ROUND((SUM(S10:S31))/1,2)</f>
        <v>0</v>
      </c>
      <c r="T32" s="152"/>
      <c r="U32" s="152"/>
      <c r="V32" s="152"/>
      <c r="W32" s="152"/>
      <c r="X32" s="152"/>
      <c r="Y32" s="152"/>
      <c r="Z32" s="152"/>
    </row>
    <row r="33" spans="1:26" x14ac:dyDescent="0.25">
      <c r="A33" s="1"/>
      <c r="B33" s="1"/>
      <c r="C33" s="1"/>
      <c r="D33" s="1"/>
      <c r="E33" s="1"/>
      <c r="F33" s="162"/>
      <c r="G33" s="193"/>
      <c r="H33" s="193"/>
      <c r="I33" s="193"/>
      <c r="J33" s="1"/>
      <c r="K33" s="1"/>
      <c r="L33" s="1"/>
      <c r="M33" s="1"/>
      <c r="N33" s="1"/>
      <c r="O33" s="1"/>
      <c r="P33" s="1"/>
      <c r="S33" s="1"/>
    </row>
    <row r="34" spans="1:26" x14ac:dyDescent="0.25">
      <c r="A34" s="155"/>
      <c r="B34" s="155"/>
      <c r="C34" s="155"/>
      <c r="D34" s="155" t="s">
        <v>173</v>
      </c>
      <c r="E34" s="155"/>
      <c r="F34" s="166"/>
      <c r="G34" s="194"/>
      <c r="H34" s="194"/>
      <c r="I34" s="194"/>
      <c r="J34" s="155"/>
      <c r="K34" s="155"/>
      <c r="L34" s="155"/>
      <c r="M34" s="155"/>
      <c r="N34" s="155"/>
      <c r="O34" s="155"/>
      <c r="P34" s="155"/>
      <c r="Q34" s="152"/>
      <c r="R34" s="152"/>
      <c r="S34" s="155"/>
      <c r="T34" s="152"/>
      <c r="U34" s="152"/>
      <c r="V34" s="152"/>
      <c r="W34" s="152"/>
      <c r="X34" s="152"/>
      <c r="Y34" s="152"/>
      <c r="Z34" s="152"/>
    </row>
    <row r="35" spans="1:26" ht="24.95" customHeight="1" x14ac:dyDescent="0.25">
      <c r="A35" s="169">
        <v>22</v>
      </c>
      <c r="B35" s="167" t="s">
        <v>219</v>
      </c>
      <c r="C35" s="170" t="s">
        <v>220</v>
      </c>
      <c r="D35" s="167" t="s">
        <v>221</v>
      </c>
      <c r="E35" s="167" t="s">
        <v>86</v>
      </c>
      <c r="F35" s="168">
        <v>558.79999999999995</v>
      </c>
      <c r="G35" s="191"/>
      <c r="H35" s="191"/>
      <c r="I35" s="191">
        <f t="shared" ref="I35:I62" si="4">ROUND(F35*(G35+H35),2)</f>
        <v>0</v>
      </c>
      <c r="J35" s="167">
        <f t="shared" ref="J35:J62" si="5">ROUND(F35*(N35),2)</f>
        <v>1480.82</v>
      </c>
      <c r="K35" s="1">
        <f t="shared" ref="K35:K62" si="6">ROUND(F35*(O35),2)</f>
        <v>0</v>
      </c>
      <c r="L35" s="1">
        <f t="shared" ref="L35:L62" si="7">ROUND(F35*(G35),2)</f>
        <v>0</v>
      </c>
      <c r="M35" s="1"/>
      <c r="N35" s="1">
        <v>2.65</v>
      </c>
      <c r="O35" s="1"/>
      <c r="P35" s="166">
        <f>ROUND(F35*(R35),3)</f>
        <v>1.0999999999999999E-2</v>
      </c>
      <c r="Q35" s="171"/>
      <c r="R35" s="171">
        <v>2.0000000000000002E-5</v>
      </c>
      <c r="S35" s="166"/>
      <c r="Z35">
        <v>0</v>
      </c>
    </row>
    <row r="36" spans="1:26" ht="24.95" customHeight="1" x14ac:dyDescent="0.25">
      <c r="A36" s="169">
        <v>23</v>
      </c>
      <c r="B36" s="167" t="s">
        <v>219</v>
      </c>
      <c r="C36" s="170" t="s">
        <v>222</v>
      </c>
      <c r="D36" s="167" t="s">
        <v>223</v>
      </c>
      <c r="E36" s="167" t="s">
        <v>86</v>
      </c>
      <c r="F36" s="168">
        <v>368.5</v>
      </c>
      <c r="G36" s="191"/>
      <c r="H36" s="191"/>
      <c r="I36" s="191">
        <f t="shared" si="4"/>
        <v>0</v>
      </c>
      <c r="J36" s="167">
        <f t="shared" si="5"/>
        <v>1216.05</v>
      </c>
      <c r="K36" s="1">
        <f t="shared" si="6"/>
        <v>0</v>
      </c>
      <c r="L36" s="1">
        <f t="shared" si="7"/>
        <v>0</v>
      </c>
      <c r="M36" s="1"/>
      <c r="N36" s="1">
        <v>3.3</v>
      </c>
      <c r="O36" s="1"/>
      <c r="P36" s="166">
        <f>ROUND(F36*(R36),3)</f>
        <v>1.4999999999999999E-2</v>
      </c>
      <c r="Q36" s="171"/>
      <c r="R36" s="171">
        <v>4.0000000000000003E-5</v>
      </c>
      <c r="S36" s="166"/>
      <c r="Z36">
        <v>0</v>
      </c>
    </row>
    <row r="37" spans="1:26" ht="24.95" customHeight="1" x14ac:dyDescent="0.25">
      <c r="A37" s="169">
        <v>24</v>
      </c>
      <c r="B37" s="167" t="s">
        <v>224</v>
      </c>
      <c r="C37" s="170" t="s">
        <v>225</v>
      </c>
      <c r="D37" s="167" t="s">
        <v>226</v>
      </c>
      <c r="E37" s="167" t="s">
        <v>86</v>
      </c>
      <c r="F37" s="168">
        <v>2794</v>
      </c>
      <c r="G37" s="191"/>
      <c r="H37" s="191"/>
      <c r="I37" s="191">
        <f t="shared" si="4"/>
        <v>0</v>
      </c>
      <c r="J37" s="167">
        <f t="shared" si="5"/>
        <v>1816.1</v>
      </c>
      <c r="K37" s="1">
        <f t="shared" si="6"/>
        <v>0</v>
      </c>
      <c r="L37" s="1">
        <f t="shared" si="7"/>
        <v>0</v>
      </c>
      <c r="M37" s="1"/>
      <c r="N37" s="1">
        <v>0.65</v>
      </c>
      <c r="O37" s="1"/>
      <c r="P37" s="166"/>
      <c r="Q37" s="171"/>
      <c r="R37" s="171"/>
      <c r="S37" s="166"/>
      <c r="Z37">
        <v>0</v>
      </c>
    </row>
    <row r="38" spans="1:26" ht="24.95" customHeight="1" x14ac:dyDescent="0.25">
      <c r="A38" s="169">
        <v>25</v>
      </c>
      <c r="B38" s="167" t="s">
        <v>227</v>
      </c>
      <c r="C38" s="170" t="s">
        <v>228</v>
      </c>
      <c r="D38" s="167" t="s">
        <v>229</v>
      </c>
      <c r="E38" s="167" t="s">
        <v>89</v>
      </c>
      <c r="F38" s="168">
        <v>249</v>
      </c>
      <c r="G38" s="191"/>
      <c r="H38" s="191"/>
      <c r="I38" s="191">
        <f t="shared" si="4"/>
        <v>0</v>
      </c>
      <c r="J38" s="167">
        <f t="shared" si="5"/>
        <v>1643.4</v>
      </c>
      <c r="K38" s="1">
        <f t="shared" si="6"/>
        <v>0</v>
      </c>
      <c r="L38" s="1">
        <f t="shared" si="7"/>
        <v>0</v>
      </c>
      <c r="M38" s="1"/>
      <c r="N38" s="1">
        <v>6.6</v>
      </c>
      <c r="O38" s="1"/>
      <c r="P38" s="166"/>
      <c r="Q38" s="171"/>
      <c r="R38" s="171"/>
      <c r="S38" s="166"/>
      <c r="Z38">
        <v>0</v>
      </c>
    </row>
    <row r="39" spans="1:26" ht="24.95" customHeight="1" x14ac:dyDescent="0.25">
      <c r="A39" s="169">
        <v>26</v>
      </c>
      <c r="B39" s="167" t="s">
        <v>230</v>
      </c>
      <c r="C39" s="170" t="s">
        <v>231</v>
      </c>
      <c r="D39" s="167" t="s">
        <v>232</v>
      </c>
      <c r="E39" s="167" t="s">
        <v>86</v>
      </c>
      <c r="F39" s="168">
        <v>1023</v>
      </c>
      <c r="G39" s="191"/>
      <c r="H39" s="191"/>
      <c r="I39" s="191">
        <f t="shared" si="4"/>
        <v>0</v>
      </c>
      <c r="J39" s="167">
        <f t="shared" si="5"/>
        <v>736.56</v>
      </c>
      <c r="K39" s="1">
        <f t="shared" si="6"/>
        <v>0</v>
      </c>
      <c r="L39" s="1">
        <f t="shared" si="7"/>
        <v>0</v>
      </c>
      <c r="M39" s="1"/>
      <c r="N39" s="1">
        <v>0.72</v>
      </c>
      <c r="O39" s="1"/>
      <c r="P39" s="166">
        <f>ROUND(F39*(R39),3)</f>
        <v>0.01</v>
      </c>
      <c r="Q39" s="171"/>
      <c r="R39" s="171">
        <v>1.0000000000000001E-5</v>
      </c>
      <c r="S39" s="166"/>
      <c r="Z39">
        <v>0</v>
      </c>
    </row>
    <row r="40" spans="1:26" ht="24.95" customHeight="1" x14ac:dyDescent="0.25">
      <c r="A40" s="169">
        <v>27</v>
      </c>
      <c r="B40" s="167" t="s">
        <v>230</v>
      </c>
      <c r="C40" s="170" t="s">
        <v>233</v>
      </c>
      <c r="D40" s="167" t="s">
        <v>234</v>
      </c>
      <c r="E40" s="167" t="s">
        <v>86</v>
      </c>
      <c r="F40" s="168">
        <v>1496</v>
      </c>
      <c r="G40" s="191"/>
      <c r="H40" s="191"/>
      <c r="I40" s="191">
        <f t="shared" si="4"/>
        <v>0</v>
      </c>
      <c r="J40" s="167">
        <f t="shared" si="5"/>
        <v>1136.96</v>
      </c>
      <c r="K40" s="1">
        <f t="shared" si="6"/>
        <v>0</v>
      </c>
      <c r="L40" s="1">
        <f t="shared" si="7"/>
        <v>0</v>
      </c>
      <c r="M40" s="1"/>
      <c r="N40" s="1">
        <v>0.76</v>
      </c>
      <c r="O40" s="1"/>
      <c r="P40" s="166">
        <f>ROUND(F40*(R40),3)</f>
        <v>0.03</v>
      </c>
      <c r="Q40" s="171"/>
      <c r="R40" s="171">
        <v>2.0000000000000002E-5</v>
      </c>
      <c r="S40" s="166"/>
      <c r="Z40">
        <v>0</v>
      </c>
    </row>
    <row r="41" spans="1:26" ht="24.95" customHeight="1" x14ac:dyDescent="0.25">
      <c r="A41" s="169">
        <v>28</v>
      </c>
      <c r="B41" s="167" t="s">
        <v>230</v>
      </c>
      <c r="C41" s="170" t="s">
        <v>235</v>
      </c>
      <c r="D41" s="167" t="s">
        <v>236</v>
      </c>
      <c r="E41" s="167" t="s">
        <v>86</v>
      </c>
      <c r="F41" s="168">
        <v>33</v>
      </c>
      <c r="G41" s="191"/>
      <c r="H41" s="191"/>
      <c r="I41" s="191">
        <f t="shared" si="4"/>
        <v>0</v>
      </c>
      <c r="J41" s="167">
        <f t="shared" si="5"/>
        <v>51.48</v>
      </c>
      <c r="K41" s="1">
        <f t="shared" si="6"/>
        <v>0</v>
      </c>
      <c r="L41" s="1">
        <f t="shared" si="7"/>
        <v>0</v>
      </c>
      <c r="M41" s="1"/>
      <c r="N41" s="1">
        <v>1.56</v>
      </c>
      <c r="O41" s="1"/>
      <c r="P41" s="166">
        <f>ROUND(F41*(R41),3)</f>
        <v>2E-3</v>
      </c>
      <c r="Q41" s="171"/>
      <c r="R41" s="171">
        <v>6.0000000000000002E-5</v>
      </c>
      <c r="S41" s="166"/>
      <c r="Z41">
        <v>0</v>
      </c>
    </row>
    <row r="42" spans="1:26" ht="24.95" customHeight="1" x14ac:dyDescent="0.25">
      <c r="A42" s="169">
        <v>29</v>
      </c>
      <c r="B42" s="167" t="s">
        <v>230</v>
      </c>
      <c r="C42" s="170" t="s">
        <v>237</v>
      </c>
      <c r="D42" s="167" t="s">
        <v>238</v>
      </c>
      <c r="E42" s="167" t="s">
        <v>86</v>
      </c>
      <c r="F42" s="168">
        <v>22</v>
      </c>
      <c r="G42" s="191"/>
      <c r="H42" s="191"/>
      <c r="I42" s="191">
        <f t="shared" si="4"/>
        <v>0</v>
      </c>
      <c r="J42" s="167">
        <f t="shared" si="5"/>
        <v>44</v>
      </c>
      <c r="K42" s="1">
        <f t="shared" si="6"/>
        <v>0</v>
      </c>
      <c r="L42" s="1">
        <f t="shared" si="7"/>
        <v>0</v>
      </c>
      <c r="M42" s="1"/>
      <c r="N42" s="1">
        <v>2</v>
      </c>
      <c r="O42" s="1"/>
      <c r="P42" s="166">
        <f>ROUND(F42*(R42),3)</f>
        <v>1E-3</v>
      </c>
      <c r="Q42" s="171"/>
      <c r="R42" s="171">
        <v>5.0000000000000002E-5</v>
      </c>
      <c r="S42" s="166"/>
      <c r="Z42">
        <v>0</v>
      </c>
    </row>
    <row r="43" spans="1:26" ht="24.95" customHeight="1" x14ac:dyDescent="0.25">
      <c r="A43" s="169">
        <v>30</v>
      </c>
      <c r="B43" s="167" t="s">
        <v>230</v>
      </c>
      <c r="C43" s="170" t="s">
        <v>239</v>
      </c>
      <c r="D43" s="167" t="s">
        <v>240</v>
      </c>
      <c r="E43" s="167" t="s">
        <v>86</v>
      </c>
      <c r="F43" s="168">
        <v>61.6</v>
      </c>
      <c r="G43" s="191"/>
      <c r="H43" s="191"/>
      <c r="I43" s="191">
        <f t="shared" si="4"/>
        <v>0</v>
      </c>
      <c r="J43" s="167">
        <f t="shared" si="5"/>
        <v>163.24</v>
      </c>
      <c r="K43" s="1">
        <f t="shared" si="6"/>
        <v>0</v>
      </c>
      <c r="L43" s="1">
        <f t="shared" si="7"/>
        <v>0</v>
      </c>
      <c r="M43" s="1"/>
      <c r="N43" s="1">
        <v>2.65</v>
      </c>
      <c r="O43" s="1"/>
      <c r="P43" s="166">
        <f>ROUND(F43*(R43),3)</f>
        <v>4.0000000000000001E-3</v>
      </c>
      <c r="Q43" s="171"/>
      <c r="R43" s="171">
        <v>6.0000000000000002E-5</v>
      </c>
      <c r="S43" s="166"/>
      <c r="Z43">
        <v>0</v>
      </c>
    </row>
    <row r="44" spans="1:26" ht="24.95" customHeight="1" x14ac:dyDescent="0.25">
      <c r="A44" s="169">
        <v>31</v>
      </c>
      <c r="B44" s="167" t="s">
        <v>102</v>
      </c>
      <c r="C44" s="170" t="s">
        <v>241</v>
      </c>
      <c r="D44" s="167" t="s">
        <v>242</v>
      </c>
      <c r="E44" s="167" t="s">
        <v>86</v>
      </c>
      <c r="F44" s="168">
        <v>154</v>
      </c>
      <c r="G44" s="191"/>
      <c r="H44" s="191"/>
      <c r="I44" s="191">
        <f t="shared" si="4"/>
        <v>0</v>
      </c>
      <c r="J44" s="167">
        <f t="shared" si="5"/>
        <v>308</v>
      </c>
      <c r="K44" s="1">
        <f t="shared" si="6"/>
        <v>0</v>
      </c>
      <c r="L44" s="1">
        <f t="shared" si="7"/>
        <v>0</v>
      </c>
      <c r="M44" s="1"/>
      <c r="N44" s="1">
        <v>2</v>
      </c>
      <c r="O44" s="1"/>
      <c r="P44" s="166"/>
      <c r="Q44" s="171"/>
      <c r="R44" s="171"/>
      <c r="S44" s="166"/>
      <c r="Z44">
        <v>0</v>
      </c>
    </row>
    <row r="45" spans="1:26" ht="24.95" customHeight="1" x14ac:dyDescent="0.25">
      <c r="A45" s="169">
        <v>32</v>
      </c>
      <c r="B45" s="167" t="s">
        <v>102</v>
      </c>
      <c r="C45" s="170" t="s">
        <v>243</v>
      </c>
      <c r="D45" s="167" t="s">
        <v>244</v>
      </c>
      <c r="E45" s="167" t="s">
        <v>86</v>
      </c>
      <c r="F45" s="168">
        <v>99</v>
      </c>
      <c r="G45" s="191"/>
      <c r="H45" s="191"/>
      <c r="I45" s="191">
        <f t="shared" si="4"/>
        <v>0</v>
      </c>
      <c r="J45" s="167">
        <f t="shared" si="5"/>
        <v>230.67</v>
      </c>
      <c r="K45" s="1">
        <f t="shared" si="6"/>
        <v>0</v>
      </c>
      <c r="L45" s="1">
        <f t="shared" si="7"/>
        <v>0</v>
      </c>
      <c r="M45" s="1"/>
      <c r="N45" s="1">
        <v>2.33</v>
      </c>
      <c r="O45" s="1"/>
      <c r="P45" s="166"/>
      <c r="Q45" s="171"/>
      <c r="R45" s="171"/>
      <c r="S45" s="166"/>
      <c r="Z45">
        <v>0</v>
      </c>
    </row>
    <row r="46" spans="1:26" ht="24.95" customHeight="1" x14ac:dyDescent="0.25">
      <c r="A46" s="169">
        <v>33</v>
      </c>
      <c r="B46" s="167" t="s">
        <v>102</v>
      </c>
      <c r="C46" s="170" t="s">
        <v>245</v>
      </c>
      <c r="D46" s="167" t="s">
        <v>246</v>
      </c>
      <c r="E46" s="167" t="s">
        <v>86</v>
      </c>
      <c r="F46" s="168">
        <v>107.8</v>
      </c>
      <c r="G46" s="191"/>
      <c r="H46" s="191"/>
      <c r="I46" s="191">
        <f t="shared" si="4"/>
        <v>0</v>
      </c>
      <c r="J46" s="167">
        <f t="shared" si="5"/>
        <v>273.81</v>
      </c>
      <c r="K46" s="1">
        <f t="shared" si="6"/>
        <v>0</v>
      </c>
      <c r="L46" s="1">
        <f t="shared" si="7"/>
        <v>0</v>
      </c>
      <c r="M46" s="1"/>
      <c r="N46" s="1">
        <v>2.54</v>
      </c>
      <c r="O46" s="1"/>
      <c r="P46" s="166"/>
      <c r="Q46" s="171"/>
      <c r="R46" s="171"/>
      <c r="S46" s="166"/>
      <c r="Z46">
        <v>0</v>
      </c>
    </row>
    <row r="47" spans="1:26" ht="24.95" customHeight="1" x14ac:dyDescent="0.25">
      <c r="A47" s="169">
        <v>34</v>
      </c>
      <c r="B47" s="167" t="s">
        <v>102</v>
      </c>
      <c r="C47" s="170" t="s">
        <v>247</v>
      </c>
      <c r="D47" s="167" t="s">
        <v>248</v>
      </c>
      <c r="E47" s="167" t="s">
        <v>86</v>
      </c>
      <c r="F47" s="168">
        <v>165</v>
      </c>
      <c r="G47" s="191"/>
      <c r="H47" s="191"/>
      <c r="I47" s="191">
        <f t="shared" si="4"/>
        <v>0</v>
      </c>
      <c r="J47" s="167">
        <f t="shared" si="5"/>
        <v>453.75</v>
      </c>
      <c r="K47" s="1">
        <f t="shared" si="6"/>
        <v>0</v>
      </c>
      <c r="L47" s="1">
        <f t="shared" si="7"/>
        <v>0</v>
      </c>
      <c r="M47" s="1"/>
      <c r="N47" s="1">
        <v>2.75</v>
      </c>
      <c r="O47" s="1"/>
      <c r="P47" s="166"/>
      <c r="Q47" s="171"/>
      <c r="R47" s="171"/>
      <c r="S47" s="166"/>
      <c r="Z47">
        <v>0</v>
      </c>
    </row>
    <row r="48" spans="1:26" ht="24.95" customHeight="1" x14ac:dyDescent="0.25">
      <c r="A48" s="169">
        <v>35</v>
      </c>
      <c r="B48" s="167" t="s">
        <v>102</v>
      </c>
      <c r="C48" s="170" t="s">
        <v>249</v>
      </c>
      <c r="D48" s="167" t="s">
        <v>250</v>
      </c>
      <c r="E48" s="167" t="s">
        <v>86</v>
      </c>
      <c r="F48" s="168">
        <v>295.89999999999998</v>
      </c>
      <c r="G48" s="191"/>
      <c r="H48" s="191"/>
      <c r="I48" s="191">
        <f t="shared" si="4"/>
        <v>0</v>
      </c>
      <c r="J48" s="167">
        <f t="shared" si="5"/>
        <v>893.62</v>
      </c>
      <c r="K48" s="1">
        <f t="shared" si="6"/>
        <v>0</v>
      </c>
      <c r="L48" s="1">
        <f t="shared" si="7"/>
        <v>0</v>
      </c>
      <c r="M48" s="1"/>
      <c r="N48" s="1">
        <v>3.02</v>
      </c>
      <c r="O48" s="1"/>
      <c r="P48" s="166"/>
      <c r="Q48" s="171"/>
      <c r="R48" s="171"/>
      <c r="S48" s="166"/>
      <c r="Z48">
        <v>0</v>
      </c>
    </row>
    <row r="49" spans="1:26" ht="24.95" customHeight="1" x14ac:dyDescent="0.25">
      <c r="A49" s="169">
        <v>36</v>
      </c>
      <c r="B49" s="167" t="s">
        <v>102</v>
      </c>
      <c r="C49" s="170" t="s">
        <v>251</v>
      </c>
      <c r="D49" s="167" t="s">
        <v>252</v>
      </c>
      <c r="E49" s="167" t="s">
        <v>86</v>
      </c>
      <c r="F49" s="168">
        <v>62.7</v>
      </c>
      <c r="G49" s="191"/>
      <c r="H49" s="191"/>
      <c r="I49" s="191">
        <f t="shared" si="4"/>
        <v>0</v>
      </c>
      <c r="J49" s="167">
        <f t="shared" si="5"/>
        <v>221.33</v>
      </c>
      <c r="K49" s="1">
        <f t="shared" si="6"/>
        <v>0</v>
      </c>
      <c r="L49" s="1">
        <f t="shared" si="7"/>
        <v>0</v>
      </c>
      <c r="M49" s="1"/>
      <c r="N49" s="1">
        <v>3.5300000000000002</v>
      </c>
      <c r="O49" s="1"/>
      <c r="P49" s="166"/>
      <c r="Q49" s="171"/>
      <c r="R49" s="171"/>
      <c r="S49" s="166"/>
      <c r="Z49">
        <v>0</v>
      </c>
    </row>
    <row r="50" spans="1:26" ht="24.95" customHeight="1" x14ac:dyDescent="0.25">
      <c r="A50" s="169">
        <v>37</v>
      </c>
      <c r="B50" s="167" t="s">
        <v>102</v>
      </c>
      <c r="C50" s="170" t="s">
        <v>253</v>
      </c>
      <c r="D50" s="167" t="s">
        <v>254</v>
      </c>
      <c r="E50" s="167" t="s">
        <v>86</v>
      </c>
      <c r="F50" s="168">
        <v>156.19999999999999</v>
      </c>
      <c r="G50" s="191"/>
      <c r="H50" s="191"/>
      <c r="I50" s="191">
        <f t="shared" si="4"/>
        <v>0</v>
      </c>
      <c r="J50" s="167">
        <f t="shared" si="5"/>
        <v>677.91</v>
      </c>
      <c r="K50" s="1">
        <f t="shared" si="6"/>
        <v>0</v>
      </c>
      <c r="L50" s="1">
        <f t="shared" si="7"/>
        <v>0</v>
      </c>
      <c r="M50" s="1"/>
      <c r="N50" s="1">
        <v>4.34</v>
      </c>
      <c r="O50" s="1"/>
      <c r="P50" s="166"/>
      <c r="Q50" s="171"/>
      <c r="R50" s="171"/>
      <c r="S50" s="166"/>
      <c r="Z50">
        <v>0</v>
      </c>
    </row>
    <row r="51" spans="1:26" ht="24.95" customHeight="1" x14ac:dyDescent="0.25">
      <c r="A51" s="169">
        <v>38</v>
      </c>
      <c r="B51" s="167" t="s">
        <v>102</v>
      </c>
      <c r="C51" s="170" t="s">
        <v>255</v>
      </c>
      <c r="D51" s="167" t="s">
        <v>256</v>
      </c>
      <c r="E51" s="167" t="s">
        <v>86</v>
      </c>
      <c r="F51" s="168">
        <v>1045</v>
      </c>
      <c r="G51" s="191"/>
      <c r="H51" s="191"/>
      <c r="I51" s="191">
        <f t="shared" si="4"/>
        <v>0</v>
      </c>
      <c r="J51" s="167">
        <f t="shared" si="5"/>
        <v>11599.5</v>
      </c>
      <c r="K51" s="1">
        <f t="shared" si="6"/>
        <v>0</v>
      </c>
      <c r="L51" s="1">
        <f t="shared" si="7"/>
        <v>0</v>
      </c>
      <c r="M51" s="1"/>
      <c r="N51" s="1">
        <v>11.1</v>
      </c>
      <c r="O51" s="1"/>
      <c r="P51" s="166"/>
      <c r="Q51" s="171"/>
      <c r="R51" s="171"/>
      <c r="S51" s="166"/>
      <c r="Z51">
        <v>0</v>
      </c>
    </row>
    <row r="52" spans="1:26" ht="24.95" customHeight="1" x14ac:dyDescent="0.25">
      <c r="A52" s="169">
        <v>39</v>
      </c>
      <c r="B52" s="167" t="s">
        <v>102</v>
      </c>
      <c r="C52" s="170" t="s">
        <v>257</v>
      </c>
      <c r="D52" s="167" t="s">
        <v>258</v>
      </c>
      <c r="E52" s="167" t="s">
        <v>86</v>
      </c>
      <c r="F52" s="168">
        <v>379.5</v>
      </c>
      <c r="G52" s="191"/>
      <c r="H52" s="191"/>
      <c r="I52" s="191">
        <f t="shared" si="4"/>
        <v>0</v>
      </c>
      <c r="J52" s="167">
        <f t="shared" si="5"/>
        <v>4406</v>
      </c>
      <c r="K52" s="1">
        <f t="shared" si="6"/>
        <v>0</v>
      </c>
      <c r="L52" s="1">
        <f t="shared" si="7"/>
        <v>0</v>
      </c>
      <c r="M52" s="1"/>
      <c r="N52" s="1">
        <v>11.61</v>
      </c>
      <c r="O52" s="1"/>
      <c r="P52" s="166"/>
      <c r="Q52" s="171"/>
      <c r="R52" s="171"/>
      <c r="S52" s="166"/>
      <c r="Z52">
        <v>0</v>
      </c>
    </row>
    <row r="53" spans="1:26" ht="24.95" customHeight="1" x14ac:dyDescent="0.25">
      <c r="A53" s="169">
        <v>40</v>
      </c>
      <c r="B53" s="167" t="s">
        <v>102</v>
      </c>
      <c r="C53" s="170" t="s">
        <v>259</v>
      </c>
      <c r="D53" s="167" t="s">
        <v>260</v>
      </c>
      <c r="E53" s="167" t="s">
        <v>86</v>
      </c>
      <c r="F53" s="168">
        <v>459.8</v>
      </c>
      <c r="G53" s="191"/>
      <c r="H53" s="191"/>
      <c r="I53" s="191">
        <f t="shared" si="4"/>
        <v>0</v>
      </c>
      <c r="J53" s="167">
        <f t="shared" si="5"/>
        <v>6639.51</v>
      </c>
      <c r="K53" s="1">
        <f t="shared" si="6"/>
        <v>0</v>
      </c>
      <c r="L53" s="1">
        <f t="shared" si="7"/>
        <v>0</v>
      </c>
      <c r="M53" s="1"/>
      <c r="N53" s="1">
        <v>14.44</v>
      </c>
      <c r="O53" s="1"/>
      <c r="P53" s="166"/>
      <c r="Q53" s="171"/>
      <c r="R53" s="171"/>
      <c r="S53" s="166"/>
      <c r="Z53">
        <v>0</v>
      </c>
    </row>
    <row r="54" spans="1:26" ht="24.95" customHeight="1" x14ac:dyDescent="0.25">
      <c r="A54" s="169">
        <v>41</v>
      </c>
      <c r="B54" s="167" t="s">
        <v>102</v>
      </c>
      <c r="C54" s="170" t="s">
        <v>261</v>
      </c>
      <c r="D54" s="167" t="s">
        <v>262</v>
      </c>
      <c r="E54" s="167" t="s">
        <v>86</v>
      </c>
      <c r="F54" s="168">
        <v>352</v>
      </c>
      <c r="G54" s="191"/>
      <c r="H54" s="191"/>
      <c r="I54" s="191">
        <f t="shared" si="4"/>
        <v>0</v>
      </c>
      <c r="J54" s="167">
        <f t="shared" si="5"/>
        <v>6114.24</v>
      </c>
      <c r="K54" s="1">
        <f t="shared" si="6"/>
        <v>0</v>
      </c>
      <c r="L54" s="1">
        <f t="shared" si="7"/>
        <v>0</v>
      </c>
      <c r="M54" s="1"/>
      <c r="N54" s="1">
        <v>17.37</v>
      </c>
      <c r="O54" s="1"/>
      <c r="P54" s="166"/>
      <c r="Q54" s="171"/>
      <c r="R54" s="171"/>
      <c r="S54" s="166"/>
      <c r="Z54">
        <v>0</v>
      </c>
    </row>
    <row r="55" spans="1:26" ht="24.95" customHeight="1" x14ac:dyDescent="0.25">
      <c r="A55" s="169">
        <v>42</v>
      </c>
      <c r="B55" s="167" t="s">
        <v>102</v>
      </c>
      <c r="C55" s="170" t="s">
        <v>263</v>
      </c>
      <c r="D55" s="167" t="s">
        <v>264</v>
      </c>
      <c r="E55" s="167" t="s">
        <v>86</v>
      </c>
      <c r="F55" s="168">
        <v>295.89999999999998</v>
      </c>
      <c r="G55" s="191"/>
      <c r="H55" s="191"/>
      <c r="I55" s="191">
        <f t="shared" si="4"/>
        <v>0</v>
      </c>
      <c r="J55" s="167">
        <f t="shared" si="5"/>
        <v>6426.95</v>
      </c>
      <c r="K55" s="1">
        <f t="shared" si="6"/>
        <v>0</v>
      </c>
      <c r="L55" s="1">
        <f t="shared" si="7"/>
        <v>0</v>
      </c>
      <c r="M55" s="1"/>
      <c r="N55" s="1">
        <v>21.72</v>
      </c>
      <c r="O55" s="1"/>
      <c r="P55" s="166"/>
      <c r="Q55" s="171"/>
      <c r="R55" s="171"/>
      <c r="S55" s="166"/>
      <c r="Z55">
        <v>0</v>
      </c>
    </row>
    <row r="56" spans="1:26" ht="24.95" customHeight="1" x14ac:dyDescent="0.25">
      <c r="A56" s="169">
        <v>43</v>
      </c>
      <c r="B56" s="167" t="s">
        <v>102</v>
      </c>
      <c r="C56" s="170" t="s">
        <v>265</v>
      </c>
      <c r="D56" s="167" t="s">
        <v>266</v>
      </c>
      <c r="E56" s="167" t="s">
        <v>86</v>
      </c>
      <c r="F56" s="168">
        <v>62.7</v>
      </c>
      <c r="G56" s="191"/>
      <c r="H56" s="191"/>
      <c r="I56" s="191">
        <f t="shared" si="4"/>
        <v>0</v>
      </c>
      <c r="J56" s="167">
        <f t="shared" si="5"/>
        <v>1609.51</v>
      </c>
      <c r="K56" s="1">
        <f t="shared" si="6"/>
        <v>0</v>
      </c>
      <c r="L56" s="1">
        <f t="shared" si="7"/>
        <v>0</v>
      </c>
      <c r="M56" s="1"/>
      <c r="N56" s="1">
        <v>25.67</v>
      </c>
      <c r="O56" s="1"/>
      <c r="P56" s="166"/>
      <c r="Q56" s="171"/>
      <c r="R56" s="171"/>
      <c r="S56" s="166"/>
      <c r="Z56">
        <v>0</v>
      </c>
    </row>
    <row r="57" spans="1:26" ht="24.95" customHeight="1" x14ac:dyDescent="0.25">
      <c r="A57" s="169">
        <v>44</v>
      </c>
      <c r="B57" s="167" t="s">
        <v>102</v>
      </c>
      <c r="C57" s="170" t="s">
        <v>267</v>
      </c>
      <c r="D57" s="167" t="s">
        <v>268</v>
      </c>
      <c r="E57" s="167" t="s">
        <v>86</v>
      </c>
      <c r="F57" s="168">
        <v>156.19999999999999</v>
      </c>
      <c r="G57" s="191"/>
      <c r="H57" s="191"/>
      <c r="I57" s="191">
        <f t="shared" si="4"/>
        <v>0</v>
      </c>
      <c r="J57" s="167">
        <f t="shared" si="5"/>
        <v>4829.7</v>
      </c>
      <c r="K57" s="1">
        <f t="shared" si="6"/>
        <v>0</v>
      </c>
      <c r="L57" s="1">
        <f t="shared" si="7"/>
        <v>0</v>
      </c>
      <c r="M57" s="1"/>
      <c r="N57" s="1">
        <v>30.92</v>
      </c>
      <c r="O57" s="1"/>
      <c r="P57" s="166"/>
      <c r="Q57" s="171"/>
      <c r="R57" s="171"/>
      <c r="S57" s="166"/>
      <c r="Z57">
        <v>0</v>
      </c>
    </row>
    <row r="58" spans="1:26" ht="24.95" customHeight="1" x14ac:dyDescent="0.25">
      <c r="A58" s="169">
        <v>45</v>
      </c>
      <c r="B58" s="167" t="s">
        <v>102</v>
      </c>
      <c r="C58" s="170" t="s">
        <v>269</v>
      </c>
      <c r="D58" s="167" t="s">
        <v>270</v>
      </c>
      <c r="E58" s="167" t="s">
        <v>218</v>
      </c>
      <c r="F58" s="168">
        <v>1</v>
      </c>
      <c r="G58" s="191"/>
      <c r="H58" s="191"/>
      <c r="I58" s="191">
        <f t="shared" si="4"/>
        <v>0</v>
      </c>
      <c r="J58" s="167">
        <f t="shared" si="5"/>
        <v>2692.8</v>
      </c>
      <c r="K58" s="1">
        <f t="shared" si="6"/>
        <v>0</v>
      </c>
      <c r="L58" s="1">
        <f t="shared" si="7"/>
        <v>0</v>
      </c>
      <c r="M58" s="1"/>
      <c r="N58" s="1">
        <v>2692.8</v>
      </c>
      <c r="O58" s="1"/>
      <c r="P58" s="166"/>
      <c r="Q58" s="171"/>
      <c r="R58" s="171"/>
      <c r="S58" s="166"/>
      <c r="Z58">
        <v>0</v>
      </c>
    </row>
    <row r="59" spans="1:26" ht="24.95" customHeight="1" x14ac:dyDescent="0.25">
      <c r="A59" s="169">
        <v>46</v>
      </c>
      <c r="B59" s="167" t="s">
        <v>102</v>
      </c>
      <c r="C59" s="170" t="s">
        <v>271</v>
      </c>
      <c r="D59" s="167" t="s">
        <v>272</v>
      </c>
      <c r="E59" s="167" t="s">
        <v>86</v>
      </c>
      <c r="F59" s="168">
        <v>66</v>
      </c>
      <c r="G59" s="191"/>
      <c r="H59" s="191"/>
      <c r="I59" s="191">
        <f t="shared" si="4"/>
        <v>0</v>
      </c>
      <c r="J59" s="167">
        <f t="shared" si="5"/>
        <v>240.9</v>
      </c>
      <c r="K59" s="1">
        <f t="shared" si="6"/>
        <v>0</v>
      </c>
      <c r="L59" s="1">
        <f t="shared" si="7"/>
        <v>0</v>
      </c>
      <c r="M59" s="1"/>
      <c r="N59" s="1">
        <v>3.65</v>
      </c>
      <c r="O59" s="1"/>
      <c r="P59" s="166"/>
      <c r="Q59" s="171"/>
      <c r="R59" s="171"/>
      <c r="S59" s="166"/>
      <c r="Z59">
        <v>0</v>
      </c>
    </row>
    <row r="60" spans="1:26" ht="24.95" customHeight="1" x14ac:dyDescent="0.25">
      <c r="A60" s="169">
        <v>47</v>
      </c>
      <c r="B60" s="167" t="s">
        <v>102</v>
      </c>
      <c r="C60" s="170" t="s">
        <v>273</v>
      </c>
      <c r="D60" s="167" t="s">
        <v>217</v>
      </c>
      <c r="E60" s="167" t="s">
        <v>218</v>
      </c>
      <c r="F60" s="168">
        <v>1</v>
      </c>
      <c r="G60" s="191"/>
      <c r="H60" s="191"/>
      <c r="I60" s="191">
        <f t="shared" si="4"/>
        <v>0</v>
      </c>
      <c r="J60" s="167">
        <f t="shared" si="5"/>
        <v>6079.84</v>
      </c>
      <c r="K60" s="1">
        <f t="shared" si="6"/>
        <v>0</v>
      </c>
      <c r="L60" s="1">
        <f t="shared" si="7"/>
        <v>0</v>
      </c>
      <c r="M60" s="1"/>
      <c r="N60" s="1">
        <v>6079.84</v>
      </c>
      <c r="O60" s="1"/>
      <c r="P60" s="166"/>
      <c r="Q60" s="171"/>
      <c r="R60" s="171"/>
      <c r="S60" s="166"/>
      <c r="Z60">
        <v>0</v>
      </c>
    </row>
    <row r="61" spans="1:26" ht="24.95" customHeight="1" x14ac:dyDescent="0.25">
      <c r="A61" s="169">
        <v>48</v>
      </c>
      <c r="B61" s="167" t="s">
        <v>102</v>
      </c>
      <c r="C61" s="170" t="s">
        <v>274</v>
      </c>
      <c r="D61" s="167" t="s">
        <v>275</v>
      </c>
      <c r="E61" s="167" t="s">
        <v>218</v>
      </c>
      <c r="F61" s="168">
        <v>1</v>
      </c>
      <c r="G61" s="191"/>
      <c r="H61" s="191"/>
      <c r="I61" s="191">
        <f t="shared" si="4"/>
        <v>0</v>
      </c>
      <c r="J61" s="167">
        <f t="shared" si="5"/>
        <v>784.59</v>
      </c>
      <c r="K61" s="1">
        <f t="shared" si="6"/>
        <v>0</v>
      </c>
      <c r="L61" s="1">
        <f t="shared" si="7"/>
        <v>0</v>
      </c>
      <c r="M61" s="1"/>
      <c r="N61" s="1">
        <v>784.59</v>
      </c>
      <c r="O61" s="1"/>
      <c r="P61" s="166"/>
      <c r="Q61" s="171"/>
      <c r="R61" s="171"/>
      <c r="S61" s="166"/>
      <c r="Z61">
        <v>0</v>
      </c>
    </row>
    <row r="62" spans="1:26" ht="24.95" customHeight="1" x14ac:dyDescent="0.25">
      <c r="A62" s="169">
        <v>49</v>
      </c>
      <c r="B62" s="167" t="s">
        <v>102</v>
      </c>
      <c r="C62" s="170" t="s">
        <v>276</v>
      </c>
      <c r="D62" s="167" t="s">
        <v>277</v>
      </c>
      <c r="E62" s="167" t="s">
        <v>278</v>
      </c>
      <c r="F62" s="168">
        <v>72</v>
      </c>
      <c r="G62" s="191"/>
      <c r="H62" s="191"/>
      <c r="I62" s="191">
        <f t="shared" si="4"/>
        <v>0</v>
      </c>
      <c r="J62" s="167">
        <f t="shared" si="5"/>
        <v>2972.88</v>
      </c>
      <c r="K62" s="1">
        <f t="shared" si="6"/>
        <v>0</v>
      </c>
      <c r="L62" s="1">
        <f t="shared" si="7"/>
        <v>0</v>
      </c>
      <c r="M62" s="1"/>
      <c r="N62" s="1">
        <v>41.29</v>
      </c>
      <c r="O62" s="1"/>
      <c r="P62" s="166"/>
      <c r="Q62" s="171"/>
      <c r="R62" s="171"/>
      <c r="S62" s="166"/>
      <c r="Z62">
        <v>0</v>
      </c>
    </row>
    <row r="63" spans="1:26" x14ac:dyDescent="0.25">
      <c r="A63" s="155"/>
      <c r="B63" s="155"/>
      <c r="C63" s="155"/>
      <c r="D63" s="155" t="s">
        <v>173</v>
      </c>
      <c r="E63" s="155"/>
      <c r="F63" s="166"/>
      <c r="G63" s="192"/>
      <c r="H63" s="192">
        <f>ROUND((SUM(M34:M62))/1,2)</f>
        <v>0</v>
      </c>
      <c r="I63" s="192">
        <f>ROUND((SUM(I34:I62))/1,2)</f>
        <v>0</v>
      </c>
      <c r="J63" s="155"/>
      <c r="K63" s="155"/>
      <c r="L63" s="155">
        <f>ROUND((SUM(L34:L62))/1,2)</f>
        <v>0</v>
      </c>
      <c r="M63" s="155">
        <f>ROUND((SUM(M34:M62))/1,2)</f>
        <v>0</v>
      </c>
      <c r="N63" s="155"/>
      <c r="O63" s="155"/>
      <c r="P63" s="172">
        <f>ROUND((SUM(P34:P62))/1,2)</f>
        <v>7.0000000000000007E-2</v>
      </c>
      <c r="Q63" s="152"/>
      <c r="R63" s="152"/>
      <c r="S63" s="172">
        <f>ROUND((SUM(S34:S62))/1,2)</f>
        <v>0</v>
      </c>
      <c r="T63" s="152"/>
      <c r="U63" s="152"/>
      <c r="V63" s="152"/>
      <c r="W63" s="152"/>
      <c r="X63" s="152"/>
      <c r="Y63" s="152"/>
      <c r="Z63" s="152"/>
    </row>
    <row r="64" spans="1:26" x14ac:dyDescent="0.25">
      <c r="A64" s="1"/>
      <c r="B64" s="1"/>
      <c r="C64" s="1"/>
      <c r="D64" s="1"/>
      <c r="E64" s="1"/>
      <c r="F64" s="162"/>
      <c r="G64" s="193"/>
      <c r="H64" s="193"/>
      <c r="I64" s="193"/>
      <c r="J64" s="1"/>
      <c r="K64" s="1"/>
      <c r="L64" s="1"/>
      <c r="M64" s="1"/>
      <c r="N64" s="1"/>
      <c r="O64" s="1"/>
      <c r="P64" s="1"/>
      <c r="S64" s="1"/>
    </row>
    <row r="65" spans="1:26" x14ac:dyDescent="0.25">
      <c r="A65" s="155"/>
      <c r="B65" s="155"/>
      <c r="C65" s="155"/>
      <c r="D65" s="155" t="s">
        <v>174</v>
      </c>
      <c r="E65" s="155"/>
      <c r="F65" s="166"/>
      <c r="G65" s="194"/>
      <c r="H65" s="194"/>
      <c r="I65" s="194"/>
      <c r="J65" s="155"/>
      <c r="K65" s="155"/>
      <c r="L65" s="155"/>
      <c r="M65" s="155"/>
      <c r="N65" s="155"/>
      <c r="O65" s="155"/>
      <c r="P65" s="155"/>
      <c r="Q65" s="152"/>
      <c r="R65" s="152"/>
      <c r="S65" s="155"/>
      <c r="T65" s="152"/>
      <c r="U65" s="152"/>
      <c r="V65" s="152"/>
      <c r="W65" s="152"/>
      <c r="X65" s="152"/>
      <c r="Y65" s="152"/>
      <c r="Z65" s="152"/>
    </row>
    <row r="66" spans="1:26" ht="24.95" customHeight="1" x14ac:dyDescent="0.25">
      <c r="A66" s="169">
        <v>50</v>
      </c>
      <c r="B66" s="167" t="s">
        <v>279</v>
      </c>
      <c r="C66" s="170" t="s">
        <v>280</v>
      </c>
      <c r="D66" s="167" t="s">
        <v>281</v>
      </c>
      <c r="E66" s="167" t="s">
        <v>89</v>
      </c>
      <c r="F66" s="168">
        <v>22</v>
      </c>
      <c r="G66" s="191"/>
      <c r="H66" s="191"/>
      <c r="I66" s="191">
        <f t="shared" ref="I66:I88" si="8">ROUND(F66*(G66+H66),2)</f>
        <v>0</v>
      </c>
      <c r="J66" s="167">
        <f t="shared" ref="J66:J88" si="9">ROUND(F66*(N66),2)</f>
        <v>25.96</v>
      </c>
      <c r="K66" s="1">
        <f t="shared" ref="K66:K88" si="10">ROUND(F66*(O66),2)</f>
        <v>0</v>
      </c>
      <c r="L66" s="1">
        <f t="shared" ref="L66:L88" si="11">ROUND(F66*(G66),2)</f>
        <v>0</v>
      </c>
      <c r="M66" s="1"/>
      <c r="N66" s="1">
        <v>1.18</v>
      </c>
      <c r="O66" s="1"/>
      <c r="P66" s="166">
        <f t="shared" ref="P66:P76" si="12">ROUND(F66*(R66),3)</f>
        <v>1E-3</v>
      </c>
      <c r="Q66" s="171"/>
      <c r="R66" s="171">
        <v>3.0000000000000001E-5</v>
      </c>
      <c r="S66" s="166"/>
      <c r="Z66">
        <v>0</v>
      </c>
    </row>
    <row r="67" spans="1:26" ht="24.95" customHeight="1" x14ac:dyDescent="0.25">
      <c r="A67" s="169">
        <v>51</v>
      </c>
      <c r="B67" s="167" t="s">
        <v>279</v>
      </c>
      <c r="C67" s="170" t="s">
        <v>282</v>
      </c>
      <c r="D67" s="167" t="s">
        <v>283</v>
      </c>
      <c r="E67" s="167" t="s">
        <v>89</v>
      </c>
      <c r="F67" s="168">
        <v>517</v>
      </c>
      <c r="G67" s="191"/>
      <c r="H67" s="191"/>
      <c r="I67" s="191">
        <f t="shared" si="8"/>
        <v>0</v>
      </c>
      <c r="J67" s="167">
        <f t="shared" si="9"/>
        <v>1344.2</v>
      </c>
      <c r="K67" s="1">
        <f t="shared" si="10"/>
        <v>0</v>
      </c>
      <c r="L67" s="1">
        <f t="shared" si="11"/>
        <v>0</v>
      </c>
      <c r="M67" s="1"/>
      <c r="N67" s="1">
        <v>2.6</v>
      </c>
      <c r="O67" s="1"/>
      <c r="P67" s="166">
        <f t="shared" si="12"/>
        <v>0.01</v>
      </c>
      <c r="Q67" s="171"/>
      <c r="R67" s="171">
        <v>2.0000000000000002E-5</v>
      </c>
      <c r="S67" s="166"/>
      <c r="Z67">
        <v>0</v>
      </c>
    </row>
    <row r="68" spans="1:26" ht="24.95" customHeight="1" x14ac:dyDescent="0.25">
      <c r="A68" s="169">
        <v>52</v>
      </c>
      <c r="B68" s="167" t="s">
        <v>279</v>
      </c>
      <c r="C68" s="170" t="s">
        <v>284</v>
      </c>
      <c r="D68" s="167" t="s">
        <v>285</v>
      </c>
      <c r="E68" s="167" t="s">
        <v>89</v>
      </c>
      <c r="F68" s="168">
        <v>22</v>
      </c>
      <c r="G68" s="191"/>
      <c r="H68" s="191"/>
      <c r="I68" s="191">
        <f t="shared" si="8"/>
        <v>0</v>
      </c>
      <c r="J68" s="167">
        <f t="shared" si="9"/>
        <v>66.44</v>
      </c>
      <c r="K68" s="1">
        <f t="shared" si="10"/>
        <v>0</v>
      </c>
      <c r="L68" s="1">
        <f t="shared" si="11"/>
        <v>0</v>
      </c>
      <c r="M68" s="1"/>
      <c r="N68" s="1">
        <v>3.02</v>
      </c>
      <c r="O68" s="1"/>
      <c r="P68" s="166">
        <f t="shared" si="12"/>
        <v>0</v>
      </c>
      <c r="Q68" s="171"/>
      <c r="R68" s="171">
        <v>2.0000000000000002E-5</v>
      </c>
      <c r="S68" s="166"/>
      <c r="Z68">
        <v>0</v>
      </c>
    </row>
    <row r="69" spans="1:26" ht="24.95" customHeight="1" x14ac:dyDescent="0.25">
      <c r="A69" s="169">
        <v>53</v>
      </c>
      <c r="B69" s="167" t="s">
        <v>279</v>
      </c>
      <c r="C69" s="170" t="s">
        <v>286</v>
      </c>
      <c r="D69" s="167" t="s">
        <v>287</v>
      </c>
      <c r="E69" s="167" t="s">
        <v>89</v>
      </c>
      <c r="F69" s="168">
        <v>20</v>
      </c>
      <c r="G69" s="191"/>
      <c r="H69" s="191"/>
      <c r="I69" s="191">
        <f t="shared" si="8"/>
        <v>0</v>
      </c>
      <c r="J69" s="167">
        <f t="shared" si="9"/>
        <v>66.8</v>
      </c>
      <c r="K69" s="1">
        <f t="shared" si="10"/>
        <v>0</v>
      </c>
      <c r="L69" s="1">
        <f t="shared" si="11"/>
        <v>0</v>
      </c>
      <c r="M69" s="1"/>
      <c r="N69" s="1">
        <v>3.34</v>
      </c>
      <c r="O69" s="1"/>
      <c r="P69" s="166">
        <f t="shared" si="12"/>
        <v>0</v>
      </c>
      <c r="Q69" s="171"/>
      <c r="R69" s="171">
        <v>2.0000000000000002E-5</v>
      </c>
      <c r="S69" s="166"/>
      <c r="Z69">
        <v>0</v>
      </c>
    </row>
    <row r="70" spans="1:26" ht="24.95" customHeight="1" x14ac:dyDescent="0.25">
      <c r="A70" s="169">
        <v>54</v>
      </c>
      <c r="B70" s="167" t="s">
        <v>279</v>
      </c>
      <c r="C70" s="170" t="s">
        <v>288</v>
      </c>
      <c r="D70" s="167" t="s">
        <v>289</v>
      </c>
      <c r="E70" s="167" t="s">
        <v>89</v>
      </c>
      <c r="F70" s="168">
        <v>8</v>
      </c>
      <c r="G70" s="191"/>
      <c r="H70" s="191"/>
      <c r="I70" s="191">
        <f t="shared" si="8"/>
        <v>0</v>
      </c>
      <c r="J70" s="167">
        <f t="shared" si="9"/>
        <v>27.36</v>
      </c>
      <c r="K70" s="1">
        <f t="shared" si="10"/>
        <v>0</v>
      </c>
      <c r="L70" s="1">
        <f t="shared" si="11"/>
        <v>0</v>
      </c>
      <c r="M70" s="1"/>
      <c r="N70" s="1">
        <v>3.42</v>
      </c>
      <c r="O70" s="1"/>
      <c r="P70" s="166">
        <f t="shared" si="12"/>
        <v>0</v>
      </c>
      <c r="Q70" s="171"/>
      <c r="R70" s="171">
        <v>3.0000000000000001E-5</v>
      </c>
      <c r="S70" s="166"/>
      <c r="Z70">
        <v>0</v>
      </c>
    </row>
    <row r="71" spans="1:26" ht="24.95" customHeight="1" x14ac:dyDescent="0.25">
      <c r="A71" s="169">
        <v>55</v>
      </c>
      <c r="B71" s="167" t="s">
        <v>279</v>
      </c>
      <c r="C71" s="170" t="s">
        <v>290</v>
      </c>
      <c r="D71" s="167" t="s">
        <v>291</v>
      </c>
      <c r="E71" s="167" t="s">
        <v>89</v>
      </c>
      <c r="F71" s="168">
        <v>4</v>
      </c>
      <c r="G71" s="191"/>
      <c r="H71" s="191"/>
      <c r="I71" s="191">
        <f t="shared" si="8"/>
        <v>0</v>
      </c>
      <c r="J71" s="167">
        <f t="shared" si="9"/>
        <v>14.6</v>
      </c>
      <c r="K71" s="1">
        <f t="shared" si="10"/>
        <v>0</v>
      </c>
      <c r="L71" s="1">
        <f t="shared" si="11"/>
        <v>0</v>
      </c>
      <c r="M71" s="1"/>
      <c r="N71" s="1">
        <v>3.65</v>
      </c>
      <c r="O71" s="1"/>
      <c r="P71" s="166">
        <f t="shared" si="12"/>
        <v>0</v>
      </c>
      <c r="Q71" s="171"/>
      <c r="R71" s="171">
        <v>3.0000000000000001E-5</v>
      </c>
      <c r="S71" s="166"/>
      <c r="Z71">
        <v>0</v>
      </c>
    </row>
    <row r="72" spans="1:26" ht="24.95" customHeight="1" x14ac:dyDescent="0.25">
      <c r="A72" s="169">
        <v>56</v>
      </c>
      <c r="B72" s="167" t="s">
        <v>292</v>
      </c>
      <c r="C72" s="170" t="s">
        <v>293</v>
      </c>
      <c r="D72" s="167" t="s">
        <v>294</v>
      </c>
      <c r="E72" s="167" t="s">
        <v>89</v>
      </c>
      <c r="F72" s="168">
        <v>10</v>
      </c>
      <c r="G72" s="191"/>
      <c r="H72" s="191"/>
      <c r="I72" s="191">
        <f t="shared" si="8"/>
        <v>0</v>
      </c>
      <c r="J72" s="167">
        <f t="shared" si="9"/>
        <v>54.4</v>
      </c>
      <c r="K72" s="1">
        <f t="shared" si="10"/>
        <v>0</v>
      </c>
      <c r="L72" s="1">
        <f t="shared" si="11"/>
        <v>0</v>
      </c>
      <c r="M72" s="1"/>
      <c r="N72" s="1">
        <v>5.44</v>
      </c>
      <c r="O72" s="1"/>
      <c r="P72" s="166">
        <f t="shared" si="12"/>
        <v>0</v>
      </c>
      <c r="Q72" s="171"/>
      <c r="R72" s="171">
        <v>2.0000000000000002E-5</v>
      </c>
      <c r="S72" s="166"/>
      <c r="Z72">
        <v>0</v>
      </c>
    </row>
    <row r="73" spans="1:26" ht="24.95" customHeight="1" x14ac:dyDescent="0.25">
      <c r="A73" s="169">
        <v>57</v>
      </c>
      <c r="B73" s="167" t="s">
        <v>292</v>
      </c>
      <c r="C73" s="170" t="s">
        <v>295</v>
      </c>
      <c r="D73" s="167" t="s">
        <v>296</v>
      </c>
      <c r="E73" s="167" t="s">
        <v>89</v>
      </c>
      <c r="F73" s="168">
        <v>12</v>
      </c>
      <c r="G73" s="191"/>
      <c r="H73" s="191"/>
      <c r="I73" s="191">
        <f t="shared" si="8"/>
        <v>0</v>
      </c>
      <c r="J73" s="167">
        <f t="shared" si="9"/>
        <v>102</v>
      </c>
      <c r="K73" s="1">
        <f t="shared" si="10"/>
        <v>0</v>
      </c>
      <c r="L73" s="1">
        <f t="shared" si="11"/>
        <v>0</v>
      </c>
      <c r="M73" s="1"/>
      <c r="N73" s="1">
        <v>8.5</v>
      </c>
      <c r="O73" s="1"/>
      <c r="P73" s="166">
        <f t="shared" si="12"/>
        <v>0</v>
      </c>
      <c r="Q73" s="171"/>
      <c r="R73" s="171">
        <v>2.0000000000000002E-5</v>
      </c>
      <c r="S73" s="166"/>
      <c r="Z73">
        <v>0</v>
      </c>
    </row>
    <row r="74" spans="1:26" ht="24.95" customHeight="1" x14ac:dyDescent="0.25">
      <c r="A74" s="169">
        <v>58</v>
      </c>
      <c r="B74" s="167" t="s">
        <v>292</v>
      </c>
      <c r="C74" s="170" t="s">
        <v>297</v>
      </c>
      <c r="D74" s="167" t="s">
        <v>298</v>
      </c>
      <c r="E74" s="167" t="s">
        <v>89</v>
      </c>
      <c r="F74" s="168">
        <v>350</v>
      </c>
      <c r="G74" s="191"/>
      <c r="H74" s="191"/>
      <c r="I74" s="191">
        <f t="shared" si="8"/>
        <v>0</v>
      </c>
      <c r="J74" s="167">
        <f t="shared" si="9"/>
        <v>717.5</v>
      </c>
      <c r="K74" s="1">
        <f t="shared" si="10"/>
        <v>0</v>
      </c>
      <c r="L74" s="1">
        <f t="shared" si="11"/>
        <v>0</v>
      </c>
      <c r="M74" s="1"/>
      <c r="N74" s="1">
        <v>2.0499999999999998</v>
      </c>
      <c r="O74" s="1"/>
      <c r="P74" s="166">
        <f t="shared" si="12"/>
        <v>3.2000000000000001E-2</v>
      </c>
      <c r="Q74" s="171"/>
      <c r="R74" s="171">
        <v>9.0000000000000006E-5</v>
      </c>
      <c r="S74" s="166"/>
      <c r="Z74">
        <v>0</v>
      </c>
    </row>
    <row r="75" spans="1:26" ht="24.95" customHeight="1" x14ac:dyDescent="0.25">
      <c r="A75" s="169">
        <v>59</v>
      </c>
      <c r="B75" s="167" t="s">
        <v>292</v>
      </c>
      <c r="C75" s="170" t="s">
        <v>299</v>
      </c>
      <c r="D75" s="167" t="s">
        <v>300</v>
      </c>
      <c r="E75" s="167" t="s">
        <v>89</v>
      </c>
      <c r="F75" s="168">
        <v>160</v>
      </c>
      <c r="G75" s="191"/>
      <c r="H75" s="191"/>
      <c r="I75" s="191">
        <f t="shared" si="8"/>
        <v>0</v>
      </c>
      <c r="J75" s="167">
        <f t="shared" si="9"/>
        <v>488</v>
      </c>
      <c r="K75" s="1">
        <f t="shared" si="10"/>
        <v>0</v>
      </c>
      <c r="L75" s="1">
        <f t="shared" si="11"/>
        <v>0</v>
      </c>
      <c r="M75" s="1"/>
      <c r="N75" s="1">
        <v>3.05</v>
      </c>
      <c r="O75" s="1"/>
      <c r="P75" s="166">
        <f t="shared" si="12"/>
        <v>1.9E-2</v>
      </c>
      <c r="Q75" s="171"/>
      <c r="R75" s="171">
        <v>1.2E-4</v>
      </c>
      <c r="S75" s="166"/>
      <c r="Z75">
        <v>0</v>
      </c>
    </row>
    <row r="76" spans="1:26" ht="24.95" customHeight="1" x14ac:dyDescent="0.25">
      <c r="A76" s="169">
        <v>60</v>
      </c>
      <c r="B76" s="167" t="s">
        <v>292</v>
      </c>
      <c r="C76" s="170" t="s">
        <v>301</v>
      </c>
      <c r="D76" s="167" t="s">
        <v>302</v>
      </c>
      <c r="E76" s="167" t="s">
        <v>89</v>
      </c>
      <c r="F76" s="168">
        <v>6</v>
      </c>
      <c r="G76" s="191"/>
      <c r="H76" s="191"/>
      <c r="I76" s="191">
        <f t="shared" si="8"/>
        <v>0</v>
      </c>
      <c r="J76" s="167">
        <f t="shared" si="9"/>
        <v>24.84</v>
      </c>
      <c r="K76" s="1">
        <f t="shared" si="10"/>
        <v>0</v>
      </c>
      <c r="L76" s="1">
        <f t="shared" si="11"/>
        <v>0</v>
      </c>
      <c r="M76" s="1"/>
      <c r="N76" s="1">
        <v>4.1399999999999997</v>
      </c>
      <c r="O76" s="1"/>
      <c r="P76" s="166">
        <f t="shared" si="12"/>
        <v>1E-3</v>
      </c>
      <c r="Q76" s="171"/>
      <c r="R76" s="171">
        <v>1.7000000000000001E-4</v>
      </c>
      <c r="S76" s="166"/>
      <c r="Z76">
        <v>0</v>
      </c>
    </row>
    <row r="77" spans="1:26" ht="24.95" customHeight="1" x14ac:dyDescent="0.25">
      <c r="A77" s="169">
        <v>61</v>
      </c>
      <c r="B77" s="167" t="s">
        <v>102</v>
      </c>
      <c r="C77" s="170" t="s">
        <v>303</v>
      </c>
      <c r="D77" s="167" t="s">
        <v>304</v>
      </c>
      <c r="E77" s="167" t="s">
        <v>89</v>
      </c>
      <c r="F77" s="168">
        <v>240</v>
      </c>
      <c r="G77" s="191"/>
      <c r="H77" s="191"/>
      <c r="I77" s="191">
        <f t="shared" si="8"/>
        <v>0</v>
      </c>
      <c r="J77" s="167">
        <f t="shared" si="9"/>
        <v>2414.4</v>
      </c>
      <c r="K77" s="1">
        <f t="shared" si="10"/>
        <v>0</v>
      </c>
      <c r="L77" s="1">
        <f t="shared" si="11"/>
        <v>0</v>
      </c>
      <c r="M77" s="1"/>
      <c r="N77" s="1">
        <v>10.06</v>
      </c>
      <c r="O77" s="1"/>
      <c r="P77" s="166"/>
      <c r="Q77" s="171"/>
      <c r="R77" s="171"/>
      <c r="S77" s="166"/>
      <c r="Z77">
        <v>0</v>
      </c>
    </row>
    <row r="78" spans="1:26" ht="24.95" customHeight="1" x14ac:dyDescent="0.25">
      <c r="A78" s="169">
        <v>62</v>
      </c>
      <c r="B78" s="167" t="s">
        <v>102</v>
      </c>
      <c r="C78" s="170" t="s">
        <v>305</v>
      </c>
      <c r="D78" s="167" t="s">
        <v>306</v>
      </c>
      <c r="E78" s="167" t="s">
        <v>89</v>
      </c>
      <c r="F78" s="168">
        <v>240</v>
      </c>
      <c r="G78" s="191"/>
      <c r="H78" s="191"/>
      <c r="I78" s="191">
        <f t="shared" si="8"/>
        <v>0</v>
      </c>
      <c r="J78" s="167">
        <f t="shared" si="9"/>
        <v>3196.8</v>
      </c>
      <c r="K78" s="1">
        <f t="shared" si="10"/>
        <v>0</v>
      </c>
      <c r="L78" s="1">
        <f t="shared" si="11"/>
        <v>0</v>
      </c>
      <c r="M78" s="1"/>
      <c r="N78" s="1">
        <v>13.32</v>
      </c>
      <c r="O78" s="1"/>
      <c r="P78" s="166"/>
      <c r="Q78" s="171"/>
      <c r="R78" s="171"/>
      <c r="S78" s="166"/>
      <c r="Z78">
        <v>0</v>
      </c>
    </row>
    <row r="79" spans="1:26" ht="24.95" customHeight="1" x14ac:dyDescent="0.25">
      <c r="A79" s="169">
        <v>63</v>
      </c>
      <c r="B79" s="167" t="s">
        <v>102</v>
      </c>
      <c r="C79" s="170" t="s">
        <v>307</v>
      </c>
      <c r="D79" s="167" t="s">
        <v>308</v>
      </c>
      <c r="E79" s="167" t="s">
        <v>89</v>
      </c>
      <c r="F79" s="168">
        <v>3</v>
      </c>
      <c r="G79" s="191"/>
      <c r="H79" s="191"/>
      <c r="I79" s="191">
        <f t="shared" si="8"/>
        <v>0</v>
      </c>
      <c r="J79" s="167">
        <f t="shared" si="9"/>
        <v>96.03</v>
      </c>
      <c r="K79" s="1">
        <f t="shared" si="10"/>
        <v>0</v>
      </c>
      <c r="L79" s="1">
        <f t="shared" si="11"/>
        <v>0</v>
      </c>
      <c r="M79" s="1"/>
      <c r="N79" s="1">
        <v>32.01</v>
      </c>
      <c r="O79" s="1"/>
      <c r="P79" s="166"/>
      <c r="Q79" s="171"/>
      <c r="R79" s="171"/>
      <c r="S79" s="166"/>
      <c r="Z79">
        <v>0</v>
      </c>
    </row>
    <row r="80" spans="1:26" ht="24.95" customHeight="1" x14ac:dyDescent="0.25">
      <c r="A80" s="169">
        <v>64</v>
      </c>
      <c r="B80" s="167" t="s">
        <v>102</v>
      </c>
      <c r="C80" s="170" t="s">
        <v>309</v>
      </c>
      <c r="D80" s="167" t="s">
        <v>310</v>
      </c>
      <c r="E80" s="167" t="s">
        <v>89</v>
      </c>
      <c r="F80" s="168">
        <v>70</v>
      </c>
      <c r="G80" s="191"/>
      <c r="H80" s="191"/>
      <c r="I80" s="191">
        <f t="shared" si="8"/>
        <v>0</v>
      </c>
      <c r="J80" s="167">
        <f t="shared" si="9"/>
        <v>1133.3</v>
      </c>
      <c r="K80" s="1">
        <f t="shared" si="10"/>
        <v>0</v>
      </c>
      <c r="L80" s="1">
        <f t="shared" si="11"/>
        <v>0</v>
      </c>
      <c r="M80" s="1"/>
      <c r="N80" s="1">
        <v>16.190000000000001</v>
      </c>
      <c r="O80" s="1"/>
      <c r="P80" s="166"/>
      <c r="Q80" s="171"/>
      <c r="R80" s="171"/>
      <c r="S80" s="166"/>
      <c r="Z80">
        <v>0</v>
      </c>
    </row>
    <row r="81" spans="1:26" ht="35.1" customHeight="1" x14ac:dyDescent="0.25">
      <c r="A81" s="169">
        <v>65</v>
      </c>
      <c r="B81" s="167" t="s">
        <v>102</v>
      </c>
      <c r="C81" s="170" t="s">
        <v>311</v>
      </c>
      <c r="D81" s="167" t="s">
        <v>312</v>
      </c>
      <c r="E81" s="167" t="s">
        <v>89</v>
      </c>
      <c r="F81" s="168">
        <v>173</v>
      </c>
      <c r="G81" s="191"/>
      <c r="H81" s="191"/>
      <c r="I81" s="191">
        <f t="shared" si="8"/>
        <v>0</v>
      </c>
      <c r="J81" s="167">
        <f t="shared" si="9"/>
        <v>5792.04</v>
      </c>
      <c r="K81" s="1">
        <f t="shared" si="10"/>
        <v>0</v>
      </c>
      <c r="L81" s="1">
        <f t="shared" si="11"/>
        <v>0</v>
      </c>
      <c r="M81" s="1"/>
      <c r="N81" s="1">
        <v>33.479999999999997</v>
      </c>
      <c r="O81" s="1"/>
      <c r="P81" s="166"/>
      <c r="Q81" s="171"/>
      <c r="R81" s="171"/>
      <c r="S81" s="166"/>
      <c r="Z81">
        <v>0</v>
      </c>
    </row>
    <row r="82" spans="1:26" ht="24.95" customHeight="1" x14ac:dyDescent="0.25">
      <c r="A82" s="169">
        <v>66</v>
      </c>
      <c r="B82" s="167" t="s">
        <v>102</v>
      </c>
      <c r="C82" s="170" t="s">
        <v>313</v>
      </c>
      <c r="D82" s="167" t="s">
        <v>314</v>
      </c>
      <c r="E82" s="167" t="s">
        <v>89</v>
      </c>
      <c r="F82" s="168">
        <v>22</v>
      </c>
      <c r="G82" s="191"/>
      <c r="H82" s="191"/>
      <c r="I82" s="191">
        <f t="shared" si="8"/>
        <v>0</v>
      </c>
      <c r="J82" s="167">
        <f t="shared" si="9"/>
        <v>254.1</v>
      </c>
      <c r="K82" s="1">
        <f t="shared" si="10"/>
        <v>0</v>
      </c>
      <c r="L82" s="1">
        <f t="shared" si="11"/>
        <v>0</v>
      </c>
      <c r="M82" s="1"/>
      <c r="N82" s="1">
        <v>11.55</v>
      </c>
      <c r="O82" s="1"/>
      <c r="P82" s="166"/>
      <c r="Q82" s="171"/>
      <c r="R82" s="171"/>
      <c r="S82" s="166"/>
      <c r="Z82">
        <v>0</v>
      </c>
    </row>
    <row r="83" spans="1:26" ht="24.95" customHeight="1" x14ac:dyDescent="0.25">
      <c r="A83" s="169">
        <v>67</v>
      </c>
      <c r="B83" s="167" t="s">
        <v>102</v>
      </c>
      <c r="C83" s="170" t="s">
        <v>315</v>
      </c>
      <c r="D83" s="167" t="s">
        <v>316</v>
      </c>
      <c r="E83" s="167" t="s">
        <v>89</v>
      </c>
      <c r="F83" s="168">
        <v>22</v>
      </c>
      <c r="G83" s="191"/>
      <c r="H83" s="191"/>
      <c r="I83" s="191">
        <f t="shared" si="8"/>
        <v>0</v>
      </c>
      <c r="J83" s="167">
        <f t="shared" si="9"/>
        <v>433.4</v>
      </c>
      <c r="K83" s="1">
        <f t="shared" si="10"/>
        <v>0</v>
      </c>
      <c r="L83" s="1">
        <f t="shared" si="11"/>
        <v>0</v>
      </c>
      <c r="M83" s="1"/>
      <c r="N83" s="1">
        <v>19.7</v>
      </c>
      <c r="O83" s="1"/>
      <c r="P83" s="166"/>
      <c r="Q83" s="171"/>
      <c r="R83" s="171"/>
      <c r="S83" s="166"/>
      <c r="Z83">
        <v>0</v>
      </c>
    </row>
    <row r="84" spans="1:26" ht="24.95" customHeight="1" x14ac:dyDescent="0.25">
      <c r="A84" s="169">
        <v>68</v>
      </c>
      <c r="B84" s="167" t="s">
        <v>102</v>
      </c>
      <c r="C84" s="170" t="s">
        <v>317</v>
      </c>
      <c r="D84" s="167" t="s">
        <v>318</v>
      </c>
      <c r="E84" s="167" t="s">
        <v>89</v>
      </c>
      <c r="F84" s="168">
        <v>20</v>
      </c>
      <c r="G84" s="191"/>
      <c r="H84" s="191"/>
      <c r="I84" s="191">
        <f t="shared" si="8"/>
        <v>0</v>
      </c>
      <c r="J84" s="167">
        <f t="shared" si="9"/>
        <v>439.8</v>
      </c>
      <c r="K84" s="1">
        <f t="shared" si="10"/>
        <v>0</v>
      </c>
      <c r="L84" s="1">
        <f t="shared" si="11"/>
        <v>0</v>
      </c>
      <c r="M84" s="1"/>
      <c r="N84" s="1">
        <v>21.99</v>
      </c>
      <c r="O84" s="1"/>
      <c r="P84" s="166"/>
      <c r="Q84" s="171"/>
      <c r="R84" s="171"/>
      <c r="S84" s="166"/>
      <c r="Z84">
        <v>0</v>
      </c>
    </row>
    <row r="85" spans="1:26" ht="24.95" customHeight="1" x14ac:dyDescent="0.25">
      <c r="A85" s="169">
        <v>69</v>
      </c>
      <c r="B85" s="167" t="s">
        <v>102</v>
      </c>
      <c r="C85" s="170" t="s">
        <v>319</v>
      </c>
      <c r="D85" s="167" t="s">
        <v>320</v>
      </c>
      <c r="E85" s="167" t="s">
        <v>89</v>
      </c>
      <c r="F85" s="168">
        <v>8</v>
      </c>
      <c r="G85" s="191"/>
      <c r="H85" s="191"/>
      <c r="I85" s="191">
        <f t="shared" si="8"/>
        <v>0</v>
      </c>
      <c r="J85" s="167">
        <f t="shared" si="9"/>
        <v>201.04</v>
      </c>
      <c r="K85" s="1">
        <f t="shared" si="10"/>
        <v>0</v>
      </c>
      <c r="L85" s="1">
        <f t="shared" si="11"/>
        <v>0</v>
      </c>
      <c r="M85" s="1"/>
      <c r="N85" s="1">
        <v>25.13</v>
      </c>
      <c r="O85" s="1"/>
      <c r="P85" s="166"/>
      <c r="Q85" s="171"/>
      <c r="R85" s="171"/>
      <c r="S85" s="166"/>
      <c r="Z85">
        <v>0</v>
      </c>
    </row>
    <row r="86" spans="1:26" ht="24.95" customHeight="1" x14ac:dyDescent="0.25">
      <c r="A86" s="169">
        <v>70</v>
      </c>
      <c r="B86" s="167" t="s">
        <v>102</v>
      </c>
      <c r="C86" s="170" t="s">
        <v>321</v>
      </c>
      <c r="D86" s="167" t="s">
        <v>322</v>
      </c>
      <c r="E86" s="167" t="s">
        <v>89</v>
      </c>
      <c r="F86" s="168">
        <v>4</v>
      </c>
      <c r="G86" s="191"/>
      <c r="H86" s="191"/>
      <c r="I86" s="191">
        <f t="shared" si="8"/>
        <v>0</v>
      </c>
      <c r="J86" s="167">
        <f t="shared" si="9"/>
        <v>168.76</v>
      </c>
      <c r="K86" s="1">
        <f t="shared" si="10"/>
        <v>0</v>
      </c>
      <c r="L86" s="1">
        <f t="shared" si="11"/>
        <v>0</v>
      </c>
      <c r="M86" s="1"/>
      <c r="N86" s="1">
        <v>42.19</v>
      </c>
      <c r="O86" s="1"/>
      <c r="P86" s="166"/>
      <c r="Q86" s="171"/>
      <c r="R86" s="171"/>
      <c r="S86" s="166"/>
      <c r="Z86">
        <v>0</v>
      </c>
    </row>
    <row r="87" spans="1:26" ht="24.95" customHeight="1" x14ac:dyDescent="0.25">
      <c r="A87" s="169">
        <v>71</v>
      </c>
      <c r="B87" s="167" t="s">
        <v>102</v>
      </c>
      <c r="C87" s="170" t="s">
        <v>323</v>
      </c>
      <c r="D87" s="167" t="s">
        <v>324</v>
      </c>
      <c r="E87" s="167" t="s">
        <v>89</v>
      </c>
      <c r="F87" s="168">
        <v>34</v>
      </c>
      <c r="G87" s="191"/>
      <c r="H87" s="191"/>
      <c r="I87" s="191">
        <f t="shared" si="8"/>
        <v>0</v>
      </c>
      <c r="J87" s="167">
        <f t="shared" si="9"/>
        <v>148.91999999999999</v>
      </c>
      <c r="K87" s="1">
        <f t="shared" si="10"/>
        <v>0</v>
      </c>
      <c r="L87" s="1">
        <f t="shared" si="11"/>
        <v>0</v>
      </c>
      <c r="M87" s="1"/>
      <c r="N87" s="1">
        <v>4.38</v>
      </c>
      <c r="O87" s="1"/>
      <c r="P87" s="166"/>
      <c r="Q87" s="171"/>
      <c r="R87" s="171"/>
      <c r="S87" s="166"/>
      <c r="Z87">
        <v>0</v>
      </c>
    </row>
    <row r="88" spans="1:26" ht="24.95" customHeight="1" x14ac:dyDescent="0.25">
      <c r="A88" s="169">
        <v>72</v>
      </c>
      <c r="B88" s="167" t="s">
        <v>102</v>
      </c>
      <c r="C88" s="170" t="s">
        <v>325</v>
      </c>
      <c r="D88" s="167" t="s">
        <v>326</v>
      </c>
      <c r="E88" s="167" t="s">
        <v>218</v>
      </c>
      <c r="F88" s="168">
        <v>1</v>
      </c>
      <c r="G88" s="191"/>
      <c r="H88" s="191"/>
      <c r="I88" s="191">
        <f t="shared" si="8"/>
        <v>0</v>
      </c>
      <c r="J88" s="167">
        <f t="shared" si="9"/>
        <v>791.3</v>
      </c>
      <c r="K88" s="1">
        <f t="shared" si="10"/>
        <v>0</v>
      </c>
      <c r="L88" s="1">
        <f t="shared" si="11"/>
        <v>0</v>
      </c>
      <c r="M88" s="1"/>
      <c r="N88" s="1">
        <v>791.3</v>
      </c>
      <c r="O88" s="1"/>
      <c r="P88" s="166"/>
      <c r="Q88" s="171"/>
      <c r="R88" s="171"/>
      <c r="S88" s="166"/>
      <c r="Z88">
        <v>0</v>
      </c>
    </row>
    <row r="89" spans="1:26" x14ac:dyDescent="0.25">
      <c r="A89" s="155"/>
      <c r="B89" s="155"/>
      <c r="C89" s="155"/>
      <c r="D89" s="155" t="s">
        <v>174</v>
      </c>
      <c r="E89" s="155"/>
      <c r="F89" s="166"/>
      <c r="G89" s="192"/>
      <c r="H89" s="192">
        <f>ROUND((SUM(M65:M88))/1,2)</f>
        <v>0</v>
      </c>
      <c r="I89" s="192">
        <f>ROUND((SUM(I65:I88))/1,2)</f>
        <v>0</v>
      </c>
      <c r="J89" s="155"/>
      <c r="K89" s="155"/>
      <c r="L89" s="155">
        <f>ROUND((SUM(L65:L88))/1,2)</f>
        <v>0</v>
      </c>
      <c r="M89" s="155">
        <f>ROUND((SUM(M65:M88))/1,2)</f>
        <v>0</v>
      </c>
      <c r="N89" s="155"/>
      <c r="O89" s="155"/>
      <c r="P89" s="172">
        <f>ROUND((SUM(P65:P88))/1,2)</f>
        <v>0.06</v>
      </c>
      <c r="Q89" s="152"/>
      <c r="R89" s="152"/>
      <c r="S89" s="172">
        <f>ROUND((SUM(S65:S88))/1,2)</f>
        <v>0</v>
      </c>
      <c r="T89" s="152"/>
      <c r="U89" s="152"/>
      <c r="V89" s="152"/>
      <c r="W89" s="152"/>
      <c r="X89" s="152"/>
      <c r="Y89" s="152"/>
      <c r="Z89" s="152"/>
    </row>
    <row r="90" spans="1:26" x14ac:dyDescent="0.25">
      <c r="A90" s="1"/>
      <c r="B90" s="1"/>
      <c r="C90" s="1"/>
      <c r="D90" s="1"/>
      <c r="E90" s="1"/>
      <c r="F90" s="162"/>
      <c r="G90" s="193"/>
      <c r="H90" s="193"/>
      <c r="I90" s="193"/>
      <c r="J90" s="1"/>
      <c r="K90" s="1"/>
      <c r="L90" s="1"/>
      <c r="M90" s="1"/>
      <c r="N90" s="1"/>
      <c r="O90" s="1"/>
      <c r="P90" s="1"/>
      <c r="S90" s="1"/>
    </row>
    <row r="91" spans="1:26" x14ac:dyDescent="0.25">
      <c r="A91" s="155"/>
      <c r="B91" s="155"/>
      <c r="C91" s="155"/>
      <c r="D91" s="155" t="s">
        <v>175</v>
      </c>
      <c r="E91" s="155"/>
      <c r="F91" s="166"/>
      <c r="G91" s="194"/>
      <c r="H91" s="194"/>
      <c r="I91" s="194"/>
      <c r="J91" s="155"/>
      <c r="K91" s="155"/>
      <c r="L91" s="155"/>
      <c r="M91" s="155"/>
      <c r="N91" s="155"/>
      <c r="O91" s="155"/>
      <c r="P91" s="155"/>
      <c r="Q91" s="152"/>
      <c r="R91" s="152"/>
      <c r="S91" s="155"/>
      <c r="T91" s="152"/>
      <c r="U91" s="152"/>
      <c r="V91" s="152"/>
      <c r="W91" s="152"/>
      <c r="X91" s="152"/>
      <c r="Y91" s="152"/>
      <c r="Z91" s="152"/>
    </row>
    <row r="92" spans="1:26" ht="24.95" customHeight="1" x14ac:dyDescent="0.25">
      <c r="A92" s="169">
        <v>73</v>
      </c>
      <c r="B92" s="167" t="s">
        <v>227</v>
      </c>
      <c r="C92" s="170" t="s">
        <v>327</v>
      </c>
      <c r="D92" s="167" t="s">
        <v>328</v>
      </c>
      <c r="E92" s="167" t="s">
        <v>89</v>
      </c>
      <c r="F92" s="168">
        <v>3</v>
      </c>
      <c r="G92" s="191"/>
      <c r="H92" s="191"/>
      <c r="I92" s="191">
        <f t="shared" ref="I92:I117" si="13">ROUND(F92*(G92+H92),2)</f>
        <v>0</v>
      </c>
      <c r="J92" s="167">
        <f t="shared" ref="J92:J117" si="14">ROUND(F92*(N92),2)</f>
        <v>49.44</v>
      </c>
      <c r="K92" s="1">
        <f t="shared" ref="K92:K117" si="15">ROUND(F92*(O92),2)</f>
        <v>0</v>
      </c>
      <c r="L92" s="1">
        <f t="shared" ref="L92:L117" si="16">ROUND(F92*(G92),2)</f>
        <v>0</v>
      </c>
      <c r="M92" s="1"/>
      <c r="N92" s="1">
        <v>16.48</v>
      </c>
      <c r="O92" s="1"/>
      <c r="P92" s="166">
        <f>ROUND(F92*(R92),3)</f>
        <v>0</v>
      </c>
      <c r="Q92" s="171"/>
      <c r="R92" s="171">
        <v>2.0000000000000002E-5</v>
      </c>
      <c r="S92" s="166"/>
      <c r="Z92">
        <v>0</v>
      </c>
    </row>
    <row r="93" spans="1:26" ht="24.95" customHeight="1" x14ac:dyDescent="0.25">
      <c r="A93" s="169">
        <v>74</v>
      </c>
      <c r="B93" s="167" t="s">
        <v>227</v>
      </c>
      <c r="C93" s="170" t="s">
        <v>329</v>
      </c>
      <c r="D93" s="167" t="s">
        <v>330</v>
      </c>
      <c r="E93" s="167" t="s">
        <v>89</v>
      </c>
      <c r="F93" s="168">
        <v>233</v>
      </c>
      <c r="G93" s="191"/>
      <c r="H93" s="191"/>
      <c r="I93" s="191">
        <f t="shared" si="13"/>
        <v>0</v>
      </c>
      <c r="J93" s="167">
        <f t="shared" si="14"/>
        <v>3839.84</v>
      </c>
      <c r="K93" s="1">
        <f t="shared" si="15"/>
        <v>0</v>
      </c>
      <c r="L93" s="1">
        <f t="shared" si="16"/>
        <v>0</v>
      </c>
      <c r="M93" s="1"/>
      <c r="N93" s="1">
        <v>16.48</v>
      </c>
      <c r="O93" s="1"/>
      <c r="P93" s="166">
        <f>ROUND(F93*(R93),3)</f>
        <v>5.0000000000000001E-3</v>
      </c>
      <c r="Q93" s="171"/>
      <c r="R93" s="171">
        <v>2.0000000000000002E-5</v>
      </c>
      <c r="S93" s="166"/>
      <c r="Z93">
        <v>0</v>
      </c>
    </row>
    <row r="94" spans="1:26" ht="24.95" customHeight="1" x14ac:dyDescent="0.25">
      <c r="A94" s="169">
        <v>75</v>
      </c>
      <c r="B94" s="167" t="s">
        <v>227</v>
      </c>
      <c r="C94" s="170" t="s">
        <v>331</v>
      </c>
      <c r="D94" s="167" t="s">
        <v>332</v>
      </c>
      <c r="E94" s="167" t="s">
        <v>89</v>
      </c>
      <c r="F94" s="168">
        <v>4</v>
      </c>
      <c r="G94" s="191"/>
      <c r="H94" s="191"/>
      <c r="I94" s="191">
        <f t="shared" si="13"/>
        <v>0</v>
      </c>
      <c r="J94" s="167">
        <f t="shared" si="14"/>
        <v>80.12</v>
      </c>
      <c r="K94" s="1">
        <f t="shared" si="15"/>
        <v>0</v>
      </c>
      <c r="L94" s="1">
        <f t="shared" si="16"/>
        <v>0</v>
      </c>
      <c r="M94" s="1"/>
      <c r="N94" s="1">
        <v>20.03</v>
      </c>
      <c r="O94" s="1"/>
      <c r="P94" s="166">
        <f>ROUND(F94*(R94),3)</f>
        <v>0</v>
      </c>
      <c r="Q94" s="171"/>
      <c r="R94" s="171">
        <v>2.0000000000000002E-5</v>
      </c>
      <c r="S94" s="166"/>
      <c r="Z94">
        <v>0</v>
      </c>
    </row>
    <row r="95" spans="1:26" ht="24.95" customHeight="1" x14ac:dyDescent="0.25">
      <c r="A95" s="169">
        <v>76</v>
      </c>
      <c r="B95" s="167" t="s">
        <v>333</v>
      </c>
      <c r="C95" s="170" t="s">
        <v>334</v>
      </c>
      <c r="D95" s="167" t="s">
        <v>335</v>
      </c>
      <c r="E95" s="167" t="s">
        <v>142</v>
      </c>
      <c r="F95" s="168">
        <v>1078</v>
      </c>
      <c r="G95" s="191"/>
      <c r="H95" s="191"/>
      <c r="I95" s="191">
        <f t="shared" si="13"/>
        <v>0</v>
      </c>
      <c r="J95" s="167">
        <f t="shared" si="14"/>
        <v>1099.56</v>
      </c>
      <c r="K95" s="1">
        <f t="shared" si="15"/>
        <v>0</v>
      </c>
      <c r="L95" s="1">
        <f t="shared" si="16"/>
        <v>0</v>
      </c>
      <c r="M95" s="1"/>
      <c r="N95" s="1">
        <v>1.02</v>
      </c>
      <c r="O95" s="1"/>
      <c r="P95" s="166"/>
      <c r="Q95" s="171"/>
      <c r="R95" s="171"/>
      <c r="S95" s="166"/>
      <c r="Z95">
        <v>0</v>
      </c>
    </row>
    <row r="96" spans="1:26" ht="24.95" customHeight="1" x14ac:dyDescent="0.25">
      <c r="A96" s="169">
        <v>77</v>
      </c>
      <c r="B96" s="167" t="s">
        <v>333</v>
      </c>
      <c r="C96" s="170" t="s">
        <v>336</v>
      </c>
      <c r="D96" s="167" t="s">
        <v>337</v>
      </c>
      <c r="E96" s="167" t="s">
        <v>142</v>
      </c>
      <c r="F96" s="168">
        <v>1078</v>
      </c>
      <c r="G96" s="191"/>
      <c r="H96" s="191"/>
      <c r="I96" s="191">
        <f t="shared" si="13"/>
        <v>0</v>
      </c>
      <c r="J96" s="167">
        <f t="shared" si="14"/>
        <v>776.16</v>
      </c>
      <c r="K96" s="1">
        <f t="shared" si="15"/>
        <v>0</v>
      </c>
      <c r="L96" s="1">
        <f t="shared" si="16"/>
        <v>0</v>
      </c>
      <c r="M96" s="1"/>
      <c r="N96" s="1">
        <v>0.72</v>
      </c>
      <c r="O96" s="1"/>
      <c r="P96" s="166"/>
      <c r="Q96" s="171"/>
      <c r="R96" s="171"/>
      <c r="S96" s="166"/>
      <c r="Z96">
        <v>0</v>
      </c>
    </row>
    <row r="97" spans="1:26" ht="24.95" customHeight="1" x14ac:dyDescent="0.25">
      <c r="A97" s="169">
        <v>78</v>
      </c>
      <c r="B97" s="167" t="s">
        <v>102</v>
      </c>
      <c r="C97" s="170" t="s">
        <v>338</v>
      </c>
      <c r="D97" s="167" t="s">
        <v>339</v>
      </c>
      <c r="E97" s="167" t="s">
        <v>89</v>
      </c>
      <c r="F97" s="168">
        <v>1</v>
      </c>
      <c r="G97" s="191"/>
      <c r="H97" s="191"/>
      <c r="I97" s="191">
        <f t="shared" si="13"/>
        <v>0</v>
      </c>
      <c r="J97" s="167">
        <f t="shared" si="14"/>
        <v>110.69</v>
      </c>
      <c r="K97" s="1">
        <f t="shared" si="15"/>
        <v>0</v>
      </c>
      <c r="L97" s="1">
        <f t="shared" si="16"/>
        <v>0</v>
      </c>
      <c r="M97" s="1"/>
      <c r="N97" s="1">
        <v>110.69</v>
      </c>
      <c r="O97" s="1"/>
      <c r="P97" s="166"/>
      <c r="Q97" s="171"/>
      <c r="R97" s="171"/>
      <c r="S97" s="166"/>
      <c r="Z97">
        <v>0</v>
      </c>
    </row>
    <row r="98" spans="1:26" ht="24.95" customHeight="1" x14ac:dyDescent="0.25">
      <c r="A98" s="169">
        <v>79</v>
      </c>
      <c r="B98" s="167" t="s">
        <v>102</v>
      </c>
      <c r="C98" s="170" t="s">
        <v>340</v>
      </c>
      <c r="D98" s="167" t="s">
        <v>341</v>
      </c>
      <c r="E98" s="167" t="s">
        <v>89</v>
      </c>
      <c r="F98" s="168">
        <v>34</v>
      </c>
      <c r="G98" s="191"/>
      <c r="H98" s="191"/>
      <c r="I98" s="191">
        <f t="shared" si="13"/>
        <v>0</v>
      </c>
      <c r="J98" s="167">
        <f t="shared" si="14"/>
        <v>4352</v>
      </c>
      <c r="K98" s="1">
        <f t="shared" si="15"/>
        <v>0</v>
      </c>
      <c r="L98" s="1">
        <f t="shared" si="16"/>
        <v>0</v>
      </c>
      <c r="M98" s="1"/>
      <c r="N98" s="1">
        <v>128</v>
      </c>
      <c r="O98" s="1"/>
      <c r="P98" s="166"/>
      <c r="Q98" s="171"/>
      <c r="R98" s="171"/>
      <c r="S98" s="166"/>
      <c r="Z98">
        <v>0</v>
      </c>
    </row>
    <row r="99" spans="1:26" ht="24.95" customHeight="1" x14ac:dyDescent="0.25">
      <c r="A99" s="169">
        <v>80</v>
      </c>
      <c r="B99" s="167" t="s">
        <v>102</v>
      </c>
      <c r="C99" s="170" t="s">
        <v>342</v>
      </c>
      <c r="D99" s="167" t="s">
        <v>343</v>
      </c>
      <c r="E99" s="167" t="s">
        <v>89</v>
      </c>
      <c r="F99" s="168">
        <v>2</v>
      </c>
      <c r="G99" s="191"/>
      <c r="H99" s="191"/>
      <c r="I99" s="191">
        <f t="shared" si="13"/>
        <v>0</v>
      </c>
      <c r="J99" s="167">
        <f t="shared" si="14"/>
        <v>276.22000000000003</v>
      </c>
      <c r="K99" s="1">
        <f t="shared" si="15"/>
        <v>0</v>
      </c>
      <c r="L99" s="1">
        <f t="shared" si="16"/>
        <v>0</v>
      </c>
      <c r="M99" s="1"/>
      <c r="N99" s="1">
        <v>138.11000000000001</v>
      </c>
      <c r="O99" s="1"/>
      <c r="P99" s="166"/>
      <c r="Q99" s="171"/>
      <c r="R99" s="171"/>
      <c r="S99" s="166"/>
      <c r="Z99">
        <v>0</v>
      </c>
    </row>
    <row r="100" spans="1:26" ht="24.95" customHeight="1" x14ac:dyDescent="0.25">
      <c r="A100" s="169">
        <v>81</v>
      </c>
      <c r="B100" s="167" t="s">
        <v>102</v>
      </c>
      <c r="C100" s="170" t="s">
        <v>344</v>
      </c>
      <c r="D100" s="167" t="s">
        <v>345</v>
      </c>
      <c r="E100" s="167" t="s">
        <v>89</v>
      </c>
      <c r="F100" s="168">
        <v>37</v>
      </c>
      <c r="G100" s="191"/>
      <c r="H100" s="191"/>
      <c r="I100" s="191">
        <f t="shared" si="13"/>
        <v>0</v>
      </c>
      <c r="J100" s="167">
        <f t="shared" si="14"/>
        <v>5484.88</v>
      </c>
      <c r="K100" s="1">
        <f t="shared" si="15"/>
        <v>0</v>
      </c>
      <c r="L100" s="1">
        <f t="shared" si="16"/>
        <v>0</v>
      </c>
      <c r="M100" s="1"/>
      <c r="N100" s="1">
        <v>148.24</v>
      </c>
      <c r="O100" s="1"/>
      <c r="P100" s="166"/>
      <c r="Q100" s="171"/>
      <c r="R100" s="171"/>
      <c r="S100" s="166"/>
      <c r="Z100">
        <v>0</v>
      </c>
    </row>
    <row r="101" spans="1:26" ht="24.95" customHeight="1" x14ac:dyDescent="0.25">
      <c r="A101" s="169">
        <v>82</v>
      </c>
      <c r="B101" s="167" t="s">
        <v>102</v>
      </c>
      <c r="C101" s="170" t="s">
        <v>346</v>
      </c>
      <c r="D101" s="167" t="s">
        <v>347</v>
      </c>
      <c r="E101" s="167" t="s">
        <v>89</v>
      </c>
      <c r="F101" s="168">
        <v>10</v>
      </c>
      <c r="G101" s="191"/>
      <c r="H101" s="191"/>
      <c r="I101" s="191">
        <f t="shared" si="13"/>
        <v>0</v>
      </c>
      <c r="J101" s="167">
        <f t="shared" si="14"/>
        <v>1684.9</v>
      </c>
      <c r="K101" s="1">
        <f t="shared" si="15"/>
        <v>0</v>
      </c>
      <c r="L101" s="1">
        <f t="shared" si="16"/>
        <v>0</v>
      </c>
      <c r="M101" s="1"/>
      <c r="N101" s="1">
        <v>168.49</v>
      </c>
      <c r="O101" s="1"/>
      <c r="P101" s="166"/>
      <c r="Q101" s="171"/>
      <c r="R101" s="171"/>
      <c r="S101" s="166"/>
      <c r="Z101">
        <v>0</v>
      </c>
    </row>
    <row r="102" spans="1:26" ht="24.95" customHeight="1" x14ac:dyDescent="0.25">
      <c r="A102" s="169">
        <v>83</v>
      </c>
      <c r="B102" s="167" t="s">
        <v>102</v>
      </c>
      <c r="C102" s="170" t="s">
        <v>348</v>
      </c>
      <c r="D102" s="167" t="s">
        <v>349</v>
      </c>
      <c r="E102" s="167" t="s">
        <v>89</v>
      </c>
      <c r="F102" s="168">
        <v>2</v>
      </c>
      <c r="G102" s="191"/>
      <c r="H102" s="191"/>
      <c r="I102" s="191">
        <f t="shared" si="13"/>
        <v>0</v>
      </c>
      <c r="J102" s="167">
        <f t="shared" si="14"/>
        <v>357.18</v>
      </c>
      <c r="K102" s="1">
        <f t="shared" si="15"/>
        <v>0</v>
      </c>
      <c r="L102" s="1">
        <f t="shared" si="16"/>
        <v>0</v>
      </c>
      <c r="M102" s="1"/>
      <c r="N102" s="1">
        <v>178.59</v>
      </c>
      <c r="O102" s="1"/>
      <c r="P102" s="166"/>
      <c r="Q102" s="171"/>
      <c r="R102" s="171"/>
      <c r="S102" s="166"/>
      <c r="Z102">
        <v>0</v>
      </c>
    </row>
    <row r="103" spans="1:26" ht="24.95" customHeight="1" x14ac:dyDescent="0.25">
      <c r="A103" s="169">
        <v>84</v>
      </c>
      <c r="B103" s="167" t="s">
        <v>102</v>
      </c>
      <c r="C103" s="170" t="s">
        <v>350</v>
      </c>
      <c r="D103" s="167" t="s">
        <v>351</v>
      </c>
      <c r="E103" s="167" t="s">
        <v>89</v>
      </c>
      <c r="F103" s="168">
        <v>2</v>
      </c>
      <c r="G103" s="191"/>
      <c r="H103" s="191"/>
      <c r="I103" s="191">
        <f t="shared" si="13"/>
        <v>0</v>
      </c>
      <c r="J103" s="167">
        <f t="shared" si="14"/>
        <v>377.46</v>
      </c>
      <c r="K103" s="1">
        <f t="shared" si="15"/>
        <v>0</v>
      </c>
      <c r="L103" s="1">
        <f t="shared" si="16"/>
        <v>0</v>
      </c>
      <c r="M103" s="1"/>
      <c r="N103" s="1">
        <v>188.73</v>
      </c>
      <c r="O103" s="1"/>
      <c r="P103" s="166"/>
      <c r="Q103" s="171"/>
      <c r="R103" s="171"/>
      <c r="S103" s="166"/>
      <c r="Z103">
        <v>0</v>
      </c>
    </row>
    <row r="104" spans="1:26" ht="24.95" customHeight="1" x14ac:dyDescent="0.25">
      <c r="A104" s="169">
        <v>85</v>
      </c>
      <c r="B104" s="167" t="s">
        <v>102</v>
      </c>
      <c r="C104" s="170" t="s">
        <v>352</v>
      </c>
      <c r="D104" s="167" t="s">
        <v>353</v>
      </c>
      <c r="E104" s="167" t="s">
        <v>89</v>
      </c>
      <c r="F104" s="168">
        <v>1</v>
      </c>
      <c r="G104" s="191"/>
      <c r="H104" s="191"/>
      <c r="I104" s="191">
        <f t="shared" si="13"/>
        <v>0</v>
      </c>
      <c r="J104" s="167">
        <f t="shared" si="14"/>
        <v>208.98</v>
      </c>
      <c r="K104" s="1">
        <f t="shared" si="15"/>
        <v>0</v>
      </c>
      <c r="L104" s="1">
        <f t="shared" si="16"/>
        <v>0</v>
      </c>
      <c r="M104" s="1"/>
      <c r="N104" s="1">
        <v>208.98</v>
      </c>
      <c r="O104" s="1"/>
      <c r="P104" s="166"/>
      <c r="Q104" s="171"/>
      <c r="R104" s="171"/>
      <c r="S104" s="166"/>
      <c r="Z104">
        <v>0</v>
      </c>
    </row>
    <row r="105" spans="1:26" ht="24.95" customHeight="1" x14ac:dyDescent="0.25">
      <c r="A105" s="169">
        <v>86</v>
      </c>
      <c r="B105" s="167" t="s">
        <v>102</v>
      </c>
      <c r="C105" s="170" t="s">
        <v>354</v>
      </c>
      <c r="D105" s="167" t="s">
        <v>355</v>
      </c>
      <c r="E105" s="167" t="s">
        <v>89</v>
      </c>
      <c r="F105" s="168">
        <v>3</v>
      </c>
      <c r="G105" s="191"/>
      <c r="H105" s="191"/>
      <c r="I105" s="191">
        <f t="shared" si="13"/>
        <v>0</v>
      </c>
      <c r="J105" s="167">
        <f t="shared" si="14"/>
        <v>687.66</v>
      </c>
      <c r="K105" s="1">
        <f t="shared" si="15"/>
        <v>0</v>
      </c>
      <c r="L105" s="1">
        <f t="shared" si="16"/>
        <v>0</v>
      </c>
      <c r="M105" s="1"/>
      <c r="N105" s="1">
        <v>229.22</v>
      </c>
      <c r="O105" s="1"/>
      <c r="P105" s="166"/>
      <c r="Q105" s="171"/>
      <c r="R105" s="171"/>
      <c r="S105" s="166"/>
      <c r="Z105">
        <v>0</v>
      </c>
    </row>
    <row r="106" spans="1:26" ht="24.95" customHeight="1" x14ac:dyDescent="0.25">
      <c r="A106" s="169">
        <v>87</v>
      </c>
      <c r="B106" s="167" t="s">
        <v>102</v>
      </c>
      <c r="C106" s="170" t="s">
        <v>356</v>
      </c>
      <c r="D106" s="167" t="s">
        <v>357</v>
      </c>
      <c r="E106" s="167" t="s">
        <v>89</v>
      </c>
      <c r="F106" s="168">
        <v>4</v>
      </c>
      <c r="G106" s="191"/>
      <c r="H106" s="191"/>
      <c r="I106" s="191">
        <f t="shared" si="13"/>
        <v>0</v>
      </c>
      <c r="J106" s="167">
        <f t="shared" si="14"/>
        <v>300.32</v>
      </c>
      <c r="K106" s="1">
        <f t="shared" si="15"/>
        <v>0</v>
      </c>
      <c r="L106" s="1">
        <f t="shared" si="16"/>
        <v>0</v>
      </c>
      <c r="M106" s="1"/>
      <c r="N106" s="1">
        <v>75.08</v>
      </c>
      <c r="O106" s="1"/>
      <c r="P106" s="166"/>
      <c r="Q106" s="171"/>
      <c r="R106" s="171"/>
      <c r="S106" s="166"/>
      <c r="Z106">
        <v>0</v>
      </c>
    </row>
    <row r="107" spans="1:26" ht="24.95" customHeight="1" x14ac:dyDescent="0.25">
      <c r="A107" s="169">
        <v>88</v>
      </c>
      <c r="B107" s="167" t="s">
        <v>102</v>
      </c>
      <c r="C107" s="170" t="s">
        <v>358</v>
      </c>
      <c r="D107" s="167" t="s">
        <v>359</v>
      </c>
      <c r="E107" s="167" t="s">
        <v>89</v>
      </c>
      <c r="F107" s="168">
        <v>1</v>
      </c>
      <c r="G107" s="191"/>
      <c r="H107" s="191"/>
      <c r="I107" s="191">
        <f t="shared" si="13"/>
        <v>0</v>
      </c>
      <c r="J107" s="167">
        <f t="shared" si="14"/>
        <v>77.37</v>
      </c>
      <c r="K107" s="1">
        <f t="shared" si="15"/>
        <v>0</v>
      </c>
      <c r="L107" s="1">
        <f t="shared" si="16"/>
        <v>0</v>
      </c>
      <c r="M107" s="1"/>
      <c r="N107" s="1">
        <v>77.37</v>
      </c>
      <c r="O107" s="1"/>
      <c r="P107" s="166"/>
      <c r="Q107" s="171"/>
      <c r="R107" s="171"/>
      <c r="S107" s="166"/>
      <c r="Z107">
        <v>0</v>
      </c>
    </row>
    <row r="108" spans="1:26" ht="24.95" customHeight="1" x14ac:dyDescent="0.25">
      <c r="A108" s="169">
        <v>89</v>
      </c>
      <c r="B108" s="167" t="s">
        <v>102</v>
      </c>
      <c r="C108" s="170" t="s">
        <v>360</v>
      </c>
      <c r="D108" s="167" t="s">
        <v>361</v>
      </c>
      <c r="E108" s="167" t="s">
        <v>89</v>
      </c>
      <c r="F108" s="168">
        <v>2</v>
      </c>
      <c r="G108" s="191"/>
      <c r="H108" s="191"/>
      <c r="I108" s="191">
        <f t="shared" si="13"/>
        <v>0</v>
      </c>
      <c r="J108" s="167">
        <f t="shared" si="14"/>
        <v>175</v>
      </c>
      <c r="K108" s="1">
        <f t="shared" si="15"/>
        <v>0</v>
      </c>
      <c r="L108" s="1">
        <f t="shared" si="16"/>
        <v>0</v>
      </c>
      <c r="M108" s="1"/>
      <c r="N108" s="1">
        <v>87.5</v>
      </c>
      <c r="O108" s="1"/>
      <c r="P108" s="166"/>
      <c r="Q108" s="171"/>
      <c r="R108" s="171"/>
      <c r="S108" s="166"/>
      <c r="Z108">
        <v>0</v>
      </c>
    </row>
    <row r="109" spans="1:26" ht="24.95" customHeight="1" x14ac:dyDescent="0.25">
      <c r="A109" s="169">
        <v>90</v>
      </c>
      <c r="B109" s="167" t="s">
        <v>102</v>
      </c>
      <c r="C109" s="170" t="s">
        <v>362</v>
      </c>
      <c r="D109" s="167" t="s">
        <v>363</v>
      </c>
      <c r="E109" s="167" t="s">
        <v>89</v>
      </c>
      <c r="F109" s="168">
        <v>63</v>
      </c>
      <c r="G109" s="191"/>
      <c r="H109" s="191"/>
      <c r="I109" s="191">
        <f t="shared" si="13"/>
        <v>0</v>
      </c>
      <c r="J109" s="167">
        <f t="shared" si="14"/>
        <v>6788.25</v>
      </c>
      <c r="K109" s="1">
        <f t="shared" si="15"/>
        <v>0</v>
      </c>
      <c r="L109" s="1">
        <f t="shared" si="16"/>
        <v>0</v>
      </c>
      <c r="M109" s="1"/>
      <c r="N109" s="1">
        <v>107.75</v>
      </c>
      <c r="O109" s="1"/>
      <c r="P109" s="166"/>
      <c r="Q109" s="171"/>
      <c r="R109" s="171"/>
      <c r="S109" s="166"/>
      <c r="Z109">
        <v>0</v>
      </c>
    </row>
    <row r="110" spans="1:26" ht="24.95" customHeight="1" x14ac:dyDescent="0.25">
      <c r="A110" s="169">
        <v>91</v>
      </c>
      <c r="B110" s="167" t="s">
        <v>102</v>
      </c>
      <c r="C110" s="170" t="s">
        <v>364</v>
      </c>
      <c r="D110" s="167" t="s">
        <v>365</v>
      </c>
      <c r="E110" s="167" t="s">
        <v>89</v>
      </c>
      <c r="F110" s="168">
        <v>65</v>
      </c>
      <c r="G110" s="191"/>
      <c r="H110" s="191"/>
      <c r="I110" s="191">
        <f t="shared" si="13"/>
        <v>0</v>
      </c>
      <c r="J110" s="167">
        <f t="shared" si="14"/>
        <v>7661.55</v>
      </c>
      <c r="K110" s="1">
        <f t="shared" si="15"/>
        <v>0</v>
      </c>
      <c r="L110" s="1">
        <f t="shared" si="16"/>
        <v>0</v>
      </c>
      <c r="M110" s="1"/>
      <c r="N110" s="1">
        <v>117.87</v>
      </c>
      <c r="O110" s="1"/>
      <c r="P110" s="166"/>
      <c r="Q110" s="171"/>
      <c r="R110" s="171"/>
      <c r="S110" s="166"/>
      <c r="Z110">
        <v>0</v>
      </c>
    </row>
    <row r="111" spans="1:26" ht="24.95" customHeight="1" x14ac:dyDescent="0.25">
      <c r="A111" s="169">
        <v>92</v>
      </c>
      <c r="B111" s="167" t="s">
        <v>102</v>
      </c>
      <c r="C111" s="170" t="s">
        <v>366</v>
      </c>
      <c r="D111" s="167" t="s">
        <v>367</v>
      </c>
      <c r="E111" s="167" t="s">
        <v>89</v>
      </c>
      <c r="F111" s="168">
        <v>3</v>
      </c>
      <c r="G111" s="191"/>
      <c r="H111" s="191"/>
      <c r="I111" s="191">
        <f t="shared" si="13"/>
        <v>0</v>
      </c>
      <c r="J111" s="167">
        <f t="shared" si="14"/>
        <v>530.4</v>
      </c>
      <c r="K111" s="1">
        <f t="shared" si="15"/>
        <v>0</v>
      </c>
      <c r="L111" s="1">
        <f t="shared" si="16"/>
        <v>0</v>
      </c>
      <c r="M111" s="1"/>
      <c r="N111" s="1">
        <v>176.8</v>
      </c>
      <c r="O111" s="1"/>
      <c r="P111" s="166"/>
      <c r="Q111" s="171"/>
      <c r="R111" s="171"/>
      <c r="S111" s="166"/>
      <c r="Z111">
        <v>0</v>
      </c>
    </row>
    <row r="112" spans="1:26" ht="24.95" customHeight="1" x14ac:dyDescent="0.25">
      <c r="A112" s="169">
        <v>93</v>
      </c>
      <c r="B112" s="167" t="s">
        <v>102</v>
      </c>
      <c r="C112" s="170" t="s">
        <v>368</v>
      </c>
      <c r="D112" s="167" t="s">
        <v>369</v>
      </c>
      <c r="E112" s="167" t="s">
        <v>89</v>
      </c>
      <c r="F112" s="168">
        <v>1</v>
      </c>
      <c r="G112" s="191"/>
      <c r="H112" s="191"/>
      <c r="I112" s="191">
        <f t="shared" si="13"/>
        <v>0</v>
      </c>
      <c r="J112" s="167">
        <f t="shared" si="14"/>
        <v>227.93</v>
      </c>
      <c r="K112" s="1">
        <f t="shared" si="15"/>
        <v>0</v>
      </c>
      <c r="L112" s="1">
        <f t="shared" si="16"/>
        <v>0</v>
      </c>
      <c r="M112" s="1"/>
      <c r="N112" s="1">
        <v>227.93</v>
      </c>
      <c r="O112" s="1"/>
      <c r="P112" s="166"/>
      <c r="Q112" s="171"/>
      <c r="R112" s="171"/>
      <c r="S112" s="166"/>
      <c r="Z112">
        <v>0</v>
      </c>
    </row>
    <row r="113" spans="1:26" ht="24.95" customHeight="1" x14ac:dyDescent="0.25">
      <c r="A113" s="169">
        <v>94</v>
      </c>
      <c r="B113" s="167" t="s">
        <v>102</v>
      </c>
      <c r="C113" s="170" t="s">
        <v>370</v>
      </c>
      <c r="D113" s="167" t="s">
        <v>371</v>
      </c>
      <c r="E113" s="167" t="s">
        <v>89</v>
      </c>
      <c r="F113" s="168">
        <v>1</v>
      </c>
      <c r="G113" s="191"/>
      <c r="H113" s="191"/>
      <c r="I113" s="191">
        <f t="shared" si="13"/>
        <v>0</v>
      </c>
      <c r="J113" s="167">
        <f t="shared" si="14"/>
        <v>259.37</v>
      </c>
      <c r="K113" s="1">
        <f t="shared" si="15"/>
        <v>0</v>
      </c>
      <c r="L113" s="1">
        <f t="shared" si="16"/>
        <v>0</v>
      </c>
      <c r="M113" s="1"/>
      <c r="N113" s="1">
        <v>259.37</v>
      </c>
      <c r="O113" s="1"/>
      <c r="P113" s="166"/>
      <c r="Q113" s="171"/>
      <c r="R113" s="171"/>
      <c r="S113" s="166"/>
      <c r="Z113">
        <v>0</v>
      </c>
    </row>
    <row r="114" spans="1:26" ht="24.95" customHeight="1" x14ac:dyDescent="0.25">
      <c r="A114" s="169">
        <v>95</v>
      </c>
      <c r="B114" s="167" t="s">
        <v>102</v>
      </c>
      <c r="C114" s="170" t="s">
        <v>372</v>
      </c>
      <c r="D114" s="167" t="s">
        <v>373</v>
      </c>
      <c r="E114" s="167" t="s">
        <v>89</v>
      </c>
      <c r="F114" s="168">
        <v>1</v>
      </c>
      <c r="G114" s="191"/>
      <c r="H114" s="191"/>
      <c r="I114" s="191">
        <f t="shared" si="13"/>
        <v>0</v>
      </c>
      <c r="J114" s="167">
        <f t="shared" si="14"/>
        <v>322.25</v>
      </c>
      <c r="K114" s="1">
        <f t="shared" si="15"/>
        <v>0</v>
      </c>
      <c r="L114" s="1">
        <f t="shared" si="16"/>
        <v>0</v>
      </c>
      <c r="M114" s="1"/>
      <c r="N114" s="1">
        <v>322.25</v>
      </c>
      <c r="O114" s="1"/>
      <c r="P114" s="166"/>
      <c r="Q114" s="171"/>
      <c r="R114" s="171"/>
      <c r="S114" s="166"/>
      <c r="Z114">
        <v>0</v>
      </c>
    </row>
    <row r="115" spans="1:26" ht="24.95" customHeight="1" x14ac:dyDescent="0.25">
      <c r="A115" s="169">
        <v>96</v>
      </c>
      <c r="B115" s="167" t="s">
        <v>102</v>
      </c>
      <c r="C115" s="170" t="s">
        <v>374</v>
      </c>
      <c r="D115" s="167" t="s">
        <v>375</v>
      </c>
      <c r="E115" s="167" t="s">
        <v>89</v>
      </c>
      <c r="F115" s="168">
        <v>1</v>
      </c>
      <c r="G115" s="191"/>
      <c r="H115" s="191"/>
      <c r="I115" s="191">
        <f t="shared" si="13"/>
        <v>0</v>
      </c>
      <c r="J115" s="167">
        <f t="shared" si="14"/>
        <v>187.62</v>
      </c>
      <c r="K115" s="1">
        <f t="shared" si="15"/>
        <v>0</v>
      </c>
      <c r="L115" s="1">
        <f t="shared" si="16"/>
        <v>0</v>
      </c>
      <c r="M115" s="1"/>
      <c r="N115" s="1">
        <v>187.62</v>
      </c>
      <c r="O115" s="1"/>
      <c r="P115" s="166"/>
      <c r="Q115" s="171"/>
      <c r="R115" s="171"/>
      <c r="S115" s="166"/>
      <c r="Z115">
        <v>0</v>
      </c>
    </row>
    <row r="116" spans="1:26" ht="24.95" customHeight="1" x14ac:dyDescent="0.25">
      <c r="A116" s="169">
        <v>97</v>
      </c>
      <c r="B116" s="167" t="s">
        <v>102</v>
      </c>
      <c r="C116" s="170" t="s">
        <v>376</v>
      </c>
      <c r="D116" s="167" t="s">
        <v>377</v>
      </c>
      <c r="E116" s="167" t="s">
        <v>89</v>
      </c>
      <c r="F116" s="168">
        <v>3</v>
      </c>
      <c r="G116" s="191"/>
      <c r="H116" s="191"/>
      <c r="I116" s="191">
        <f t="shared" si="13"/>
        <v>0</v>
      </c>
      <c r="J116" s="167">
        <f t="shared" si="14"/>
        <v>416.7</v>
      </c>
      <c r="K116" s="1">
        <f t="shared" si="15"/>
        <v>0</v>
      </c>
      <c r="L116" s="1">
        <f t="shared" si="16"/>
        <v>0</v>
      </c>
      <c r="M116" s="1"/>
      <c r="N116" s="1">
        <v>138.9</v>
      </c>
      <c r="O116" s="1"/>
      <c r="P116" s="166"/>
      <c r="Q116" s="171"/>
      <c r="R116" s="171"/>
      <c r="S116" s="166"/>
      <c r="Z116">
        <v>0</v>
      </c>
    </row>
    <row r="117" spans="1:26" ht="24.95" customHeight="1" x14ac:dyDescent="0.25">
      <c r="A117" s="169">
        <v>98</v>
      </c>
      <c r="B117" s="167" t="s">
        <v>102</v>
      </c>
      <c r="C117" s="170" t="s">
        <v>378</v>
      </c>
      <c r="D117" s="167" t="s">
        <v>379</v>
      </c>
      <c r="E117" s="167" t="s">
        <v>380</v>
      </c>
      <c r="F117" s="168">
        <v>234</v>
      </c>
      <c r="G117" s="191"/>
      <c r="H117" s="191"/>
      <c r="I117" s="191">
        <f t="shared" si="13"/>
        <v>0</v>
      </c>
      <c r="J117" s="167">
        <f t="shared" si="14"/>
        <v>1850.94</v>
      </c>
      <c r="K117" s="1">
        <f t="shared" si="15"/>
        <v>0</v>
      </c>
      <c r="L117" s="1">
        <f t="shared" si="16"/>
        <v>0</v>
      </c>
      <c r="M117" s="1"/>
      <c r="N117" s="1">
        <v>7.91</v>
      </c>
      <c r="O117" s="1"/>
      <c r="P117" s="166"/>
      <c r="Q117" s="171"/>
      <c r="R117" s="171"/>
      <c r="S117" s="166"/>
      <c r="Z117">
        <v>0</v>
      </c>
    </row>
    <row r="118" spans="1:26" x14ac:dyDescent="0.25">
      <c r="A118" s="155"/>
      <c r="B118" s="155"/>
      <c r="C118" s="155"/>
      <c r="D118" s="155" t="s">
        <v>175</v>
      </c>
      <c r="E118" s="155"/>
      <c r="F118" s="166"/>
      <c r="G118" s="192"/>
      <c r="H118" s="192"/>
      <c r="I118" s="192">
        <f>ROUND((SUM(I91:I117))/1,2)</f>
        <v>0</v>
      </c>
      <c r="J118" s="155"/>
      <c r="K118" s="155"/>
      <c r="L118" s="155">
        <f>ROUND((SUM(L91:L117))/1,2)</f>
        <v>0</v>
      </c>
      <c r="M118" s="155">
        <f>ROUND((SUM(M91:M117))/1,2)</f>
        <v>0</v>
      </c>
      <c r="N118" s="155"/>
      <c r="O118" s="155"/>
      <c r="P118" s="172">
        <f>ROUND((SUM(P91:P117))/1,2)</f>
        <v>0.01</v>
      </c>
      <c r="S118" s="166">
        <f>ROUND((SUM(S91:S117))/1,2)</f>
        <v>0</v>
      </c>
    </row>
    <row r="119" spans="1:26" x14ac:dyDescent="0.25">
      <c r="A119" s="1"/>
      <c r="B119" s="1"/>
      <c r="C119" s="1"/>
      <c r="D119" s="1"/>
      <c r="E119" s="1"/>
      <c r="F119" s="162"/>
      <c r="G119" s="193"/>
      <c r="H119" s="193"/>
      <c r="I119" s="193"/>
      <c r="J119" s="1"/>
      <c r="K119" s="1"/>
      <c r="L119" s="1"/>
      <c r="M119" s="1"/>
      <c r="N119" s="1"/>
      <c r="O119" s="1"/>
      <c r="P119" s="1"/>
      <c r="S119" s="1"/>
    </row>
    <row r="120" spans="1:26" x14ac:dyDescent="0.25">
      <c r="A120" s="155"/>
      <c r="B120" s="155"/>
      <c r="C120" s="155"/>
      <c r="D120" s="2" t="s">
        <v>137</v>
      </c>
      <c r="E120" s="155"/>
      <c r="F120" s="166"/>
      <c r="G120" s="192"/>
      <c r="H120" s="192">
        <f>ROUND((SUM(M9:M119))/2,2)</f>
        <v>0</v>
      </c>
      <c r="I120" s="192">
        <f>ROUND((SUM(I9:I119))/2,2)</f>
        <v>0</v>
      </c>
      <c r="J120" s="155"/>
      <c r="K120" s="155"/>
      <c r="L120" s="155">
        <f>ROUND((SUM(L9:L119))/2,2)</f>
        <v>0</v>
      </c>
      <c r="M120" s="155">
        <f>ROUND((SUM(M9:M119))/2,2)</f>
        <v>0</v>
      </c>
      <c r="N120" s="155"/>
      <c r="O120" s="155"/>
      <c r="P120" s="172">
        <f>ROUND((SUM(P9:P119))/2,2)</f>
        <v>0.14000000000000001</v>
      </c>
      <c r="S120" s="172">
        <f>ROUND((SUM(S9:S119))/2,2)</f>
        <v>0</v>
      </c>
    </row>
    <row r="121" spans="1:26" x14ac:dyDescent="0.25">
      <c r="A121" s="173"/>
      <c r="B121" s="173"/>
      <c r="C121" s="173"/>
      <c r="D121" s="173" t="s">
        <v>72</v>
      </c>
      <c r="E121" s="173"/>
      <c r="F121" s="174"/>
      <c r="G121" s="195"/>
      <c r="H121" s="195">
        <f>ROUND((SUM(M9:M120))/3,2)</f>
        <v>0</v>
      </c>
      <c r="I121" s="195">
        <f>ROUND((SUM(I9:I120))/3,2)</f>
        <v>0</v>
      </c>
      <c r="J121" s="173"/>
      <c r="K121" s="173">
        <f>ROUND((SUM(K9:K120))/3,2)</f>
        <v>0</v>
      </c>
      <c r="L121" s="173">
        <f>ROUND((SUM(L9:L120))/3,2)</f>
        <v>0</v>
      </c>
      <c r="M121" s="173">
        <f>ROUND((SUM(M9:M120))/3,2)</f>
        <v>0</v>
      </c>
      <c r="N121" s="173"/>
      <c r="O121" s="173"/>
      <c r="P121" s="174">
        <f>ROUND((SUM(P9:P120))/3,2)</f>
        <v>0.14000000000000001</v>
      </c>
      <c r="S121" s="174">
        <f>ROUND((SUM(S9:S120))/3,2)</f>
        <v>0</v>
      </c>
      <c r="Z121">
        <f>(SUM(Z9:Z120))</f>
        <v>0</v>
      </c>
    </row>
    <row r="122" spans="1:26" x14ac:dyDescent="0.25">
      <c r="G122" s="196"/>
      <c r="H122" s="196"/>
      <c r="I122" s="196"/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Investovanie do odbornej prípravy žiakov Hotelovej akadémie v Humennom / Hotelová akadémia I  - UVK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19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20</v>
      </c>
      <c r="H2" s="16"/>
      <c r="I2" s="27"/>
      <c r="J2" s="31"/>
    </row>
    <row r="3" spans="1:23" ht="18" customHeight="1" x14ac:dyDescent="0.25">
      <c r="A3" s="11"/>
      <c r="B3" s="40" t="s">
        <v>381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22</v>
      </c>
      <c r="J4" s="32"/>
    </row>
    <row r="5" spans="1:23" ht="18" customHeight="1" thickBot="1" x14ac:dyDescent="0.3">
      <c r="A5" s="11"/>
      <c r="B5" s="45" t="s">
        <v>23</v>
      </c>
      <c r="C5" s="20"/>
      <c r="D5" s="17"/>
      <c r="E5" s="17"/>
      <c r="F5" s="46" t="s">
        <v>24</v>
      </c>
      <c r="G5" s="17"/>
      <c r="H5" s="17"/>
      <c r="I5" s="44" t="s">
        <v>25</v>
      </c>
      <c r="J5" s="47" t="s">
        <v>26</v>
      </c>
    </row>
    <row r="6" spans="1:23" ht="18" customHeight="1" thickTop="1" x14ac:dyDescent="0.25">
      <c r="A6" s="11"/>
      <c r="B6" s="56" t="s">
        <v>27</v>
      </c>
      <c r="C6" s="52"/>
      <c r="D6" s="53"/>
      <c r="E6" s="53"/>
      <c r="F6" s="53"/>
      <c r="G6" s="57" t="s">
        <v>28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29</v>
      </c>
      <c r="H7" s="18"/>
      <c r="I7" s="29"/>
      <c r="J7" s="50"/>
    </row>
    <row r="8" spans="1:23" ht="18" customHeight="1" x14ac:dyDescent="0.25">
      <c r="A8" s="11"/>
      <c r="B8" s="45" t="s">
        <v>30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29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29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59</v>
      </c>
      <c r="E15" s="92" t="s">
        <v>60</v>
      </c>
      <c r="F15" s="104" t="s">
        <v>61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'Rekap 13594'!B15</f>
        <v>0</v>
      </c>
      <c r="E16" s="96">
        <f>'Rekap 13594'!C15</f>
        <v>0</v>
      </c>
      <c r="F16" s="105">
        <f>'Rekap 13594'!D15</f>
        <v>0</v>
      </c>
      <c r="G16" s="60">
        <v>6</v>
      </c>
      <c r="H16" s="114" t="s">
        <v>39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>
        <f>'Rekap 13594'!B28</f>
        <v>0</v>
      </c>
      <c r="E17" s="75">
        <f>'Rekap 13594'!C28</f>
        <v>0</v>
      </c>
      <c r="F17" s="80">
        <f>'Rekap 13594'!D28</f>
        <v>0</v>
      </c>
      <c r="G17" s="61">
        <v>7</v>
      </c>
      <c r="H17" s="115" t="s">
        <v>40</v>
      </c>
      <c r="I17" s="128"/>
      <c r="J17" s="126">
        <f>'SO 13594'!Z120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/>
      <c r="E18" s="76"/>
      <c r="F18" s="81"/>
      <c r="G18" s="61">
        <v>8</v>
      </c>
      <c r="H18" s="115" t="s">
        <v>41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49</v>
      </c>
      <c r="C21" s="69" t="s">
        <v>7</v>
      </c>
      <c r="D21" s="74"/>
      <c r="E21" s="19"/>
      <c r="F21" s="97"/>
      <c r="G21" s="65" t="s">
        <v>55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50</v>
      </c>
      <c r="D22" s="86"/>
      <c r="E22" s="88" t="s">
        <v>53</v>
      </c>
      <c r="F22" s="80">
        <f>((F16*U22*0)+(F17*V22*0)+(F18*W22*0))/100</f>
        <v>0</v>
      </c>
      <c r="G22" s="60">
        <v>16</v>
      </c>
      <c r="H22" s="114" t="s">
        <v>56</v>
      </c>
      <c r="I22" s="129" t="s">
        <v>53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51</v>
      </c>
      <c r="D23" s="66"/>
      <c r="E23" s="88" t="s">
        <v>54</v>
      </c>
      <c r="F23" s="81">
        <f>((F16*U23*0)+(F17*V23*0)+(F18*W23*0))/100</f>
        <v>0</v>
      </c>
      <c r="G23" s="61">
        <v>17</v>
      </c>
      <c r="H23" s="115" t="s">
        <v>57</v>
      </c>
      <c r="I23" s="129" t="s">
        <v>53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52</v>
      </c>
      <c r="D24" s="66"/>
      <c r="E24" s="88" t="s">
        <v>53</v>
      </c>
      <c r="F24" s="81">
        <f>((F16*U24*0)+(F17*V24*0)+(F18*W24*0))/100</f>
        <v>0</v>
      </c>
      <c r="G24" s="61">
        <v>18</v>
      </c>
      <c r="H24" s="115" t="s">
        <v>58</v>
      </c>
      <c r="I24" s="129" t="s">
        <v>54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64</v>
      </c>
      <c r="D27" s="135"/>
      <c r="E27" s="101"/>
      <c r="F27" s="30"/>
      <c r="G27" s="108" t="s">
        <v>42</v>
      </c>
      <c r="H27" s="103" t="s">
        <v>43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44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45</v>
      </c>
      <c r="I29" s="122">
        <f>J28-SUM('SO 13594'!K9:'SO 13594'!K119)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46</v>
      </c>
      <c r="I30" s="88">
        <f>SUM('SO 13594'!K9:'SO 13594'!K119)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47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48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62</v>
      </c>
      <c r="E33" s="15"/>
      <c r="F33" s="102"/>
      <c r="G33" s="110">
        <v>26</v>
      </c>
      <c r="H33" s="141" t="s">
        <v>63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27</v>
      </c>
      <c r="B1" s="143"/>
      <c r="C1" s="143"/>
      <c r="D1" s="144" t="s">
        <v>24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22</v>
      </c>
      <c r="E2" s="143"/>
      <c r="F2" s="143"/>
    </row>
    <row r="3" spans="1:26" x14ac:dyDescent="0.25">
      <c r="A3" s="144" t="s">
        <v>30</v>
      </c>
      <c r="B3" s="143"/>
      <c r="C3" s="143"/>
      <c r="D3" s="144" t="s">
        <v>68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381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69</v>
      </c>
      <c r="B8" s="143"/>
      <c r="C8" s="143"/>
      <c r="D8" s="143"/>
      <c r="E8" s="143"/>
      <c r="F8" s="143"/>
    </row>
    <row r="9" spans="1:26" x14ac:dyDescent="0.25">
      <c r="A9" s="146" t="s">
        <v>65</v>
      </c>
      <c r="B9" s="146" t="s">
        <v>59</v>
      </c>
      <c r="C9" s="146" t="s">
        <v>60</v>
      </c>
      <c r="D9" s="146" t="s">
        <v>36</v>
      </c>
      <c r="E9" s="146" t="s">
        <v>66</v>
      </c>
      <c r="F9" s="146" t="s">
        <v>67</v>
      </c>
    </row>
    <row r="10" spans="1:26" x14ac:dyDescent="0.25">
      <c r="A10" s="153" t="s">
        <v>382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383</v>
      </c>
      <c r="B11" s="156">
        <f>'SO 13594'!L14</f>
        <v>0</v>
      </c>
      <c r="C11" s="156">
        <f>'SO 13594'!M14</f>
        <v>0</v>
      </c>
      <c r="D11" s="156">
        <f>'SO 13594'!I14</f>
        <v>0</v>
      </c>
      <c r="E11" s="157">
        <f>'SO 13594'!P14</f>
        <v>9.93</v>
      </c>
      <c r="F11" s="157">
        <f>'SO 13594'!S14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155" t="s">
        <v>384</v>
      </c>
      <c r="B12" s="156">
        <f>'SO 13594'!L22</f>
        <v>0</v>
      </c>
      <c r="C12" s="156">
        <f>'SO 13594'!M22</f>
        <v>0</v>
      </c>
      <c r="D12" s="156">
        <f>'SO 13594'!I22</f>
        <v>0</v>
      </c>
      <c r="E12" s="157">
        <f>'SO 13594'!P22</f>
        <v>3.81</v>
      </c>
      <c r="F12" s="157">
        <f>'SO 13594'!S22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55" t="s">
        <v>385</v>
      </c>
      <c r="B13" s="156">
        <f>'SO 13594'!L38</f>
        <v>0</v>
      </c>
      <c r="C13" s="156">
        <f>'SO 13594'!M38</f>
        <v>0</v>
      </c>
      <c r="D13" s="156">
        <f>'SO 13594'!I38</f>
        <v>0</v>
      </c>
      <c r="E13" s="157">
        <f>'SO 13594'!P38</f>
        <v>0.15</v>
      </c>
      <c r="F13" s="157">
        <f>'SO 13594'!S38</f>
        <v>0</v>
      </c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A14" s="155" t="s">
        <v>386</v>
      </c>
      <c r="B14" s="156">
        <f>'SO 13594'!L42</f>
        <v>0</v>
      </c>
      <c r="C14" s="156">
        <f>'SO 13594'!M42</f>
        <v>0</v>
      </c>
      <c r="D14" s="156">
        <f>'SO 13594'!I42</f>
        <v>0</v>
      </c>
      <c r="E14" s="157">
        <f>'SO 13594'!P42</f>
        <v>0</v>
      </c>
      <c r="F14" s="157">
        <f>'SO 13594'!S42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2" t="s">
        <v>382</v>
      </c>
      <c r="B15" s="158">
        <f>'SO 13594'!L44</f>
        <v>0</v>
      </c>
      <c r="C15" s="158">
        <f>'SO 13594'!M44</f>
        <v>0</v>
      </c>
      <c r="D15" s="158">
        <f>'SO 13594'!I44</f>
        <v>0</v>
      </c>
      <c r="E15" s="159">
        <f>'SO 13594'!P44</f>
        <v>13.89</v>
      </c>
      <c r="F15" s="159">
        <f>'SO 13594'!S44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1"/>
      <c r="B16" s="148"/>
      <c r="C16" s="148"/>
      <c r="D16" s="148"/>
      <c r="E16" s="147"/>
      <c r="F16" s="147"/>
    </row>
    <row r="17" spans="1:26" x14ac:dyDescent="0.25">
      <c r="A17" s="2" t="s">
        <v>137</v>
      </c>
      <c r="B17" s="158"/>
      <c r="C17" s="156"/>
      <c r="D17" s="156"/>
      <c r="E17" s="157"/>
      <c r="F17" s="157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x14ac:dyDescent="0.25">
      <c r="A18" s="155" t="s">
        <v>387</v>
      </c>
      <c r="B18" s="156">
        <f>'SO 13594'!L50</f>
        <v>0</v>
      </c>
      <c r="C18" s="156">
        <f>'SO 13594'!M50</f>
        <v>0</v>
      </c>
      <c r="D18" s="156">
        <f>'SO 13594'!I50</f>
        <v>0</v>
      </c>
      <c r="E18" s="157">
        <f>'SO 13594'!P50</f>
        <v>0</v>
      </c>
      <c r="F18" s="157">
        <f>'SO 13594'!S50</f>
        <v>0</v>
      </c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x14ac:dyDescent="0.25">
      <c r="A19" s="155" t="s">
        <v>388</v>
      </c>
      <c r="B19" s="156">
        <f>'SO 13594'!L56</f>
        <v>0</v>
      </c>
      <c r="C19" s="156">
        <f>'SO 13594'!M56</f>
        <v>0</v>
      </c>
      <c r="D19" s="156">
        <f>'SO 13594'!I56</f>
        <v>0</v>
      </c>
      <c r="E19" s="157">
        <f>'SO 13594'!P56</f>
        <v>0.01</v>
      </c>
      <c r="F19" s="157">
        <f>'SO 13594'!S56</f>
        <v>0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x14ac:dyDescent="0.25">
      <c r="A20" s="155" t="s">
        <v>389</v>
      </c>
      <c r="B20" s="156">
        <f>'SO 13594'!L74</f>
        <v>0</v>
      </c>
      <c r="C20" s="156">
        <f>'SO 13594'!M74</f>
        <v>0</v>
      </c>
      <c r="D20" s="156">
        <f>'SO 13594'!I74</f>
        <v>0</v>
      </c>
      <c r="E20" s="157">
        <f>'SO 13594'!P74</f>
        <v>0.05</v>
      </c>
      <c r="F20" s="157">
        <f>'SO 13594'!S74</f>
        <v>0</v>
      </c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</row>
    <row r="21" spans="1:26" x14ac:dyDescent="0.25">
      <c r="A21" s="155" t="s">
        <v>390</v>
      </c>
      <c r="B21" s="156">
        <f>'SO 13594'!L81</f>
        <v>0</v>
      </c>
      <c r="C21" s="156">
        <f>'SO 13594'!M81</f>
        <v>0</v>
      </c>
      <c r="D21" s="156">
        <f>'SO 13594'!I81</f>
        <v>0</v>
      </c>
      <c r="E21" s="157">
        <f>'SO 13594'!P81</f>
        <v>0.39</v>
      </c>
      <c r="F21" s="157">
        <f>'SO 13594'!S81</f>
        <v>0</v>
      </c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x14ac:dyDescent="0.25">
      <c r="A22" s="155" t="s">
        <v>391</v>
      </c>
      <c r="B22" s="156">
        <f>'SO 13594'!L88</f>
        <v>0</v>
      </c>
      <c r="C22" s="156">
        <f>'SO 13594'!M88</f>
        <v>0</v>
      </c>
      <c r="D22" s="156">
        <f>'SO 13594'!I88</f>
        <v>0</v>
      </c>
      <c r="E22" s="157">
        <f>'SO 13594'!P88</f>
        <v>0</v>
      </c>
      <c r="F22" s="157">
        <f>'SO 13594'!S88</f>
        <v>0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</row>
    <row r="23" spans="1:26" x14ac:dyDescent="0.25">
      <c r="A23" s="155" t="s">
        <v>392</v>
      </c>
      <c r="B23" s="156">
        <f>'SO 13594'!L93</f>
        <v>0</v>
      </c>
      <c r="C23" s="156">
        <f>'SO 13594'!M93</f>
        <v>0</v>
      </c>
      <c r="D23" s="156">
        <f>'SO 13594'!I93</f>
        <v>0</v>
      </c>
      <c r="E23" s="157">
        <f>'SO 13594'!P93</f>
        <v>0</v>
      </c>
      <c r="F23" s="157">
        <f>'SO 13594'!S93</f>
        <v>0</v>
      </c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</row>
    <row r="24" spans="1:26" x14ac:dyDescent="0.25">
      <c r="A24" s="155" t="s">
        <v>393</v>
      </c>
      <c r="B24" s="156">
        <f>'SO 13594'!L99</f>
        <v>0</v>
      </c>
      <c r="C24" s="156">
        <f>'SO 13594'!M99</f>
        <v>0</v>
      </c>
      <c r="D24" s="156">
        <f>'SO 13594'!I99</f>
        <v>0</v>
      </c>
      <c r="E24" s="157">
        <f>'SO 13594'!P99</f>
        <v>0.53</v>
      </c>
      <c r="F24" s="157">
        <f>'SO 13594'!S99</f>
        <v>0</v>
      </c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</row>
    <row r="25" spans="1:26" x14ac:dyDescent="0.25">
      <c r="A25" s="155" t="s">
        <v>394</v>
      </c>
      <c r="B25" s="156">
        <f>'SO 13594'!L106</f>
        <v>0</v>
      </c>
      <c r="C25" s="156">
        <f>'SO 13594'!M106</f>
        <v>0</v>
      </c>
      <c r="D25" s="156">
        <f>'SO 13594'!I106</f>
        <v>0</v>
      </c>
      <c r="E25" s="157">
        <f>'SO 13594'!P106</f>
        <v>4.5</v>
      </c>
      <c r="F25" s="157">
        <f>'SO 13594'!S106</f>
        <v>0</v>
      </c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</row>
    <row r="26" spans="1:26" x14ac:dyDescent="0.25">
      <c r="A26" s="155" t="s">
        <v>395</v>
      </c>
      <c r="B26" s="156">
        <f>'SO 13594'!L111</f>
        <v>0</v>
      </c>
      <c r="C26" s="156">
        <f>'SO 13594'!M111</f>
        <v>0</v>
      </c>
      <c r="D26" s="156">
        <f>'SO 13594'!I111</f>
        <v>0</v>
      </c>
      <c r="E26" s="157">
        <f>'SO 13594'!P111</f>
        <v>0.04</v>
      </c>
      <c r="F26" s="157">
        <f>'SO 13594'!S111</f>
        <v>0</v>
      </c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</row>
    <row r="27" spans="1:26" x14ac:dyDescent="0.25">
      <c r="A27" s="155" t="s">
        <v>396</v>
      </c>
      <c r="B27" s="156">
        <f>'SO 13594'!L117</f>
        <v>0</v>
      </c>
      <c r="C27" s="156">
        <f>'SO 13594'!M117</f>
        <v>0</v>
      </c>
      <c r="D27" s="156">
        <f>'SO 13594'!I117</f>
        <v>0</v>
      </c>
      <c r="E27" s="157">
        <f>'SO 13594'!P117</f>
        <v>7.0000000000000007E-2</v>
      </c>
      <c r="F27" s="157">
        <f>'SO 13594'!S117</f>
        <v>0</v>
      </c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</row>
    <row r="28" spans="1:26" x14ac:dyDescent="0.25">
      <c r="A28" s="2" t="s">
        <v>137</v>
      </c>
      <c r="B28" s="158">
        <f>'SO 13594'!L119</f>
        <v>0</v>
      </c>
      <c r="C28" s="158">
        <f>'SO 13594'!M119</f>
        <v>0</v>
      </c>
      <c r="D28" s="158">
        <f>'SO 13594'!I119</f>
        <v>0</v>
      </c>
      <c r="E28" s="159">
        <f>'SO 13594'!P119</f>
        <v>5.59</v>
      </c>
      <c r="F28" s="159">
        <f>'SO 13594'!S119</f>
        <v>0</v>
      </c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</row>
    <row r="29" spans="1:26" x14ac:dyDescent="0.25">
      <c r="A29" s="1"/>
      <c r="B29" s="148"/>
      <c r="C29" s="148"/>
      <c r="D29" s="148"/>
      <c r="E29" s="147"/>
      <c r="F29" s="147"/>
    </row>
    <row r="30" spans="1:26" x14ac:dyDescent="0.25">
      <c r="A30" s="2" t="s">
        <v>72</v>
      </c>
      <c r="B30" s="158">
        <f>'SO 13594'!L120</f>
        <v>0</v>
      </c>
      <c r="C30" s="158">
        <f>'SO 13594'!M120</f>
        <v>0</v>
      </c>
      <c r="D30" s="158">
        <f>'SO 13594'!I120</f>
        <v>0</v>
      </c>
      <c r="E30" s="159">
        <f>'SO 13594'!P120</f>
        <v>19.48</v>
      </c>
      <c r="F30" s="159">
        <f>'SO 13594'!S120</f>
        <v>0</v>
      </c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</row>
    <row r="31" spans="1:26" x14ac:dyDescent="0.25">
      <c r="A31" s="1"/>
      <c r="B31" s="148"/>
      <c r="C31" s="148"/>
      <c r="D31" s="148"/>
      <c r="E31" s="147"/>
      <c r="F31" s="147"/>
    </row>
    <row r="32" spans="1:2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48"/>
      <c r="C76" s="148"/>
      <c r="D76" s="148"/>
      <c r="E76" s="147"/>
      <c r="F76" s="147"/>
    </row>
    <row r="77" spans="1:6" x14ac:dyDescent="0.25">
      <c r="A77" s="1"/>
      <c r="B77" s="148"/>
      <c r="C77" s="148"/>
      <c r="D77" s="148"/>
      <c r="E77" s="147"/>
      <c r="F77" s="147"/>
    </row>
    <row r="78" spans="1:6" x14ac:dyDescent="0.25">
      <c r="A78" s="1"/>
      <c r="B78" s="148"/>
      <c r="C78" s="148"/>
      <c r="D78" s="148"/>
      <c r="E78" s="147"/>
      <c r="F78" s="147"/>
    </row>
    <row r="79" spans="1:6" x14ac:dyDescent="0.25">
      <c r="A79" s="1"/>
      <c r="B79" s="148"/>
      <c r="C79" s="148"/>
      <c r="D79" s="148"/>
      <c r="E79" s="147"/>
      <c r="F79" s="147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0"/>
  <sheetViews>
    <sheetView workbookViewId="0">
      <pane ySplit="8" topLeftCell="A106" activePane="bottomLeft" state="frozen"/>
      <selection pane="bottomLeft" activeCell="G11" sqref="G11:G118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27</v>
      </c>
      <c r="B1" s="3"/>
      <c r="C1" s="3"/>
      <c r="D1" s="3"/>
      <c r="E1" s="5" t="s">
        <v>24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31</v>
      </c>
      <c r="B2" s="3"/>
      <c r="C2" s="3"/>
      <c r="D2" s="3"/>
      <c r="E2" s="5" t="s">
        <v>22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30</v>
      </c>
      <c r="B3" s="3"/>
      <c r="C3" s="3"/>
      <c r="D3" s="3"/>
      <c r="E3" s="5" t="s">
        <v>68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381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73</v>
      </c>
      <c r="B8" s="163" t="s">
        <v>74</v>
      </c>
      <c r="C8" s="163" t="s">
        <v>75</v>
      </c>
      <c r="D8" s="163" t="s">
        <v>76</v>
      </c>
      <c r="E8" s="163" t="s">
        <v>77</v>
      </c>
      <c r="F8" s="163" t="s">
        <v>78</v>
      </c>
      <c r="G8" s="163" t="s">
        <v>79</v>
      </c>
      <c r="H8" s="163" t="s">
        <v>60</v>
      </c>
      <c r="I8" s="163" t="s">
        <v>80</v>
      </c>
      <c r="J8" s="163"/>
      <c r="K8" s="163"/>
      <c r="L8" s="163"/>
      <c r="M8" s="163"/>
      <c r="N8" s="163"/>
      <c r="O8" s="163"/>
      <c r="P8" s="163" t="s">
        <v>81</v>
      </c>
      <c r="Q8" s="160"/>
      <c r="R8" s="160"/>
      <c r="S8" s="163" t="s">
        <v>82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382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383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69">
        <v>1</v>
      </c>
      <c r="B11" s="167" t="s">
        <v>397</v>
      </c>
      <c r="C11" s="170" t="s">
        <v>398</v>
      </c>
      <c r="D11" s="167" t="s">
        <v>399</v>
      </c>
      <c r="E11" s="167" t="s">
        <v>142</v>
      </c>
      <c r="F11" s="168">
        <v>13.86</v>
      </c>
      <c r="G11" s="191"/>
      <c r="H11" s="191"/>
      <c r="I11" s="191">
        <f>ROUND(F11*(G11+H11),2)</f>
        <v>0</v>
      </c>
      <c r="J11" s="167">
        <f>ROUND(F11*(N11),2)</f>
        <v>196.95</v>
      </c>
      <c r="K11" s="1">
        <f>ROUND(F11*(O11),2)</f>
        <v>0</v>
      </c>
      <c r="L11" s="1">
        <f>ROUND(F11*(G11),2)</f>
        <v>0</v>
      </c>
      <c r="M11" s="1"/>
      <c r="N11" s="1">
        <v>14.21</v>
      </c>
      <c r="O11" s="1"/>
      <c r="P11" s="166">
        <f>ROUND(F11*(R11),3)</f>
        <v>0.70299999999999996</v>
      </c>
      <c r="Q11" s="171"/>
      <c r="R11" s="171">
        <v>5.0756282E-2</v>
      </c>
      <c r="S11" s="166"/>
      <c r="Z11">
        <v>0</v>
      </c>
    </row>
    <row r="12" spans="1:26" ht="24.95" customHeight="1" x14ac:dyDescent="0.25">
      <c r="A12" s="169">
        <v>2</v>
      </c>
      <c r="B12" s="167" t="s">
        <v>397</v>
      </c>
      <c r="C12" s="170" t="s">
        <v>400</v>
      </c>
      <c r="D12" s="167" t="s">
        <v>401</v>
      </c>
      <c r="E12" s="167" t="s">
        <v>142</v>
      </c>
      <c r="F12" s="168">
        <v>33</v>
      </c>
      <c r="G12" s="191"/>
      <c r="H12" s="191"/>
      <c r="I12" s="191">
        <f>ROUND(F12*(G12+H12),2)</f>
        <v>0</v>
      </c>
      <c r="J12" s="167">
        <f>ROUND(F12*(N12),2)</f>
        <v>572.88</v>
      </c>
      <c r="K12" s="1">
        <f>ROUND(F12*(O12),2)</f>
        <v>0</v>
      </c>
      <c r="L12" s="1">
        <f>ROUND(F12*(G12),2)</f>
        <v>0</v>
      </c>
      <c r="M12" s="1"/>
      <c r="N12" s="1">
        <v>17.36</v>
      </c>
      <c r="O12" s="1"/>
      <c r="P12" s="166">
        <f>ROUND(F12*(R12),3)</f>
        <v>2.3980000000000001</v>
      </c>
      <c r="Q12" s="171"/>
      <c r="R12" s="171">
        <v>7.2679999999999995E-2</v>
      </c>
      <c r="S12" s="166"/>
      <c r="Z12">
        <v>0</v>
      </c>
    </row>
    <row r="13" spans="1:26" ht="24.95" customHeight="1" x14ac:dyDescent="0.25">
      <c r="A13" s="169">
        <v>3</v>
      </c>
      <c r="B13" s="167" t="s">
        <v>397</v>
      </c>
      <c r="C13" s="170" t="s">
        <v>402</v>
      </c>
      <c r="D13" s="167" t="s">
        <v>403</v>
      </c>
      <c r="E13" s="167" t="s">
        <v>142</v>
      </c>
      <c r="F13" s="168">
        <v>69.3</v>
      </c>
      <c r="G13" s="191"/>
      <c r="H13" s="191"/>
      <c r="I13" s="191">
        <f>ROUND(F13*(G13+H13),2)</f>
        <v>0</v>
      </c>
      <c r="J13" s="167">
        <f>ROUND(F13*(N13),2)</f>
        <v>1415.8</v>
      </c>
      <c r="K13" s="1">
        <f>ROUND(F13*(O13),2)</f>
        <v>0</v>
      </c>
      <c r="L13" s="1">
        <f>ROUND(F13*(G13),2)</f>
        <v>0</v>
      </c>
      <c r="M13" s="1"/>
      <c r="N13" s="1">
        <v>20.43</v>
      </c>
      <c r="O13" s="1"/>
      <c r="P13" s="166">
        <f>ROUND(F13*(R13),3)</f>
        <v>6.8280000000000003</v>
      </c>
      <c r="Q13" s="171"/>
      <c r="R13" s="171">
        <v>9.8527532000000001E-2</v>
      </c>
      <c r="S13" s="166"/>
      <c r="Z13">
        <v>0</v>
      </c>
    </row>
    <row r="14" spans="1:26" x14ac:dyDescent="0.25">
      <c r="A14" s="155"/>
      <c r="B14" s="155"/>
      <c r="C14" s="155"/>
      <c r="D14" s="155" t="s">
        <v>383</v>
      </c>
      <c r="E14" s="155"/>
      <c r="F14" s="166"/>
      <c r="G14" s="192"/>
      <c r="H14" s="192">
        <f>ROUND((SUM(M10:M13))/1,2)</f>
        <v>0</v>
      </c>
      <c r="I14" s="192">
        <f>ROUND((SUM(I10:I13))/1,2)</f>
        <v>0</v>
      </c>
      <c r="J14" s="155"/>
      <c r="K14" s="155"/>
      <c r="L14" s="155">
        <f>ROUND((SUM(L10:L13))/1,2)</f>
        <v>0</v>
      </c>
      <c r="M14" s="155">
        <f>ROUND((SUM(M10:M13))/1,2)</f>
        <v>0</v>
      </c>
      <c r="N14" s="155"/>
      <c r="O14" s="155"/>
      <c r="P14" s="172">
        <f>ROUND((SUM(P10:P13))/1,2)</f>
        <v>9.93</v>
      </c>
      <c r="Q14" s="152"/>
      <c r="R14" s="152"/>
      <c r="S14" s="172">
        <f>ROUND((SUM(S10:S13))/1,2)</f>
        <v>0</v>
      </c>
      <c r="T14" s="152"/>
      <c r="U14" s="152"/>
      <c r="V14" s="152"/>
      <c r="W14" s="152"/>
      <c r="X14" s="152"/>
      <c r="Y14" s="152"/>
      <c r="Z14" s="152"/>
    </row>
    <row r="15" spans="1:26" x14ac:dyDescent="0.25">
      <c r="A15" s="1"/>
      <c r="B15" s="1"/>
      <c r="C15" s="1"/>
      <c r="D15" s="1"/>
      <c r="E15" s="1"/>
      <c r="F15" s="162"/>
      <c r="G15" s="193"/>
      <c r="H15" s="193"/>
      <c r="I15" s="193"/>
      <c r="J15" s="1"/>
      <c r="K15" s="1"/>
      <c r="L15" s="1"/>
      <c r="M15" s="1"/>
      <c r="N15" s="1"/>
      <c r="O15" s="1"/>
      <c r="P15" s="1"/>
      <c r="S15" s="1"/>
    </row>
    <row r="16" spans="1:26" x14ac:dyDescent="0.25">
      <c r="A16" s="155"/>
      <c r="B16" s="155"/>
      <c r="C16" s="155"/>
      <c r="D16" s="155" t="s">
        <v>384</v>
      </c>
      <c r="E16" s="155"/>
      <c r="F16" s="166"/>
      <c r="G16" s="194"/>
      <c r="H16" s="194"/>
      <c r="I16" s="194"/>
      <c r="J16" s="155"/>
      <c r="K16" s="155"/>
      <c r="L16" s="155"/>
      <c r="M16" s="155"/>
      <c r="N16" s="155"/>
      <c r="O16" s="155"/>
      <c r="P16" s="155"/>
      <c r="Q16" s="152"/>
      <c r="R16" s="152"/>
      <c r="S16" s="155"/>
      <c r="T16" s="152"/>
      <c r="U16" s="152"/>
      <c r="V16" s="152"/>
      <c r="W16" s="152"/>
      <c r="X16" s="152"/>
      <c r="Y16" s="152"/>
      <c r="Z16" s="152"/>
    </row>
    <row r="17" spans="1:26" ht="24.95" customHeight="1" x14ac:dyDescent="0.25">
      <c r="A17" s="169">
        <v>4</v>
      </c>
      <c r="B17" s="167" t="s">
        <v>397</v>
      </c>
      <c r="C17" s="170" t="s">
        <v>404</v>
      </c>
      <c r="D17" s="167" t="s">
        <v>405</v>
      </c>
      <c r="E17" s="167" t="s">
        <v>142</v>
      </c>
      <c r="F17" s="168">
        <v>40.92</v>
      </c>
      <c r="G17" s="191"/>
      <c r="H17" s="191"/>
      <c r="I17" s="191">
        <f>ROUND(F17*(G17+H17),2)</f>
        <v>0</v>
      </c>
      <c r="J17" s="167">
        <f>ROUND(F17*(N17),2)</f>
        <v>382.6</v>
      </c>
      <c r="K17" s="1">
        <f>ROUND(F17*(O17),2)</f>
        <v>0</v>
      </c>
      <c r="L17" s="1">
        <f>ROUND(F17*(G17),2)</f>
        <v>0</v>
      </c>
      <c r="M17" s="1"/>
      <c r="N17" s="1">
        <v>9.35</v>
      </c>
      <c r="O17" s="1"/>
      <c r="P17" s="166">
        <f>ROUND(F17*(R17),3)</f>
        <v>0.56299999999999994</v>
      </c>
      <c r="Q17" s="171"/>
      <c r="R17" s="171">
        <v>1.375E-2</v>
      </c>
      <c r="S17" s="166"/>
      <c r="Z17">
        <v>0</v>
      </c>
    </row>
    <row r="18" spans="1:26" ht="24.95" customHeight="1" x14ac:dyDescent="0.25">
      <c r="A18" s="169">
        <v>5</v>
      </c>
      <c r="B18" s="167" t="s">
        <v>397</v>
      </c>
      <c r="C18" s="170" t="s">
        <v>406</v>
      </c>
      <c r="D18" s="167" t="s">
        <v>407</v>
      </c>
      <c r="E18" s="167" t="s">
        <v>142</v>
      </c>
      <c r="F18" s="168">
        <v>418.44</v>
      </c>
      <c r="G18" s="191"/>
      <c r="H18" s="191"/>
      <c r="I18" s="191">
        <f>ROUND(F18*(G18+H18),2)</f>
        <v>0</v>
      </c>
      <c r="J18" s="167">
        <f>ROUND(F18*(N18),2)</f>
        <v>686.24</v>
      </c>
      <c r="K18" s="1">
        <f>ROUND(F18*(O18),2)</f>
        <v>0</v>
      </c>
      <c r="L18" s="1">
        <f>ROUND(F18*(G18),2)</f>
        <v>0</v>
      </c>
      <c r="M18" s="1"/>
      <c r="N18" s="1">
        <v>1.6400000000000001</v>
      </c>
      <c r="O18" s="1"/>
      <c r="P18" s="166">
        <f>ROUND(F18*(R18),3)</f>
        <v>0.126</v>
      </c>
      <c r="Q18" s="171"/>
      <c r="R18" s="171">
        <v>2.9999999999999997E-4</v>
      </c>
      <c r="S18" s="166"/>
      <c r="Z18">
        <v>0</v>
      </c>
    </row>
    <row r="19" spans="1:26" ht="24.95" customHeight="1" x14ac:dyDescent="0.25">
      <c r="A19" s="169">
        <v>6</v>
      </c>
      <c r="B19" s="167" t="s">
        <v>397</v>
      </c>
      <c r="C19" s="170" t="s">
        <v>408</v>
      </c>
      <c r="D19" s="167" t="s">
        <v>409</v>
      </c>
      <c r="E19" s="167" t="s">
        <v>142</v>
      </c>
      <c r="F19" s="168">
        <v>40.92</v>
      </c>
      <c r="G19" s="191"/>
      <c r="H19" s="191"/>
      <c r="I19" s="191">
        <f>ROUND(F19*(G19+H19),2)</f>
        <v>0</v>
      </c>
      <c r="J19" s="167">
        <f>ROUND(F19*(N19),2)</f>
        <v>219.74</v>
      </c>
      <c r="K19" s="1">
        <f>ROUND(F19*(O19),2)</f>
        <v>0</v>
      </c>
      <c r="L19" s="1">
        <f>ROUND(F19*(G19),2)</f>
        <v>0</v>
      </c>
      <c r="M19" s="1"/>
      <c r="N19" s="1">
        <v>5.37</v>
      </c>
      <c r="O19" s="1"/>
      <c r="P19" s="166">
        <f>ROUND(F19*(R19),3)</f>
        <v>0.11799999999999999</v>
      </c>
      <c r="Q19" s="171"/>
      <c r="R19" s="171">
        <v>2.8800000000000002E-3</v>
      </c>
      <c r="S19" s="166"/>
      <c r="Z19">
        <v>0</v>
      </c>
    </row>
    <row r="20" spans="1:26" ht="24.95" customHeight="1" x14ac:dyDescent="0.25">
      <c r="A20" s="169">
        <v>7</v>
      </c>
      <c r="B20" s="167" t="s">
        <v>397</v>
      </c>
      <c r="C20" s="170" t="s">
        <v>410</v>
      </c>
      <c r="D20" s="167" t="s">
        <v>411</v>
      </c>
      <c r="E20" s="167" t="s">
        <v>142</v>
      </c>
      <c r="F20" s="168">
        <v>17.16</v>
      </c>
      <c r="G20" s="191"/>
      <c r="H20" s="191"/>
      <c r="I20" s="191">
        <f>ROUND(F20*(G20+H20),2)</f>
        <v>0</v>
      </c>
      <c r="J20" s="167">
        <f>ROUND(F20*(N20),2)</f>
        <v>210.38</v>
      </c>
      <c r="K20" s="1">
        <f>ROUND(F20*(O20),2)</f>
        <v>0</v>
      </c>
      <c r="L20" s="1">
        <f>ROUND(F20*(G20),2)</f>
        <v>0</v>
      </c>
      <c r="M20" s="1"/>
      <c r="N20" s="1">
        <v>12.26</v>
      </c>
      <c r="O20" s="1"/>
      <c r="P20" s="166">
        <f>ROUND(F20*(R20),3)</f>
        <v>1.863</v>
      </c>
      <c r="Q20" s="171"/>
      <c r="R20" s="171">
        <v>0.10854</v>
      </c>
      <c r="S20" s="166"/>
      <c r="Z20">
        <v>0</v>
      </c>
    </row>
    <row r="21" spans="1:26" ht="24.95" customHeight="1" x14ac:dyDescent="0.25">
      <c r="A21" s="169">
        <v>8</v>
      </c>
      <c r="B21" s="167" t="s">
        <v>412</v>
      </c>
      <c r="C21" s="170" t="s">
        <v>413</v>
      </c>
      <c r="D21" s="167" t="s">
        <v>414</v>
      </c>
      <c r="E21" s="167" t="s">
        <v>142</v>
      </c>
      <c r="F21" s="168">
        <v>66</v>
      </c>
      <c r="G21" s="191"/>
      <c r="H21" s="191"/>
      <c r="I21" s="191">
        <f>ROUND(F21*(G21+H21),2)</f>
        <v>0</v>
      </c>
      <c r="J21" s="167">
        <f>ROUND(F21*(N21),2)</f>
        <v>489.72</v>
      </c>
      <c r="K21" s="1">
        <f>ROUND(F21*(O21),2)</f>
        <v>0</v>
      </c>
      <c r="L21" s="1">
        <f>ROUND(F21*(G21),2)</f>
        <v>0</v>
      </c>
      <c r="M21" s="1"/>
      <c r="N21" s="1">
        <v>7.42</v>
      </c>
      <c r="O21" s="1"/>
      <c r="P21" s="166">
        <f>ROUND(F21*(R21),3)</f>
        <v>1.139</v>
      </c>
      <c r="Q21" s="171"/>
      <c r="R21" s="171">
        <v>1.7260000000000001E-2</v>
      </c>
      <c r="S21" s="166"/>
      <c r="Z21">
        <v>0</v>
      </c>
    </row>
    <row r="22" spans="1:26" x14ac:dyDescent="0.25">
      <c r="A22" s="155"/>
      <c r="B22" s="155"/>
      <c r="C22" s="155"/>
      <c r="D22" s="155" t="s">
        <v>384</v>
      </c>
      <c r="E22" s="155"/>
      <c r="F22" s="166"/>
      <c r="G22" s="192"/>
      <c r="H22" s="192">
        <f>ROUND((SUM(M16:M21))/1,2)</f>
        <v>0</v>
      </c>
      <c r="I22" s="192">
        <f>ROUND((SUM(I16:I21))/1,2)</f>
        <v>0</v>
      </c>
      <c r="J22" s="155"/>
      <c r="K22" s="155"/>
      <c r="L22" s="155">
        <f>ROUND((SUM(L16:L21))/1,2)</f>
        <v>0</v>
      </c>
      <c r="M22" s="155">
        <f>ROUND((SUM(M16:M21))/1,2)</f>
        <v>0</v>
      </c>
      <c r="N22" s="155"/>
      <c r="O22" s="155"/>
      <c r="P22" s="172">
        <f>ROUND((SUM(P16:P21))/1,2)</f>
        <v>3.81</v>
      </c>
      <c r="Q22" s="152"/>
      <c r="R22" s="152"/>
      <c r="S22" s="172">
        <f>ROUND((SUM(S16:S21))/1,2)</f>
        <v>0</v>
      </c>
      <c r="T22" s="152"/>
      <c r="U22" s="152"/>
      <c r="V22" s="152"/>
      <c r="W22" s="152"/>
      <c r="X22" s="152"/>
      <c r="Y22" s="152"/>
      <c r="Z22" s="152"/>
    </row>
    <row r="23" spans="1:26" x14ac:dyDescent="0.25">
      <c r="A23" s="1"/>
      <c r="B23" s="1"/>
      <c r="C23" s="1"/>
      <c r="D23" s="1"/>
      <c r="E23" s="1"/>
      <c r="F23" s="162"/>
      <c r="G23" s="193"/>
      <c r="H23" s="193"/>
      <c r="I23" s="193"/>
      <c r="J23" s="1"/>
      <c r="K23" s="1"/>
      <c r="L23" s="1"/>
      <c r="M23" s="1"/>
      <c r="N23" s="1"/>
      <c r="O23" s="1"/>
      <c r="P23" s="1"/>
      <c r="S23" s="1"/>
    </row>
    <row r="24" spans="1:26" x14ac:dyDescent="0.25">
      <c r="A24" s="155"/>
      <c r="B24" s="155"/>
      <c r="C24" s="155"/>
      <c r="D24" s="155" t="s">
        <v>385</v>
      </c>
      <c r="E24" s="155"/>
      <c r="F24" s="166"/>
      <c r="G24" s="194"/>
      <c r="H24" s="194"/>
      <c r="I24" s="194"/>
      <c r="J24" s="155"/>
      <c r="K24" s="155"/>
      <c r="L24" s="155"/>
      <c r="M24" s="155"/>
      <c r="N24" s="155"/>
      <c r="O24" s="155"/>
      <c r="P24" s="155"/>
      <c r="Q24" s="152"/>
      <c r="R24" s="152"/>
      <c r="S24" s="155"/>
      <c r="T24" s="152"/>
      <c r="U24" s="152"/>
      <c r="V24" s="152"/>
      <c r="W24" s="152"/>
      <c r="X24" s="152"/>
      <c r="Y24" s="152"/>
      <c r="Z24" s="152"/>
    </row>
    <row r="25" spans="1:26" ht="24.95" customHeight="1" x14ac:dyDescent="0.25">
      <c r="A25" s="169">
        <v>9</v>
      </c>
      <c r="B25" s="167" t="s">
        <v>415</v>
      </c>
      <c r="C25" s="170" t="s">
        <v>416</v>
      </c>
      <c r="D25" s="167" t="s">
        <v>417</v>
      </c>
      <c r="E25" s="167" t="s">
        <v>142</v>
      </c>
      <c r="F25" s="168">
        <v>99</v>
      </c>
      <c r="G25" s="191"/>
      <c r="H25" s="191"/>
      <c r="I25" s="191">
        <f t="shared" ref="I25:I37" si="0">ROUND(F25*(G25+H25),2)</f>
        <v>0</v>
      </c>
      <c r="J25" s="167">
        <f t="shared" ref="J25:J37" si="1">ROUND(F25*(N25),2)</f>
        <v>249.48</v>
      </c>
      <c r="K25" s="1">
        <f t="shared" ref="K25:K37" si="2">ROUND(F25*(O25),2)</f>
        <v>0</v>
      </c>
      <c r="L25" s="1">
        <f t="shared" ref="L25:L37" si="3">ROUND(F25*(G25),2)</f>
        <v>0</v>
      </c>
      <c r="M25" s="1"/>
      <c r="N25" s="1">
        <v>2.52</v>
      </c>
      <c r="O25" s="1"/>
      <c r="P25" s="166">
        <f>ROUND(F25*(R25),3)</f>
        <v>0.151</v>
      </c>
      <c r="Q25" s="171"/>
      <c r="R25" s="171">
        <v>1.5300000000000001E-3</v>
      </c>
      <c r="S25" s="166"/>
      <c r="Z25">
        <v>0</v>
      </c>
    </row>
    <row r="26" spans="1:26" ht="24.95" customHeight="1" x14ac:dyDescent="0.25">
      <c r="A26" s="169">
        <v>10</v>
      </c>
      <c r="B26" s="167" t="s">
        <v>418</v>
      </c>
      <c r="C26" s="170" t="s">
        <v>419</v>
      </c>
      <c r="D26" s="167" t="s">
        <v>420</v>
      </c>
      <c r="E26" s="167" t="s">
        <v>421</v>
      </c>
      <c r="F26" s="168">
        <v>5.5739999999999998</v>
      </c>
      <c r="G26" s="191"/>
      <c r="H26" s="191"/>
      <c r="I26" s="191">
        <f t="shared" si="0"/>
        <v>0</v>
      </c>
      <c r="J26" s="167">
        <f t="shared" si="1"/>
        <v>119.12</v>
      </c>
      <c r="K26" s="1">
        <f t="shared" si="2"/>
        <v>0</v>
      </c>
      <c r="L26" s="1">
        <f t="shared" si="3"/>
        <v>0</v>
      </c>
      <c r="M26" s="1"/>
      <c r="N26" s="1">
        <v>21.37</v>
      </c>
      <c r="O26" s="1"/>
      <c r="P26" s="166"/>
      <c r="Q26" s="171"/>
      <c r="R26" s="171"/>
      <c r="S26" s="166"/>
      <c r="Z26">
        <v>0</v>
      </c>
    </row>
    <row r="27" spans="1:26" ht="24.95" customHeight="1" x14ac:dyDescent="0.25">
      <c r="A27" s="169">
        <v>11</v>
      </c>
      <c r="B27" s="167" t="s">
        <v>418</v>
      </c>
      <c r="C27" s="170" t="s">
        <v>422</v>
      </c>
      <c r="D27" s="167" t="s">
        <v>423</v>
      </c>
      <c r="E27" s="167" t="s">
        <v>142</v>
      </c>
      <c r="F27" s="168">
        <v>49.5</v>
      </c>
      <c r="G27" s="191"/>
      <c r="H27" s="191"/>
      <c r="I27" s="191">
        <f t="shared" si="0"/>
        <v>0</v>
      </c>
      <c r="J27" s="167">
        <f t="shared" si="1"/>
        <v>169.29</v>
      </c>
      <c r="K27" s="1">
        <f t="shared" si="2"/>
        <v>0</v>
      </c>
      <c r="L27" s="1">
        <f t="shared" si="3"/>
        <v>0</v>
      </c>
      <c r="M27" s="1"/>
      <c r="N27" s="1">
        <v>3.42</v>
      </c>
      <c r="O27" s="1"/>
      <c r="P27" s="166"/>
      <c r="Q27" s="171"/>
      <c r="R27" s="171"/>
      <c r="S27" s="166"/>
      <c r="Z27">
        <v>0</v>
      </c>
    </row>
    <row r="28" spans="1:26" ht="24.95" customHeight="1" x14ac:dyDescent="0.25">
      <c r="A28" s="169">
        <v>12</v>
      </c>
      <c r="B28" s="167" t="s">
        <v>418</v>
      </c>
      <c r="C28" s="170" t="s">
        <v>424</v>
      </c>
      <c r="D28" s="167" t="s">
        <v>425</v>
      </c>
      <c r="E28" s="167" t="s">
        <v>142</v>
      </c>
      <c r="F28" s="168">
        <v>114.84</v>
      </c>
      <c r="G28" s="191"/>
      <c r="H28" s="191"/>
      <c r="I28" s="191">
        <f t="shared" si="0"/>
        <v>0</v>
      </c>
      <c r="J28" s="167">
        <f t="shared" si="1"/>
        <v>211.31</v>
      </c>
      <c r="K28" s="1">
        <f t="shared" si="2"/>
        <v>0</v>
      </c>
      <c r="L28" s="1">
        <f t="shared" si="3"/>
        <v>0</v>
      </c>
      <c r="M28" s="1"/>
      <c r="N28" s="1">
        <v>1.8399999999999999</v>
      </c>
      <c r="O28" s="1"/>
      <c r="P28" s="166"/>
      <c r="Q28" s="171"/>
      <c r="R28" s="171"/>
      <c r="S28" s="166"/>
      <c r="Z28">
        <v>0</v>
      </c>
    </row>
    <row r="29" spans="1:26" ht="24.95" customHeight="1" x14ac:dyDescent="0.25">
      <c r="A29" s="169">
        <v>13</v>
      </c>
      <c r="B29" s="167" t="s">
        <v>418</v>
      </c>
      <c r="C29" s="170" t="s">
        <v>426</v>
      </c>
      <c r="D29" s="167" t="s">
        <v>427</v>
      </c>
      <c r="E29" s="167" t="s">
        <v>142</v>
      </c>
      <c r="F29" s="168">
        <v>17.16</v>
      </c>
      <c r="G29" s="191"/>
      <c r="H29" s="191"/>
      <c r="I29" s="191">
        <f t="shared" si="0"/>
        <v>0</v>
      </c>
      <c r="J29" s="167">
        <f t="shared" si="1"/>
        <v>54.91</v>
      </c>
      <c r="K29" s="1">
        <f t="shared" si="2"/>
        <v>0</v>
      </c>
      <c r="L29" s="1">
        <f t="shared" si="3"/>
        <v>0</v>
      </c>
      <c r="M29" s="1"/>
      <c r="N29" s="1">
        <v>3.2</v>
      </c>
      <c r="O29" s="1"/>
      <c r="P29" s="166"/>
      <c r="Q29" s="171"/>
      <c r="R29" s="171"/>
      <c r="S29" s="166"/>
      <c r="Z29">
        <v>0</v>
      </c>
    </row>
    <row r="30" spans="1:26" ht="24.95" customHeight="1" x14ac:dyDescent="0.25">
      <c r="A30" s="169">
        <v>14</v>
      </c>
      <c r="B30" s="167" t="s">
        <v>418</v>
      </c>
      <c r="C30" s="170" t="s">
        <v>428</v>
      </c>
      <c r="D30" s="167" t="s">
        <v>429</v>
      </c>
      <c r="E30" s="167" t="s">
        <v>430</v>
      </c>
      <c r="F30" s="168">
        <v>18.849</v>
      </c>
      <c r="G30" s="191"/>
      <c r="H30" s="191"/>
      <c r="I30" s="191">
        <f t="shared" si="0"/>
        <v>0</v>
      </c>
      <c r="J30" s="167">
        <f t="shared" si="1"/>
        <v>160.59</v>
      </c>
      <c r="K30" s="1">
        <f t="shared" si="2"/>
        <v>0</v>
      </c>
      <c r="L30" s="1">
        <f t="shared" si="3"/>
        <v>0</v>
      </c>
      <c r="M30" s="1"/>
      <c r="N30" s="1">
        <v>8.52</v>
      </c>
      <c r="O30" s="1"/>
      <c r="P30" s="166"/>
      <c r="Q30" s="171"/>
      <c r="R30" s="171"/>
      <c r="S30" s="166"/>
      <c r="Z30">
        <v>0</v>
      </c>
    </row>
    <row r="31" spans="1:26" ht="24.95" customHeight="1" x14ac:dyDescent="0.25">
      <c r="A31" s="169">
        <v>15</v>
      </c>
      <c r="B31" s="167" t="s">
        <v>418</v>
      </c>
      <c r="C31" s="170" t="s">
        <v>431</v>
      </c>
      <c r="D31" s="167" t="s">
        <v>432</v>
      </c>
      <c r="E31" s="167" t="s">
        <v>430</v>
      </c>
      <c r="F31" s="168">
        <v>75.396000000000001</v>
      </c>
      <c r="G31" s="191"/>
      <c r="H31" s="191"/>
      <c r="I31" s="191">
        <f t="shared" si="0"/>
        <v>0</v>
      </c>
      <c r="J31" s="167">
        <f t="shared" si="1"/>
        <v>450.11</v>
      </c>
      <c r="K31" s="1">
        <f t="shared" si="2"/>
        <v>0</v>
      </c>
      <c r="L31" s="1">
        <f t="shared" si="3"/>
        <v>0</v>
      </c>
      <c r="M31" s="1"/>
      <c r="N31" s="1">
        <v>5.97</v>
      </c>
      <c r="O31" s="1"/>
      <c r="P31" s="166"/>
      <c r="Q31" s="171"/>
      <c r="R31" s="171"/>
      <c r="S31" s="166"/>
      <c r="Z31">
        <v>0</v>
      </c>
    </row>
    <row r="32" spans="1:26" ht="24.95" customHeight="1" x14ac:dyDescent="0.25">
      <c r="A32" s="169">
        <v>16</v>
      </c>
      <c r="B32" s="167" t="s">
        <v>418</v>
      </c>
      <c r="C32" s="170" t="s">
        <v>433</v>
      </c>
      <c r="D32" s="167" t="s">
        <v>434</v>
      </c>
      <c r="E32" s="167" t="s">
        <v>430</v>
      </c>
      <c r="F32" s="168">
        <v>18.849</v>
      </c>
      <c r="G32" s="191"/>
      <c r="H32" s="191"/>
      <c r="I32" s="191">
        <f t="shared" si="0"/>
        <v>0</v>
      </c>
      <c r="J32" s="167">
        <f t="shared" si="1"/>
        <v>228.83</v>
      </c>
      <c r="K32" s="1">
        <f t="shared" si="2"/>
        <v>0</v>
      </c>
      <c r="L32" s="1">
        <f t="shared" si="3"/>
        <v>0</v>
      </c>
      <c r="M32" s="1"/>
      <c r="N32" s="1">
        <v>12.14</v>
      </c>
      <c r="O32" s="1"/>
      <c r="P32" s="166"/>
      <c r="Q32" s="171"/>
      <c r="R32" s="171"/>
      <c r="S32" s="166"/>
      <c r="Z32">
        <v>0</v>
      </c>
    </row>
    <row r="33" spans="1:26" ht="24.95" customHeight="1" x14ac:dyDescent="0.25">
      <c r="A33" s="169">
        <v>17</v>
      </c>
      <c r="B33" s="167" t="s">
        <v>418</v>
      </c>
      <c r="C33" s="170" t="s">
        <v>435</v>
      </c>
      <c r="D33" s="167" t="s">
        <v>436</v>
      </c>
      <c r="E33" s="167" t="s">
        <v>430</v>
      </c>
      <c r="F33" s="168">
        <v>75.396000000000001</v>
      </c>
      <c r="G33" s="191"/>
      <c r="H33" s="191"/>
      <c r="I33" s="191">
        <f t="shared" si="0"/>
        <v>0</v>
      </c>
      <c r="J33" s="167">
        <f t="shared" si="1"/>
        <v>30.91</v>
      </c>
      <c r="K33" s="1">
        <f t="shared" si="2"/>
        <v>0</v>
      </c>
      <c r="L33" s="1">
        <f t="shared" si="3"/>
        <v>0</v>
      </c>
      <c r="M33" s="1"/>
      <c r="N33" s="1">
        <v>0.41</v>
      </c>
      <c r="O33" s="1"/>
      <c r="P33" s="166"/>
      <c r="Q33" s="171"/>
      <c r="R33" s="171"/>
      <c r="S33" s="166"/>
      <c r="Z33">
        <v>0</v>
      </c>
    </row>
    <row r="34" spans="1:26" ht="24.95" customHeight="1" x14ac:dyDescent="0.25">
      <c r="A34" s="169">
        <v>18</v>
      </c>
      <c r="B34" s="167" t="s">
        <v>418</v>
      </c>
      <c r="C34" s="170" t="s">
        <v>437</v>
      </c>
      <c r="D34" s="167" t="s">
        <v>438</v>
      </c>
      <c r="E34" s="167" t="s">
        <v>430</v>
      </c>
      <c r="F34" s="168">
        <v>18.849</v>
      </c>
      <c r="G34" s="191"/>
      <c r="H34" s="191"/>
      <c r="I34" s="191">
        <f t="shared" si="0"/>
        <v>0</v>
      </c>
      <c r="J34" s="167">
        <f t="shared" si="1"/>
        <v>162.1</v>
      </c>
      <c r="K34" s="1">
        <f t="shared" si="2"/>
        <v>0</v>
      </c>
      <c r="L34" s="1">
        <f t="shared" si="3"/>
        <v>0</v>
      </c>
      <c r="M34" s="1"/>
      <c r="N34" s="1">
        <v>8.6</v>
      </c>
      <c r="O34" s="1"/>
      <c r="P34" s="166"/>
      <c r="Q34" s="171"/>
      <c r="R34" s="171"/>
      <c r="S34" s="166"/>
      <c r="Z34">
        <v>0</v>
      </c>
    </row>
    <row r="35" spans="1:26" ht="24.95" customHeight="1" x14ac:dyDescent="0.25">
      <c r="A35" s="169">
        <v>19</v>
      </c>
      <c r="B35" s="167" t="s">
        <v>418</v>
      </c>
      <c r="C35" s="170" t="s">
        <v>439</v>
      </c>
      <c r="D35" s="167" t="s">
        <v>440</v>
      </c>
      <c r="E35" s="167" t="s">
        <v>430</v>
      </c>
      <c r="F35" s="168">
        <v>75.396000000000001</v>
      </c>
      <c r="G35" s="191"/>
      <c r="H35" s="191"/>
      <c r="I35" s="191">
        <f t="shared" si="0"/>
        <v>0</v>
      </c>
      <c r="J35" s="167">
        <f t="shared" si="1"/>
        <v>73.13</v>
      </c>
      <c r="K35" s="1">
        <f t="shared" si="2"/>
        <v>0</v>
      </c>
      <c r="L35" s="1">
        <f t="shared" si="3"/>
        <v>0</v>
      </c>
      <c r="M35" s="1"/>
      <c r="N35" s="1">
        <v>0.97</v>
      </c>
      <c r="O35" s="1"/>
      <c r="P35" s="166"/>
      <c r="Q35" s="171"/>
      <c r="R35" s="171"/>
      <c r="S35" s="166"/>
      <c r="Z35">
        <v>0</v>
      </c>
    </row>
    <row r="36" spans="1:26" ht="24.95" customHeight="1" x14ac:dyDescent="0.25">
      <c r="A36" s="169">
        <v>20</v>
      </c>
      <c r="B36" s="167" t="s">
        <v>418</v>
      </c>
      <c r="C36" s="170" t="s">
        <v>441</v>
      </c>
      <c r="D36" s="167" t="s">
        <v>442</v>
      </c>
      <c r="E36" s="167" t="s">
        <v>430</v>
      </c>
      <c r="F36" s="168">
        <v>18.849</v>
      </c>
      <c r="G36" s="191"/>
      <c r="H36" s="191"/>
      <c r="I36" s="191">
        <f t="shared" si="0"/>
        <v>0</v>
      </c>
      <c r="J36" s="167">
        <f t="shared" si="1"/>
        <v>756.98</v>
      </c>
      <c r="K36" s="1">
        <f t="shared" si="2"/>
        <v>0</v>
      </c>
      <c r="L36" s="1">
        <f t="shared" si="3"/>
        <v>0</v>
      </c>
      <c r="M36" s="1"/>
      <c r="N36" s="1">
        <v>40.159999999999997</v>
      </c>
      <c r="O36" s="1"/>
      <c r="P36" s="166"/>
      <c r="Q36" s="171"/>
      <c r="R36" s="171"/>
      <c r="S36" s="166"/>
      <c r="Z36">
        <v>0</v>
      </c>
    </row>
    <row r="37" spans="1:26" ht="24.95" customHeight="1" x14ac:dyDescent="0.25">
      <c r="A37" s="169">
        <v>21</v>
      </c>
      <c r="B37" s="167" t="s">
        <v>102</v>
      </c>
      <c r="C37" s="170" t="s">
        <v>443</v>
      </c>
      <c r="D37" s="167" t="s">
        <v>444</v>
      </c>
      <c r="E37" s="167" t="s">
        <v>142</v>
      </c>
      <c r="F37" s="168">
        <v>21.12</v>
      </c>
      <c r="G37" s="191"/>
      <c r="H37" s="191"/>
      <c r="I37" s="191">
        <f t="shared" si="0"/>
        <v>0</v>
      </c>
      <c r="J37" s="167">
        <f t="shared" si="1"/>
        <v>285.75</v>
      </c>
      <c r="K37" s="1">
        <f t="shared" si="2"/>
        <v>0</v>
      </c>
      <c r="L37" s="1">
        <f t="shared" si="3"/>
        <v>0</v>
      </c>
      <c r="M37" s="1"/>
      <c r="N37" s="1">
        <v>13.53</v>
      </c>
      <c r="O37" s="1"/>
      <c r="P37" s="166"/>
      <c r="Q37" s="171"/>
      <c r="R37" s="171"/>
      <c r="S37" s="166"/>
      <c r="Z37">
        <v>0</v>
      </c>
    </row>
    <row r="38" spans="1:26" x14ac:dyDescent="0.25">
      <c r="A38" s="155"/>
      <c r="B38" s="155"/>
      <c r="C38" s="155"/>
      <c r="D38" s="155" t="s">
        <v>385</v>
      </c>
      <c r="E38" s="155"/>
      <c r="F38" s="166"/>
      <c r="G38" s="192"/>
      <c r="H38" s="192">
        <f>ROUND((SUM(M24:M37))/1,2)</f>
        <v>0</v>
      </c>
      <c r="I38" s="192">
        <f>ROUND((SUM(I24:I37))/1,2)</f>
        <v>0</v>
      </c>
      <c r="J38" s="155"/>
      <c r="K38" s="155"/>
      <c r="L38" s="155">
        <f>ROUND((SUM(L24:L37))/1,2)</f>
        <v>0</v>
      </c>
      <c r="M38" s="155">
        <f>ROUND((SUM(M24:M37))/1,2)</f>
        <v>0</v>
      </c>
      <c r="N38" s="155"/>
      <c r="O38" s="155"/>
      <c r="P38" s="172">
        <f>ROUND((SUM(P24:P37))/1,2)</f>
        <v>0.15</v>
      </c>
      <c r="Q38" s="152"/>
      <c r="R38" s="152"/>
      <c r="S38" s="172">
        <f>ROUND((SUM(S24:S37))/1,2)</f>
        <v>0</v>
      </c>
      <c r="T38" s="152"/>
      <c r="U38" s="152"/>
      <c r="V38" s="152"/>
      <c r="W38" s="152"/>
      <c r="X38" s="152"/>
      <c r="Y38" s="152"/>
      <c r="Z38" s="152"/>
    </row>
    <row r="39" spans="1:26" x14ac:dyDescent="0.25">
      <c r="A39" s="1"/>
      <c r="B39" s="1"/>
      <c r="C39" s="1"/>
      <c r="D39" s="1"/>
      <c r="E39" s="1"/>
      <c r="F39" s="162"/>
      <c r="G39" s="193"/>
      <c r="H39" s="193"/>
      <c r="I39" s="193"/>
      <c r="J39" s="1"/>
      <c r="K39" s="1"/>
      <c r="L39" s="1"/>
      <c r="M39" s="1"/>
      <c r="N39" s="1"/>
      <c r="O39" s="1"/>
      <c r="P39" s="1"/>
      <c r="S39" s="1"/>
    </row>
    <row r="40" spans="1:26" x14ac:dyDescent="0.25">
      <c r="A40" s="155"/>
      <c r="B40" s="155"/>
      <c r="C40" s="155"/>
      <c r="D40" s="155" t="s">
        <v>386</v>
      </c>
      <c r="E40" s="155"/>
      <c r="F40" s="166"/>
      <c r="G40" s="194"/>
      <c r="H40" s="194"/>
      <c r="I40" s="194"/>
      <c r="J40" s="155"/>
      <c r="K40" s="155"/>
      <c r="L40" s="155"/>
      <c r="M40" s="155"/>
      <c r="N40" s="155"/>
      <c r="O40" s="155"/>
      <c r="P40" s="155"/>
      <c r="Q40" s="152"/>
      <c r="R40" s="152"/>
      <c r="S40" s="155"/>
      <c r="T40" s="152"/>
      <c r="U40" s="152"/>
      <c r="V40" s="152"/>
      <c r="W40" s="152"/>
      <c r="X40" s="152"/>
      <c r="Y40" s="152"/>
      <c r="Z40" s="152"/>
    </row>
    <row r="41" spans="1:26" ht="24.95" customHeight="1" x14ac:dyDescent="0.25">
      <c r="A41" s="169">
        <v>22</v>
      </c>
      <c r="B41" s="167" t="s">
        <v>412</v>
      </c>
      <c r="C41" s="170" t="s">
        <v>445</v>
      </c>
      <c r="D41" s="167" t="s">
        <v>446</v>
      </c>
      <c r="E41" s="167" t="s">
        <v>430</v>
      </c>
      <c r="F41" s="168">
        <v>12.417</v>
      </c>
      <c r="G41" s="191"/>
      <c r="H41" s="191"/>
      <c r="I41" s="191">
        <f>ROUND(F41*(G41+H41),2)</f>
        <v>0</v>
      </c>
      <c r="J41" s="167">
        <f>ROUND(F41*(N41),2)</f>
        <v>400.08</v>
      </c>
      <c r="K41" s="1">
        <f>ROUND(F41*(O41),2)</f>
        <v>0</v>
      </c>
      <c r="L41" s="1">
        <f>ROUND(F41*(G41),2)</f>
        <v>0</v>
      </c>
      <c r="M41" s="1"/>
      <c r="N41" s="1">
        <v>32.22</v>
      </c>
      <c r="O41" s="1"/>
      <c r="P41" s="166"/>
      <c r="Q41" s="171"/>
      <c r="R41" s="171"/>
      <c r="S41" s="166"/>
      <c r="Z41">
        <v>0</v>
      </c>
    </row>
    <row r="42" spans="1:26" x14ac:dyDescent="0.25">
      <c r="A42" s="155"/>
      <c r="B42" s="155"/>
      <c r="C42" s="155"/>
      <c r="D42" s="155" t="s">
        <v>386</v>
      </c>
      <c r="E42" s="155"/>
      <c r="F42" s="166"/>
      <c r="G42" s="192"/>
      <c r="H42" s="192">
        <f>ROUND((SUM(M40:M41))/1,2)</f>
        <v>0</v>
      </c>
      <c r="I42" s="192">
        <f>ROUND((SUM(I40:I41))/1,2)</f>
        <v>0</v>
      </c>
      <c r="J42" s="155"/>
      <c r="K42" s="155"/>
      <c r="L42" s="155">
        <f>ROUND((SUM(L40:L41))/1,2)</f>
        <v>0</v>
      </c>
      <c r="M42" s="155">
        <f>ROUND((SUM(M40:M41))/1,2)</f>
        <v>0</v>
      </c>
      <c r="N42" s="155"/>
      <c r="O42" s="155"/>
      <c r="P42" s="172">
        <f>ROUND((SUM(P40:P41))/1,2)</f>
        <v>0</v>
      </c>
      <c r="Q42" s="152"/>
      <c r="R42" s="152"/>
      <c r="S42" s="172">
        <f>ROUND((SUM(S40:S41))/1,2)</f>
        <v>0</v>
      </c>
      <c r="T42" s="152"/>
      <c r="U42" s="152"/>
      <c r="V42" s="152"/>
      <c r="W42" s="152"/>
      <c r="X42" s="152"/>
      <c r="Y42" s="152"/>
      <c r="Z42" s="152"/>
    </row>
    <row r="43" spans="1:26" x14ac:dyDescent="0.25">
      <c r="A43" s="1"/>
      <c r="B43" s="1"/>
      <c r="C43" s="1"/>
      <c r="D43" s="1"/>
      <c r="E43" s="1"/>
      <c r="F43" s="162"/>
      <c r="G43" s="193"/>
      <c r="H43" s="193"/>
      <c r="I43" s="193"/>
      <c r="J43" s="1"/>
      <c r="K43" s="1"/>
      <c r="L43" s="1"/>
      <c r="M43" s="1"/>
      <c r="N43" s="1"/>
      <c r="O43" s="1"/>
      <c r="P43" s="1"/>
      <c r="S43" s="1"/>
    </row>
    <row r="44" spans="1:26" x14ac:dyDescent="0.25">
      <c r="A44" s="155"/>
      <c r="B44" s="155"/>
      <c r="C44" s="155"/>
      <c r="D44" s="2" t="s">
        <v>382</v>
      </c>
      <c r="E44" s="155"/>
      <c r="F44" s="166"/>
      <c r="G44" s="192"/>
      <c r="H44" s="192">
        <f>ROUND((SUM(M9:M43))/2,2)</f>
        <v>0</v>
      </c>
      <c r="I44" s="192">
        <f>ROUND((SUM(I9:I43))/2,2)</f>
        <v>0</v>
      </c>
      <c r="J44" s="156"/>
      <c r="K44" s="155"/>
      <c r="L44" s="156">
        <f>ROUND((SUM(L9:L43))/2,2)</f>
        <v>0</v>
      </c>
      <c r="M44" s="156">
        <f>ROUND((SUM(M9:M43))/2,2)</f>
        <v>0</v>
      </c>
      <c r="N44" s="155"/>
      <c r="O44" s="155"/>
      <c r="P44" s="172">
        <f>ROUND((SUM(P9:P43))/2,2)</f>
        <v>13.89</v>
      </c>
      <c r="S44" s="172">
        <f>ROUND((SUM(S9:S43))/2,2)</f>
        <v>0</v>
      </c>
    </row>
    <row r="45" spans="1:26" x14ac:dyDescent="0.25">
      <c r="A45" s="1"/>
      <c r="B45" s="1"/>
      <c r="C45" s="1"/>
      <c r="D45" s="1"/>
      <c r="E45" s="1"/>
      <c r="F45" s="162"/>
      <c r="G45" s="193"/>
      <c r="H45" s="193"/>
      <c r="I45" s="193"/>
      <c r="J45" s="1"/>
      <c r="K45" s="1"/>
      <c r="L45" s="1"/>
      <c r="M45" s="1"/>
      <c r="N45" s="1"/>
      <c r="O45" s="1"/>
      <c r="P45" s="1"/>
      <c r="S45" s="1"/>
    </row>
    <row r="46" spans="1:26" x14ac:dyDescent="0.25">
      <c r="A46" s="155"/>
      <c r="B46" s="155"/>
      <c r="C46" s="155"/>
      <c r="D46" s="2" t="s">
        <v>137</v>
      </c>
      <c r="E46" s="155"/>
      <c r="F46" s="166"/>
      <c r="G46" s="194"/>
      <c r="H46" s="194"/>
      <c r="I46" s="194"/>
      <c r="J46" s="155"/>
      <c r="K46" s="155"/>
      <c r="L46" s="155"/>
      <c r="M46" s="155"/>
      <c r="N46" s="155"/>
      <c r="O46" s="155"/>
      <c r="P46" s="155"/>
      <c r="Q46" s="152"/>
      <c r="R46" s="152"/>
      <c r="S46" s="155"/>
      <c r="T46" s="152"/>
      <c r="U46" s="152"/>
      <c r="V46" s="152"/>
      <c r="W46" s="152"/>
      <c r="X46" s="152"/>
      <c r="Y46" s="152"/>
      <c r="Z46" s="152"/>
    </row>
    <row r="47" spans="1:26" x14ac:dyDescent="0.25">
      <c r="A47" s="155"/>
      <c r="B47" s="155"/>
      <c r="C47" s="155"/>
      <c r="D47" s="155" t="s">
        <v>387</v>
      </c>
      <c r="E47" s="155"/>
      <c r="F47" s="166"/>
      <c r="G47" s="194"/>
      <c r="H47" s="194"/>
      <c r="I47" s="194"/>
      <c r="J47" s="155"/>
      <c r="K47" s="155"/>
      <c r="L47" s="155"/>
      <c r="M47" s="155"/>
      <c r="N47" s="155"/>
      <c r="O47" s="155"/>
      <c r="P47" s="155"/>
      <c r="Q47" s="152"/>
      <c r="R47" s="152"/>
      <c r="S47" s="155"/>
      <c r="T47" s="152"/>
      <c r="U47" s="152"/>
      <c r="V47" s="152"/>
      <c r="W47" s="152"/>
      <c r="X47" s="152"/>
      <c r="Y47" s="152"/>
      <c r="Z47" s="152"/>
    </row>
    <row r="48" spans="1:26" ht="24.95" customHeight="1" x14ac:dyDescent="0.25">
      <c r="A48" s="169">
        <v>23</v>
      </c>
      <c r="B48" s="167" t="s">
        <v>447</v>
      </c>
      <c r="C48" s="170" t="s">
        <v>448</v>
      </c>
      <c r="D48" s="167" t="s">
        <v>449</v>
      </c>
      <c r="E48" s="167" t="s">
        <v>142</v>
      </c>
      <c r="F48" s="168">
        <v>49.5</v>
      </c>
      <c r="G48" s="191"/>
      <c r="H48" s="191"/>
      <c r="I48" s="191">
        <f>ROUND(F48*(G48+H48),2)</f>
        <v>0</v>
      </c>
      <c r="J48" s="167">
        <f>ROUND(F48*(N48),2)</f>
        <v>397.49</v>
      </c>
      <c r="K48" s="1">
        <f>ROUND(F48*(O48),2)</f>
        <v>0</v>
      </c>
      <c r="L48" s="1">
        <f>ROUND(F48*(G48),2)</f>
        <v>0</v>
      </c>
      <c r="M48" s="1"/>
      <c r="N48" s="1">
        <v>8.0299999999999994</v>
      </c>
      <c r="O48" s="1"/>
      <c r="P48" s="166"/>
      <c r="Q48" s="171"/>
      <c r="R48" s="171"/>
      <c r="S48" s="166"/>
      <c r="Z48">
        <v>0</v>
      </c>
    </row>
    <row r="49" spans="1:26" ht="24.95" customHeight="1" x14ac:dyDescent="0.25">
      <c r="A49" s="169">
        <v>24</v>
      </c>
      <c r="B49" s="167" t="s">
        <v>447</v>
      </c>
      <c r="C49" s="170" t="s">
        <v>450</v>
      </c>
      <c r="D49" s="167" t="s">
        <v>451</v>
      </c>
      <c r="E49" s="167" t="s">
        <v>131</v>
      </c>
      <c r="F49" s="168">
        <v>2.5499999999999998</v>
      </c>
      <c r="G49" s="191"/>
      <c r="H49" s="191"/>
      <c r="I49" s="191">
        <f>ROUND(F49*(G49+H49),2)</f>
        <v>0</v>
      </c>
      <c r="J49" s="167">
        <f>ROUND(F49*(N49),2)</f>
        <v>10.14</v>
      </c>
      <c r="K49" s="1">
        <f>ROUND(F49*(O49),2)</f>
        <v>0</v>
      </c>
      <c r="L49" s="1">
        <f>ROUND(F49*(G49),2)</f>
        <v>0</v>
      </c>
      <c r="M49" s="1"/>
      <c r="N49" s="1">
        <v>3.9759599256515505</v>
      </c>
      <c r="O49" s="1"/>
      <c r="P49" s="166"/>
      <c r="Q49" s="171"/>
      <c r="R49" s="171"/>
      <c r="S49" s="166"/>
      <c r="Z49">
        <v>0</v>
      </c>
    </row>
    <row r="50" spans="1:26" x14ac:dyDescent="0.25">
      <c r="A50" s="155"/>
      <c r="B50" s="155"/>
      <c r="C50" s="155"/>
      <c r="D50" s="155" t="s">
        <v>387</v>
      </c>
      <c r="E50" s="155"/>
      <c r="F50" s="166"/>
      <c r="G50" s="192"/>
      <c r="H50" s="192">
        <f>ROUND((SUM(M47:M49))/1,2)</f>
        <v>0</v>
      </c>
      <c r="I50" s="192">
        <f>ROUND((SUM(I47:I49))/1,2)</f>
        <v>0</v>
      </c>
      <c r="J50" s="155"/>
      <c r="K50" s="155"/>
      <c r="L50" s="155">
        <f>ROUND((SUM(L47:L49))/1,2)</f>
        <v>0</v>
      </c>
      <c r="M50" s="155">
        <f>ROUND((SUM(M47:M49))/1,2)</f>
        <v>0</v>
      </c>
      <c r="N50" s="155"/>
      <c r="O50" s="155"/>
      <c r="P50" s="172">
        <f>ROUND((SUM(P47:P49))/1,2)</f>
        <v>0</v>
      </c>
      <c r="Q50" s="152"/>
      <c r="R50" s="152"/>
      <c r="S50" s="172">
        <f>ROUND((SUM(S47:S49))/1,2)</f>
        <v>0</v>
      </c>
      <c r="T50" s="152"/>
      <c r="U50" s="152"/>
      <c r="V50" s="152"/>
      <c r="W50" s="152"/>
      <c r="X50" s="152"/>
      <c r="Y50" s="152"/>
      <c r="Z50" s="152"/>
    </row>
    <row r="51" spans="1:26" x14ac:dyDescent="0.25">
      <c r="A51" s="1"/>
      <c r="B51" s="1"/>
      <c r="C51" s="1"/>
      <c r="D51" s="1"/>
      <c r="E51" s="1"/>
      <c r="F51" s="162"/>
      <c r="G51" s="193"/>
      <c r="H51" s="193"/>
      <c r="I51" s="193"/>
      <c r="J51" s="1"/>
      <c r="K51" s="1"/>
      <c r="L51" s="1"/>
      <c r="M51" s="1"/>
      <c r="N51" s="1"/>
      <c r="O51" s="1"/>
      <c r="P51" s="1"/>
      <c r="S51" s="1"/>
    </row>
    <row r="52" spans="1:26" x14ac:dyDescent="0.25">
      <c r="A52" s="155"/>
      <c r="B52" s="155"/>
      <c r="C52" s="155"/>
      <c r="D52" s="155" t="s">
        <v>388</v>
      </c>
      <c r="E52" s="155"/>
      <c r="F52" s="166"/>
      <c r="G52" s="194"/>
      <c r="H52" s="194"/>
      <c r="I52" s="194"/>
      <c r="J52" s="155"/>
      <c r="K52" s="155"/>
      <c r="L52" s="155"/>
      <c r="M52" s="155"/>
      <c r="N52" s="155"/>
      <c r="O52" s="155"/>
      <c r="P52" s="155"/>
      <c r="Q52" s="152"/>
      <c r="R52" s="152"/>
      <c r="S52" s="155"/>
      <c r="T52" s="152"/>
      <c r="U52" s="152"/>
      <c r="V52" s="152"/>
      <c r="W52" s="152"/>
      <c r="X52" s="152"/>
      <c r="Y52" s="152"/>
      <c r="Z52" s="152"/>
    </row>
    <row r="53" spans="1:26" ht="24.95" customHeight="1" x14ac:dyDescent="0.25">
      <c r="A53" s="169">
        <v>25</v>
      </c>
      <c r="B53" s="167" t="s">
        <v>452</v>
      </c>
      <c r="C53" s="170" t="s">
        <v>453</v>
      </c>
      <c r="D53" s="167" t="s">
        <v>828</v>
      </c>
      <c r="E53" s="167" t="s">
        <v>454</v>
      </c>
      <c r="F53" s="168">
        <v>1</v>
      </c>
      <c r="G53" s="191"/>
      <c r="H53" s="191"/>
      <c r="I53" s="191">
        <f>ROUND(F53*(G53+H53),2)</f>
        <v>0</v>
      </c>
      <c r="J53" s="167">
        <f>ROUND(F53*(N53),2)</f>
        <v>5500</v>
      </c>
      <c r="K53" s="1">
        <f>ROUND(F53*(O53),2)</f>
        <v>0</v>
      </c>
      <c r="L53" s="1">
        <f>ROUND(F53*(G53),2)</f>
        <v>0</v>
      </c>
      <c r="M53" s="1"/>
      <c r="N53" s="1">
        <v>5500</v>
      </c>
      <c r="O53" s="1"/>
      <c r="P53" s="166">
        <f>ROUND(F53*(R53),3)</f>
        <v>2E-3</v>
      </c>
      <c r="Q53" s="171"/>
      <c r="R53" s="171">
        <v>1.6300000000000002E-3</v>
      </c>
      <c r="S53" s="166"/>
      <c r="Z53">
        <v>0</v>
      </c>
    </row>
    <row r="54" spans="1:26" ht="24.95" customHeight="1" x14ac:dyDescent="0.25">
      <c r="A54" s="169">
        <v>26</v>
      </c>
      <c r="B54" s="167" t="s">
        <v>452</v>
      </c>
      <c r="C54" s="170" t="s">
        <v>455</v>
      </c>
      <c r="D54" s="167" t="s">
        <v>456</v>
      </c>
      <c r="E54" s="167" t="s">
        <v>89</v>
      </c>
      <c r="F54" s="168">
        <v>9</v>
      </c>
      <c r="G54" s="191"/>
      <c r="H54" s="191"/>
      <c r="I54" s="191">
        <f>ROUND(F54*(G54+H54),2)</f>
        <v>0</v>
      </c>
      <c r="J54" s="167">
        <f>ROUND(F54*(N54),2)</f>
        <v>963.9</v>
      </c>
      <c r="K54" s="1">
        <f>ROUND(F54*(O54),2)</f>
        <v>0</v>
      </c>
      <c r="L54" s="1">
        <f>ROUND(F54*(G54),2)</f>
        <v>0</v>
      </c>
      <c r="M54" s="1"/>
      <c r="N54" s="1">
        <v>107.1</v>
      </c>
      <c r="O54" s="1"/>
      <c r="P54" s="166">
        <f>ROUND(F54*(R54),3)</f>
        <v>7.0000000000000001E-3</v>
      </c>
      <c r="Q54" s="171"/>
      <c r="R54" s="171">
        <v>8.2200000000000003E-4</v>
      </c>
      <c r="S54" s="166"/>
      <c r="Z54">
        <v>0</v>
      </c>
    </row>
    <row r="55" spans="1:26" ht="24.95" customHeight="1" x14ac:dyDescent="0.25">
      <c r="A55" s="169">
        <v>27</v>
      </c>
      <c r="B55" s="167" t="s">
        <v>452</v>
      </c>
      <c r="C55" s="170" t="s">
        <v>457</v>
      </c>
      <c r="D55" s="167" t="s">
        <v>458</v>
      </c>
      <c r="E55" s="167" t="s">
        <v>131</v>
      </c>
      <c r="F55" s="168">
        <v>1</v>
      </c>
      <c r="G55" s="191"/>
      <c r="H55" s="191"/>
      <c r="I55" s="191">
        <f>ROUND(F55*(G55+H55),2)</f>
        <v>0</v>
      </c>
      <c r="J55" s="167">
        <f>ROUND(F55*(N55),2)</f>
        <v>65.739999999999995</v>
      </c>
      <c r="K55" s="1">
        <f>ROUND(F55*(O55),2)</f>
        <v>0</v>
      </c>
      <c r="L55" s="1">
        <f>ROUND(F55*(G55),2)</f>
        <v>0</v>
      </c>
      <c r="M55" s="1"/>
      <c r="N55" s="1">
        <v>65.738998770713806</v>
      </c>
      <c r="O55" s="1"/>
      <c r="P55" s="166"/>
      <c r="Q55" s="171"/>
      <c r="R55" s="171"/>
      <c r="S55" s="166"/>
      <c r="Z55">
        <v>0</v>
      </c>
    </row>
    <row r="56" spans="1:26" x14ac:dyDescent="0.25">
      <c r="A56" s="155"/>
      <c r="B56" s="155"/>
      <c r="C56" s="155"/>
      <c r="D56" s="155" t="s">
        <v>388</v>
      </c>
      <c r="E56" s="155"/>
      <c r="F56" s="166"/>
      <c r="G56" s="192"/>
      <c r="H56" s="192">
        <f>ROUND((SUM(M52:M55))/1,2)</f>
        <v>0</v>
      </c>
      <c r="I56" s="192">
        <f>ROUND((SUM(I52:I55))/1,2)</f>
        <v>0</v>
      </c>
      <c r="J56" s="155"/>
      <c r="K56" s="155"/>
      <c r="L56" s="155">
        <f>ROUND((SUM(L52:L55))/1,2)</f>
        <v>0</v>
      </c>
      <c r="M56" s="155">
        <f>ROUND((SUM(M52:M55))/1,2)</f>
        <v>0</v>
      </c>
      <c r="N56" s="155"/>
      <c r="O56" s="155"/>
      <c r="P56" s="172">
        <f>ROUND((SUM(P52:P55))/1,2)</f>
        <v>0.01</v>
      </c>
      <c r="Q56" s="152"/>
      <c r="R56" s="152"/>
      <c r="S56" s="172">
        <f>ROUND((SUM(S52:S55))/1,2)</f>
        <v>0</v>
      </c>
      <c r="T56" s="152"/>
      <c r="U56" s="152"/>
      <c r="V56" s="152"/>
      <c r="W56" s="152"/>
      <c r="X56" s="152"/>
      <c r="Y56" s="152"/>
      <c r="Z56" s="152"/>
    </row>
    <row r="57" spans="1:26" x14ac:dyDescent="0.25">
      <c r="A57" s="1"/>
      <c r="B57" s="1"/>
      <c r="C57" s="1"/>
      <c r="D57" s="1"/>
      <c r="E57" s="1"/>
      <c r="F57" s="162"/>
      <c r="G57" s="193"/>
      <c r="H57" s="193"/>
      <c r="I57" s="193"/>
      <c r="J57" s="1"/>
      <c r="K57" s="1"/>
      <c r="L57" s="1"/>
      <c r="M57" s="1"/>
      <c r="N57" s="1"/>
      <c r="O57" s="1"/>
      <c r="P57" s="1"/>
      <c r="S57" s="1"/>
    </row>
    <row r="58" spans="1:26" x14ac:dyDescent="0.25">
      <c r="A58" s="155"/>
      <c r="B58" s="155"/>
      <c r="C58" s="155"/>
      <c r="D58" s="155" t="s">
        <v>389</v>
      </c>
      <c r="E58" s="155"/>
      <c r="F58" s="166"/>
      <c r="G58" s="194"/>
      <c r="H58" s="194"/>
      <c r="I58" s="194"/>
      <c r="J58" s="155"/>
      <c r="K58" s="155"/>
      <c r="L58" s="155"/>
      <c r="M58" s="155"/>
      <c r="N58" s="155"/>
      <c r="O58" s="155"/>
      <c r="P58" s="155"/>
      <c r="Q58" s="152"/>
      <c r="R58" s="152"/>
      <c r="S58" s="155"/>
      <c r="T58" s="152"/>
      <c r="U58" s="152"/>
      <c r="V58" s="152"/>
      <c r="W58" s="152"/>
      <c r="X58" s="152"/>
      <c r="Y58" s="152"/>
      <c r="Z58" s="152"/>
    </row>
    <row r="59" spans="1:26" ht="24.95" customHeight="1" x14ac:dyDescent="0.25">
      <c r="A59" s="169">
        <v>28</v>
      </c>
      <c r="B59" s="167" t="s">
        <v>459</v>
      </c>
      <c r="C59" s="170" t="s">
        <v>460</v>
      </c>
      <c r="D59" s="167" t="s">
        <v>461</v>
      </c>
      <c r="E59" s="167" t="s">
        <v>462</v>
      </c>
      <c r="F59" s="168">
        <v>15</v>
      </c>
      <c r="G59" s="191"/>
      <c r="H59" s="191"/>
      <c r="I59" s="191">
        <f t="shared" ref="I59:I73" si="4">ROUND(F59*(G59+H59),2)</f>
        <v>0</v>
      </c>
      <c r="J59" s="167">
        <f t="shared" ref="J59:J73" si="5">ROUND(F59*(N59),2)</f>
        <v>2385.6</v>
      </c>
      <c r="K59" s="1">
        <f t="shared" ref="K59:K73" si="6">ROUND(F59*(O59),2)</f>
        <v>0</v>
      </c>
      <c r="L59" s="1">
        <f t="shared" ref="L59:L73" si="7">ROUND(F59*(G59),2)</f>
        <v>0</v>
      </c>
      <c r="M59" s="1"/>
      <c r="N59" s="1">
        <v>159.04</v>
      </c>
      <c r="O59" s="1"/>
      <c r="P59" s="166">
        <f t="shared" ref="P59:P67" si="8">ROUND(F59*(R59),3)</f>
        <v>0.01</v>
      </c>
      <c r="Q59" s="171"/>
      <c r="R59" s="171">
        <v>6.6E-4</v>
      </c>
      <c r="S59" s="166"/>
      <c r="Z59">
        <v>0</v>
      </c>
    </row>
    <row r="60" spans="1:26" ht="24.95" customHeight="1" x14ac:dyDescent="0.25">
      <c r="A60" s="169">
        <v>29</v>
      </c>
      <c r="B60" s="167" t="s">
        <v>459</v>
      </c>
      <c r="C60" s="170" t="s">
        <v>463</v>
      </c>
      <c r="D60" s="167" t="s">
        <v>464</v>
      </c>
      <c r="E60" s="167" t="s">
        <v>462</v>
      </c>
      <c r="F60" s="168">
        <v>4</v>
      </c>
      <c r="G60" s="191"/>
      <c r="H60" s="191"/>
      <c r="I60" s="191">
        <f t="shared" si="4"/>
        <v>0</v>
      </c>
      <c r="J60" s="167">
        <f t="shared" si="5"/>
        <v>424.12</v>
      </c>
      <c r="K60" s="1">
        <f t="shared" si="6"/>
        <v>0</v>
      </c>
      <c r="L60" s="1">
        <f t="shared" si="7"/>
        <v>0</v>
      </c>
      <c r="M60" s="1"/>
      <c r="N60" s="1">
        <v>106.03</v>
      </c>
      <c r="O60" s="1"/>
      <c r="P60" s="166">
        <f t="shared" si="8"/>
        <v>1E-3</v>
      </c>
      <c r="Q60" s="171"/>
      <c r="R60" s="171">
        <v>3.6999999999999999E-4</v>
      </c>
      <c r="S60" s="166"/>
      <c r="Z60">
        <v>0</v>
      </c>
    </row>
    <row r="61" spans="1:26" ht="24.95" customHeight="1" x14ac:dyDescent="0.25">
      <c r="A61" s="169">
        <v>30</v>
      </c>
      <c r="B61" s="167" t="s">
        <v>459</v>
      </c>
      <c r="C61" s="170" t="s">
        <v>465</v>
      </c>
      <c r="D61" s="167" t="s">
        <v>466</v>
      </c>
      <c r="E61" s="167" t="s">
        <v>462</v>
      </c>
      <c r="F61" s="168">
        <v>12</v>
      </c>
      <c r="G61" s="191"/>
      <c r="H61" s="191"/>
      <c r="I61" s="191">
        <f t="shared" si="4"/>
        <v>0</v>
      </c>
      <c r="J61" s="167">
        <f t="shared" si="5"/>
        <v>706.8</v>
      </c>
      <c r="K61" s="1">
        <f t="shared" si="6"/>
        <v>0</v>
      </c>
      <c r="L61" s="1">
        <f t="shared" si="7"/>
        <v>0</v>
      </c>
      <c r="M61" s="1"/>
      <c r="N61" s="1">
        <v>58.9</v>
      </c>
      <c r="O61" s="1"/>
      <c r="P61" s="166">
        <f t="shared" si="8"/>
        <v>2.7E-2</v>
      </c>
      <c r="Q61" s="171"/>
      <c r="R61" s="171">
        <v>2.2299999999999998E-3</v>
      </c>
      <c r="S61" s="166"/>
      <c r="Z61">
        <v>0</v>
      </c>
    </row>
    <row r="62" spans="1:26" ht="24.95" customHeight="1" x14ac:dyDescent="0.25">
      <c r="A62" s="169">
        <v>31</v>
      </c>
      <c r="B62" s="167" t="s">
        <v>459</v>
      </c>
      <c r="C62" s="170" t="s">
        <v>467</v>
      </c>
      <c r="D62" s="167" t="s">
        <v>468</v>
      </c>
      <c r="E62" s="167" t="s">
        <v>462</v>
      </c>
      <c r="F62" s="168">
        <v>9</v>
      </c>
      <c r="G62" s="191"/>
      <c r="H62" s="191"/>
      <c r="I62" s="191">
        <f t="shared" si="4"/>
        <v>0</v>
      </c>
      <c r="J62" s="167">
        <f t="shared" si="5"/>
        <v>5205.0600000000004</v>
      </c>
      <c r="K62" s="1">
        <f t="shared" si="6"/>
        <v>0</v>
      </c>
      <c r="L62" s="1">
        <f t="shared" si="7"/>
        <v>0</v>
      </c>
      <c r="M62" s="1"/>
      <c r="N62" s="1">
        <v>578.34</v>
      </c>
      <c r="O62" s="1"/>
      <c r="P62" s="166">
        <f t="shared" si="8"/>
        <v>3.0000000000000001E-3</v>
      </c>
      <c r="Q62" s="171"/>
      <c r="R62" s="171">
        <v>3.4000000000000002E-4</v>
      </c>
      <c r="S62" s="166"/>
      <c r="Z62">
        <v>0</v>
      </c>
    </row>
    <row r="63" spans="1:26" ht="24.95" customHeight="1" x14ac:dyDescent="0.25">
      <c r="A63" s="169">
        <v>32</v>
      </c>
      <c r="B63" s="167" t="s">
        <v>459</v>
      </c>
      <c r="C63" s="170" t="s">
        <v>469</v>
      </c>
      <c r="D63" s="167" t="s">
        <v>470</v>
      </c>
      <c r="E63" s="167" t="s">
        <v>462</v>
      </c>
      <c r="F63" s="168">
        <v>9</v>
      </c>
      <c r="G63" s="191"/>
      <c r="H63" s="191"/>
      <c r="I63" s="191">
        <f t="shared" si="4"/>
        <v>0</v>
      </c>
      <c r="J63" s="167">
        <f t="shared" si="5"/>
        <v>1204.83</v>
      </c>
      <c r="K63" s="1">
        <f t="shared" si="6"/>
        <v>0</v>
      </c>
      <c r="L63" s="1">
        <f t="shared" si="7"/>
        <v>0</v>
      </c>
      <c r="M63" s="1"/>
      <c r="N63" s="1">
        <v>133.87</v>
      </c>
      <c r="O63" s="1"/>
      <c r="P63" s="166">
        <f t="shared" si="8"/>
        <v>3.0000000000000001E-3</v>
      </c>
      <c r="Q63" s="171"/>
      <c r="R63" s="171">
        <v>3.4000000000000002E-4</v>
      </c>
      <c r="S63" s="166"/>
      <c r="Z63">
        <v>0</v>
      </c>
    </row>
    <row r="64" spans="1:26" ht="24.95" customHeight="1" x14ac:dyDescent="0.25">
      <c r="A64" s="169">
        <v>33</v>
      </c>
      <c r="B64" s="167" t="s">
        <v>459</v>
      </c>
      <c r="C64" s="170" t="s">
        <v>471</v>
      </c>
      <c r="D64" s="167" t="s">
        <v>472</v>
      </c>
      <c r="E64" s="167" t="s">
        <v>89</v>
      </c>
      <c r="F64" s="168">
        <v>12</v>
      </c>
      <c r="G64" s="191"/>
      <c r="H64" s="191"/>
      <c r="I64" s="191">
        <f t="shared" si="4"/>
        <v>0</v>
      </c>
      <c r="J64" s="167">
        <f t="shared" si="5"/>
        <v>7026.84</v>
      </c>
      <c r="K64" s="1">
        <f t="shared" si="6"/>
        <v>0</v>
      </c>
      <c r="L64" s="1">
        <f t="shared" si="7"/>
        <v>0</v>
      </c>
      <c r="M64" s="1"/>
      <c r="N64" s="1">
        <v>585.57000000000005</v>
      </c>
      <c r="O64" s="1"/>
      <c r="P64" s="166">
        <f t="shared" si="8"/>
        <v>1E-3</v>
      </c>
      <c r="Q64" s="171"/>
      <c r="R64" s="171">
        <v>1.2E-4</v>
      </c>
      <c r="S64" s="166"/>
      <c r="Z64">
        <v>0</v>
      </c>
    </row>
    <row r="65" spans="1:26" ht="24.95" customHeight="1" x14ac:dyDescent="0.25">
      <c r="A65" s="169">
        <v>34</v>
      </c>
      <c r="B65" s="167" t="s">
        <v>459</v>
      </c>
      <c r="C65" s="170" t="s">
        <v>473</v>
      </c>
      <c r="D65" s="167" t="s">
        <v>474</v>
      </c>
      <c r="E65" s="167" t="s">
        <v>89</v>
      </c>
      <c r="F65" s="168">
        <v>6</v>
      </c>
      <c r="G65" s="191"/>
      <c r="H65" s="191"/>
      <c r="I65" s="191">
        <f t="shared" si="4"/>
        <v>0</v>
      </c>
      <c r="J65" s="167">
        <f t="shared" si="5"/>
        <v>883.56</v>
      </c>
      <c r="K65" s="1">
        <f t="shared" si="6"/>
        <v>0</v>
      </c>
      <c r="L65" s="1">
        <f t="shared" si="7"/>
        <v>0</v>
      </c>
      <c r="M65" s="1"/>
      <c r="N65" s="1">
        <v>147.26</v>
      </c>
      <c r="O65" s="1"/>
      <c r="P65" s="166">
        <f t="shared" si="8"/>
        <v>0</v>
      </c>
      <c r="Q65" s="171"/>
      <c r="R65" s="171">
        <v>4.0000000000000003E-5</v>
      </c>
      <c r="S65" s="166"/>
      <c r="Z65">
        <v>0</v>
      </c>
    </row>
    <row r="66" spans="1:26" ht="24.95" customHeight="1" x14ac:dyDescent="0.25">
      <c r="A66" s="169">
        <v>35</v>
      </c>
      <c r="B66" s="167" t="s">
        <v>459</v>
      </c>
      <c r="C66" s="170" t="s">
        <v>475</v>
      </c>
      <c r="D66" s="167" t="s">
        <v>476</v>
      </c>
      <c r="E66" s="167" t="s">
        <v>89</v>
      </c>
      <c r="F66" s="168">
        <v>3</v>
      </c>
      <c r="G66" s="191"/>
      <c r="H66" s="191"/>
      <c r="I66" s="191">
        <f t="shared" si="4"/>
        <v>0</v>
      </c>
      <c r="J66" s="167">
        <f t="shared" si="5"/>
        <v>1378.38</v>
      </c>
      <c r="K66" s="1">
        <f t="shared" si="6"/>
        <v>0</v>
      </c>
      <c r="L66" s="1">
        <f t="shared" si="7"/>
        <v>0</v>
      </c>
      <c r="M66" s="1"/>
      <c r="N66" s="1">
        <v>459.46</v>
      </c>
      <c r="O66" s="1"/>
      <c r="P66" s="166">
        <f t="shared" si="8"/>
        <v>0</v>
      </c>
      <c r="Q66" s="171"/>
      <c r="R66" s="171">
        <v>2.0000000000000002E-5</v>
      </c>
      <c r="S66" s="166"/>
      <c r="Z66">
        <v>0</v>
      </c>
    </row>
    <row r="67" spans="1:26" ht="24.95" customHeight="1" x14ac:dyDescent="0.25">
      <c r="A67" s="169">
        <v>36</v>
      </c>
      <c r="B67" s="167" t="s">
        <v>459</v>
      </c>
      <c r="C67" s="170" t="s">
        <v>477</v>
      </c>
      <c r="D67" s="167" t="s">
        <v>478</v>
      </c>
      <c r="E67" s="167" t="s">
        <v>89</v>
      </c>
      <c r="F67" s="168">
        <v>6</v>
      </c>
      <c r="G67" s="191"/>
      <c r="H67" s="191"/>
      <c r="I67" s="191">
        <f t="shared" si="4"/>
        <v>0</v>
      </c>
      <c r="J67" s="167">
        <f t="shared" si="5"/>
        <v>1060.26</v>
      </c>
      <c r="K67" s="1">
        <f t="shared" si="6"/>
        <v>0</v>
      </c>
      <c r="L67" s="1">
        <f t="shared" si="7"/>
        <v>0</v>
      </c>
      <c r="M67" s="1"/>
      <c r="N67" s="1">
        <v>176.71</v>
      </c>
      <c r="O67" s="1"/>
      <c r="P67" s="166">
        <f t="shared" si="8"/>
        <v>0</v>
      </c>
      <c r="Q67" s="171"/>
      <c r="R67" s="171">
        <v>4.0000000000000003E-5</v>
      </c>
      <c r="S67" s="166"/>
      <c r="Z67">
        <v>0</v>
      </c>
    </row>
    <row r="68" spans="1:26" ht="24.95" customHeight="1" x14ac:dyDescent="0.25">
      <c r="A68" s="169">
        <v>37</v>
      </c>
      <c r="B68" s="167" t="s">
        <v>459</v>
      </c>
      <c r="C68" s="170" t="s">
        <v>479</v>
      </c>
      <c r="D68" s="167" t="s">
        <v>480</v>
      </c>
      <c r="E68" s="167" t="s">
        <v>131</v>
      </c>
      <c r="F68" s="168">
        <v>0.3</v>
      </c>
      <c r="G68" s="191"/>
      <c r="H68" s="191"/>
      <c r="I68" s="191">
        <f t="shared" si="4"/>
        <v>0</v>
      </c>
      <c r="J68" s="167">
        <f t="shared" si="5"/>
        <v>61.68</v>
      </c>
      <c r="K68" s="1">
        <f t="shared" si="6"/>
        <v>0</v>
      </c>
      <c r="L68" s="1">
        <f t="shared" si="7"/>
        <v>0</v>
      </c>
      <c r="M68" s="1"/>
      <c r="N68" s="1">
        <v>205.59119615554809</v>
      </c>
      <c r="O68" s="1"/>
      <c r="P68" s="166"/>
      <c r="Q68" s="171"/>
      <c r="R68" s="171"/>
      <c r="S68" s="166"/>
      <c r="Z68">
        <v>0</v>
      </c>
    </row>
    <row r="69" spans="1:26" ht="24.95" customHeight="1" x14ac:dyDescent="0.25">
      <c r="A69" s="169">
        <v>38</v>
      </c>
      <c r="B69" s="167" t="s">
        <v>481</v>
      </c>
      <c r="C69" s="170" t="s">
        <v>482</v>
      </c>
      <c r="D69" s="167" t="s">
        <v>483</v>
      </c>
      <c r="E69" s="167" t="s">
        <v>462</v>
      </c>
      <c r="F69" s="168">
        <v>15</v>
      </c>
      <c r="G69" s="191"/>
      <c r="H69" s="191"/>
      <c r="I69" s="191">
        <f t="shared" si="4"/>
        <v>0</v>
      </c>
      <c r="J69" s="167">
        <f t="shared" si="5"/>
        <v>114</v>
      </c>
      <c r="K69" s="1">
        <f t="shared" si="6"/>
        <v>0</v>
      </c>
      <c r="L69" s="1">
        <f t="shared" si="7"/>
        <v>0</v>
      </c>
      <c r="M69" s="1"/>
      <c r="N69" s="1">
        <v>7.6</v>
      </c>
      <c r="O69" s="1"/>
      <c r="P69" s="166"/>
      <c r="Q69" s="171"/>
      <c r="R69" s="171"/>
      <c r="S69" s="166"/>
      <c r="Z69">
        <v>0</v>
      </c>
    </row>
    <row r="70" spans="1:26" ht="24.95" customHeight="1" x14ac:dyDescent="0.25">
      <c r="A70" s="169">
        <v>39</v>
      </c>
      <c r="B70" s="167" t="s">
        <v>481</v>
      </c>
      <c r="C70" s="170" t="s">
        <v>484</v>
      </c>
      <c r="D70" s="167" t="s">
        <v>485</v>
      </c>
      <c r="E70" s="167" t="s">
        <v>462</v>
      </c>
      <c r="F70" s="168">
        <v>4</v>
      </c>
      <c r="G70" s="191"/>
      <c r="H70" s="191"/>
      <c r="I70" s="191">
        <f t="shared" si="4"/>
        <v>0</v>
      </c>
      <c r="J70" s="167">
        <f t="shared" si="5"/>
        <v>46</v>
      </c>
      <c r="K70" s="1">
        <f t="shared" si="6"/>
        <v>0</v>
      </c>
      <c r="L70" s="1">
        <f t="shared" si="7"/>
        <v>0</v>
      </c>
      <c r="M70" s="1"/>
      <c r="N70" s="1">
        <v>11.5</v>
      </c>
      <c r="O70" s="1"/>
      <c r="P70" s="166"/>
      <c r="Q70" s="171"/>
      <c r="R70" s="171"/>
      <c r="S70" s="166"/>
      <c r="Z70">
        <v>0</v>
      </c>
    </row>
    <row r="71" spans="1:26" ht="24.95" customHeight="1" x14ac:dyDescent="0.25">
      <c r="A71" s="169">
        <v>40</v>
      </c>
      <c r="B71" s="167" t="s">
        <v>481</v>
      </c>
      <c r="C71" s="170" t="s">
        <v>486</v>
      </c>
      <c r="D71" s="167" t="s">
        <v>487</v>
      </c>
      <c r="E71" s="167" t="s">
        <v>462</v>
      </c>
      <c r="F71" s="168">
        <v>9</v>
      </c>
      <c r="G71" s="191"/>
      <c r="H71" s="191"/>
      <c r="I71" s="191">
        <f t="shared" si="4"/>
        <v>0</v>
      </c>
      <c r="J71" s="167">
        <f t="shared" si="5"/>
        <v>47.79</v>
      </c>
      <c r="K71" s="1">
        <f t="shared" si="6"/>
        <v>0</v>
      </c>
      <c r="L71" s="1">
        <f t="shared" si="7"/>
        <v>0</v>
      </c>
      <c r="M71" s="1"/>
      <c r="N71" s="1">
        <v>5.31</v>
      </c>
      <c r="O71" s="1"/>
      <c r="P71" s="166"/>
      <c r="Q71" s="171"/>
      <c r="R71" s="171"/>
      <c r="S71" s="166"/>
      <c r="Z71">
        <v>0</v>
      </c>
    </row>
    <row r="72" spans="1:26" ht="24.95" customHeight="1" x14ac:dyDescent="0.25">
      <c r="A72" s="169">
        <v>41</v>
      </c>
      <c r="B72" s="167" t="s">
        <v>481</v>
      </c>
      <c r="C72" s="170" t="s">
        <v>488</v>
      </c>
      <c r="D72" s="167" t="s">
        <v>489</v>
      </c>
      <c r="E72" s="167" t="s">
        <v>462</v>
      </c>
      <c r="F72" s="168">
        <v>6</v>
      </c>
      <c r="G72" s="191"/>
      <c r="H72" s="191"/>
      <c r="I72" s="191">
        <f t="shared" si="4"/>
        <v>0</v>
      </c>
      <c r="J72" s="167">
        <f t="shared" si="5"/>
        <v>48.3</v>
      </c>
      <c r="K72" s="1">
        <f t="shared" si="6"/>
        <v>0</v>
      </c>
      <c r="L72" s="1">
        <f t="shared" si="7"/>
        <v>0</v>
      </c>
      <c r="M72" s="1"/>
      <c r="N72" s="1">
        <v>8.0500000000000007</v>
      </c>
      <c r="O72" s="1"/>
      <c r="P72" s="166"/>
      <c r="Q72" s="171"/>
      <c r="R72" s="171"/>
      <c r="S72" s="166"/>
      <c r="Z72">
        <v>0</v>
      </c>
    </row>
    <row r="73" spans="1:26" ht="24.95" customHeight="1" x14ac:dyDescent="0.25">
      <c r="A73" s="169">
        <v>42</v>
      </c>
      <c r="B73" s="167" t="s">
        <v>481</v>
      </c>
      <c r="C73" s="170" t="s">
        <v>490</v>
      </c>
      <c r="D73" s="167" t="s">
        <v>491</v>
      </c>
      <c r="E73" s="167" t="s">
        <v>462</v>
      </c>
      <c r="F73" s="168">
        <v>9</v>
      </c>
      <c r="G73" s="191"/>
      <c r="H73" s="191"/>
      <c r="I73" s="191">
        <f t="shared" si="4"/>
        <v>0</v>
      </c>
      <c r="J73" s="167">
        <f t="shared" si="5"/>
        <v>27.63</v>
      </c>
      <c r="K73" s="1">
        <f t="shared" si="6"/>
        <v>0</v>
      </c>
      <c r="L73" s="1">
        <f t="shared" si="7"/>
        <v>0</v>
      </c>
      <c r="M73" s="1"/>
      <c r="N73" s="1">
        <v>3.07</v>
      </c>
      <c r="O73" s="1"/>
      <c r="P73" s="166"/>
      <c r="Q73" s="171"/>
      <c r="R73" s="171"/>
      <c r="S73" s="166"/>
      <c r="Z73">
        <v>0</v>
      </c>
    </row>
    <row r="74" spans="1:26" x14ac:dyDescent="0.25">
      <c r="A74" s="155"/>
      <c r="B74" s="155"/>
      <c r="C74" s="155"/>
      <c r="D74" s="155" t="s">
        <v>389</v>
      </c>
      <c r="E74" s="155"/>
      <c r="F74" s="166"/>
      <c r="G74" s="192"/>
      <c r="H74" s="192">
        <f>ROUND((SUM(M58:M73))/1,2)</f>
        <v>0</v>
      </c>
      <c r="I74" s="192">
        <f>ROUND((SUM(I58:I73))/1,2)</f>
        <v>0</v>
      </c>
      <c r="J74" s="155"/>
      <c r="K74" s="155"/>
      <c r="L74" s="155">
        <f>ROUND((SUM(L58:L73))/1,2)</f>
        <v>0</v>
      </c>
      <c r="M74" s="155">
        <f>ROUND((SUM(M58:M73))/1,2)</f>
        <v>0</v>
      </c>
      <c r="N74" s="155"/>
      <c r="O74" s="155"/>
      <c r="P74" s="172">
        <f>ROUND((SUM(P58:P73))/1,2)</f>
        <v>0.05</v>
      </c>
      <c r="Q74" s="152"/>
      <c r="R74" s="152"/>
      <c r="S74" s="172">
        <f>ROUND((SUM(S58:S73))/1,2)</f>
        <v>0</v>
      </c>
      <c r="T74" s="152"/>
      <c r="U74" s="152"/>
      <c r="V74" s="152"/>
      <c r="W74" s="152"/>
      <c r="X74" s="152"/>
      <c r="Y74" s="152"/>
      <c r="Z74" s="152"/>
    </row>
    <row r="75" spans="1:26" x14ac:dyDescent="0.25">
      <c r="A75" s="1"/>
      <c r="B75" s="1"/>
      <c r="C75" s="1"/>
      <c r="D75" s="1"/>
      <c r="E75" s="1"/>
      <c r="F75" s="162"/>
      <c r="G75" s="193"/>
      <c r="H75" s="193"/>
      <c r="I75" s="193"/>
      <c r="J75" s="1"/>
      <c r="K75" s="1"/>
      <c r="L75" s="1"/>
      <c r="M75" s="1"/>
      <c r="N75" s="1"/>
      <c r="O75" s="1"/>
      <c r="P75" s="1"/>
      <c r="S75" s="1"/>
    </row>
    <row r="76" spans="1:26" x14ac:dyDescent="0.25">
      <c r="A76" s="155"/>
      <c r="B76" s="155"/>
      <c r="C76" s="155"/>
      <c r="D76" s="155" t="s">
        <v>390</v>
      </c>
      <c r="E76" s="155"/>
      <c r="F76" s="166"/>
      <c r="G76" s="194"/>
      <c r="H76" s="194"/>
      <c r="I76" s="194"/>
      <c r="J76" s="155"/>
      <c r="K76" s="155"/>
      <c r="L76" s="155"/>
      <c r="M76" s="155"/>
      <c r="N76" s="155"/>
      <c r="O76" s="155"/>
      <c r="P76" s="155"/>
      <c r="Q76" s="152"/>
      <c r="R76" s="152"/>
      <c r="S76" s="155"/>
      <c r="T76" s="152"/>
      <c r="U76" s="152"/>
      <c r="V76" s="152"/>
      <c r="W76" s="152"/>
      <c r="X76" s="152"/>
      <c r="Y76" s="152"/>
      <c r="Z76" s="152"/>
    </row>
    <row r="77" spans="1:26" ht="24.95" customHeight="1" x14ac:dyDescent="0.25">
      <c r="A77" s="169">
        <v>43</v>
      </c>
      <c r="B77" s="167" t="s">
        <v>492</v>
      </c>
      <c r="C77" s="170" t="s">
        <v>493</v>
      </c>
      <c r="D77" s="167" t="s">
        <v>494</v>
      </c>
      <c r="E77" s="167" t="s">
        <v>131</v>
      </c>
      <c r="F77" s="168">
        <v>4.5</v>
      </c>
      <c r="G77" s="191"/>
      <c r="H77" s="191"/>
      <c r="I77" s="191">
        <f>ROUND(F77*(G77+H77),2)</f>
        <v>0</v>
      </c>
      <c r="J77" s="167">
        <f>ROUND(F77*(N77),2)</f>
        <v>146.07</v>
      </c>
      <c r="K77" s="1">
        <f>ROUND(F77*(O77),2)</f>
        <v>0</v>
      </c>
      <c r="L77" s="1">
        <f>ROUND(F77*(G77),2)</f>
        <v>0</v>
      </c>
      <c r="M77" s="1"/>
      <c r="N77" s="1">
        <v>32.460479393005372</v>
      </c>
      <c r="O77" s="1"/>
      <c r="P77" s="166"/>
      <c r="Q77" s="171"/>
      <c r="R77" s="171"/>
      <c r="S77" s="166"/>
      <c r="Z77">
        <v>0</v>
      </c>
    </row>
    <row r="78" spans="1:26" ht="24.95" customHeight="1" x14ac:dyDescent="0.25">
      <c r="A78" s="169">
        <v>44</v>
      </c>
      <c r="B78" s="167" t="s">
        <v>495</v>
      </c>
      <c r="C78" s="170" t="s">
        <v>496</v>
      </c>
      <c r="D78" s="167" t="s">
        <v>497</v>
      </c>
      <c r="E78" s="167" t="s">
        <v>142</v>
      </c>
      <c r="F78" s="168">
        <v>29.92</v>
      </c>
      <c r="G78" s="191"/>
      <c r="H78" s="191"/>
      <c r="I78" s="191">
        <f>ROUND(F78*(G78+H78),2)</f>
        <v>0</v>
      </c>
      <c r="J78" s="167">
        <f>ROUND(F78*(N78),2)</f>
        <v>800.96</v>
      </c>
      <c r="K78" s="1">
        <f>ROUND(F78*(O78),2)</f>
        <v>0</v>
      </c>
      <c r="L78" s="1">
        <f>ROUND(F78*(G78),2)</f>
        <v>0</v>
      </c>
      <c r="M78" s="1"/>
      <c r="N78" s="1">
        <v>26.77</v>
      </c>
      <c r="O78" s="1"/>
      <c r="P78" s="166">
        <f>ROUND(F78*(R78),3)</f>
        <v>0.39400000000000002</v>
      </c>
      <c r="Q78" s="171"/>
      <c r="R78" s="171">
        <v>1.3179999999999997E-2</v>
      </c>
      <c r="S78" s="166"/>
      <c r="Z78">
        <v>0</v>
      </c>
    </row>
    <row r="79" spans="1:26" ht="24.95" customHeight="1" x14ac:dyDescent="0.25">
      <c r="A79" s="169">
        <v>45</v>
      </c>
      <c r="B79" s="167" t="s">
        <v>102</v>
      </c>
      <c r="C79" s="170" t="s">
        <v>498</v>
      </c>
      <c r="D79" s="167" t="s">
        <v>499</v>
      </c>
      <c r="E79" s="167" t="s">
        <v>142</v>
      </c>
      <c r="F79" s="168">
        <v>99</v>
      </c>
      <c r="G79" s="191"/>
      <c r="H79" s="191"/>
      <c r="I79" s="191">
        <f>ROUND(F79*(G79+H79),2)</f>
        <v>0</v>
      </c>
      <c r="J79" s="167">
        <f>ROUND(F79*(N79),2)</f>
        <v>2174.04</v>
      </c>
      <c r="K79" s="1">
        <f>ROUND(F79*(O79),2)</f>
        <v>0</v>
      </c>
      <c r="L79" s="1">
        <f>ROUND(F79*(G79),2)</f>
        <v>0</v>
      </c>
      <c r="M79" s="1"/>
      <c r="N79" s="1">
        <v>21.96</v>
      </c>
      <c r="O79" s="1"/>
      <c r="P79" s="166"/>
      <c r="Q79" s="171"/>
      <c r="R79" s="171"/>
      <c r="S79" s="166"/>
      <c r="Z79">
        <v>0</v>
      </c>
    </row>
    <row r="80" spans="1:26" ht="24.95" customHeight="1" x14ac:dyDescent="0.25">
      <c r="A80" s="169">
        <v>46</v>
      </c>
      <c r="B80" s="167" t="s">
        <v>102</v>
      </c>
      <c r="C80" s="170" t="s">
        <v>500</v>
      </c>
      <c r="D80" s="167" t="s">
        <v>501</v>
      </c>
      <c r="E80" s="167" t="s">
        <v>89</v>
      </c>
      <c r="F80" s="168">
        <v>12</v>
      </c>
      <c r="G80" s="191"/>
      <c r="H80" s="191"/>
      <c r="I80" s="191">
        <f>ROUND(F80*(G80+H80),2)</f>
        <v>0</v>
      </c>
      <c r="J80" s="167">
        <f>ROUND(F80*(N80),2)</f>
        <v>271.32</v>
      </c>
      <c r="K80" s="1">
        <f>ROUND(F80*(O80),2)</f>
        <v>0</v>
      </c>
      <c r="L80" s="1">
        <f>ROUND(F80*(G80),2)</f>
        <v>0</v>
      </c>
      <c r="M80" s="1"/>
      <c r="N80" s="1">
        <v>22.61</v>
      </c>
      <c r="O80" s="1"/>
      <c r="P80" s="166"/>
      <c r="Q80" s="171"/>
      <c r="R80" s="171"/>
      <c r="S80" s="166"/>
      <c r="Z80">
        <v>0</v>
      </c>
    </row>
    <row r="81" spans="1:26" x14ac:dyDescent="0.25">
      <c r="A81" s="155"/>
      <c r="B81" s="155"/>
      <c r="C81" s="155"/>
      <c r="D81" s="155" t="s">
        <v>390</v>
      </c>
      <c r="E81" s="155"/>
      <c r="F81" s="166"/>
      <c r="G81" s="192"/>
      <c r="H81" s="192">
        <f>ROUND((SUM(M76:M80))/1,2)</f>
        <v>0</v>
      </c>
      <c r="I81" s="192">
        <f>ROUND((SUM(I76:I80))/1,2)</f>
        <v>0</v>
      </c>
      <c r="J81" s="155"/>
      <c r="K81" s="155"/>
      <c r="L81" s="155">
        <f>ROUND((SUM(L76:L80))/1,2)</f>
        <v>0</v>
      </c>
      <c r="M81" s="155">
        <f>ROUND((SUM(M76:M80))/1,2)</f>
        <v>0</v>
      </c>
      <c r="N81" s="155"/>
      <c r="O81" s="155"/>
      <c r="P81" s="172">
        <f>ROUND((SUM(P76:P80))/1,2)</f>
        <v>0.39</v>
      </c>
      <c r="Q81" s="152"/>
      <c r="R81" s="152"/>
      <c r="S81" s="172">
        <f>ROUND((SUM(S76:S80))/1,2)</f>
        <v>0</v>
      </c>
      <c r="T81" s="152"/>
      <c r="U81" s="152"/>
      <c r="V81" s="152"/>
      <c r="W81" s="152"/>
      <c r="X81" s="152"/>
      <c r="Y81" s="152"/>
      <c r="Z81" s="152"/>
    </row>
    <row r="82" spans="1:26" x14ac:dyDescent="0.25">
      <c r="A82" s="1"/>
      <c r="B82" s="1"/>
      <c r="C82" s="1"/>
      <c r="D82" s="1"/>
      <c r="E82" s="1"/>
      <c r="F82" s="162"/>
      <c r="G82" s="193"/>
      <c r="H82" s="193"/>
      <c r="I82" s="193"/>
      <c r="J82" s="1"/>
      <c r="K82" s="1"/>
      <c r="L82" s="1"/>
      <c r="M82" s="1"/>
      <c r="N82" s="1"/>
      <c r="O82" s="1"/>
      <c r="P82" s="1"/>
      <c r="S82" s="1"/>
    </row>
    <row r="83" spans="1:26" x14ac:dyDescent="0.25">
      <c r="A83" s="155"/>
      <c r="B83" s="155"/>
      <c r="C83" s="155"/>
      <c r="D83" s="155" t="s">
        <v>391</v>
      </c>
      <c r="E83" s="155"/>
      <c r="F83" s="166"/>
      <c r="G83" s="194"/>
      <c r="H83" s="194"/>
      <c r="I83" s="194"/>
      <c r="J83" s="155"/>
      <c r="K83" s="155"/>
      <c r="L83" s="155"/>
      <c r="M83" s="155"/>
      <c r="N83" s="155"/>
      <c r="O83" s="155"/>
      <c r="P83" s="155"/>
      <c r="Q83" s="152"/>
      <c r="R83" s="152"/>
      <c r="S83" s="155"/>
      <c r="T83" s="152"/>
      <c r="U83" s="152"/>
      <c r="V83" s="152"/>
      <c r="W83" s="152"/>
      <c r="X83" s="152"/>
      <c r="Y83" s="152"/>
      <c r="Z83" s="152"/>
    </row>
    <row r="84" spans="1:26" ht="24.95" customHeight="1" x14ac:dyDescent="0.25">
      <c r="A84" s="169">
        <v>47</v>
      </c>
      <c r="B84" s="167" t="s">
        <v>502</v>
      </c>
      <c r="C84" s="170" t="s">
        <v>503</v>
      </c>
      <c r="D84" s="167" t="s">
        <v>504</v>
      </c>
      <c r="E84" s="167" t="s">
        <v>89</v>
      </c>
      <c r="F84" s="168">
        <v>6</v>
      </c>
      <c r="G84" s="191"/>
      <c r="H84" s="191"/>
      <c r="I84" s="191">
        <f>ROUND(F84*(G84+H84),2)</f>
        <v>0</v>
      </c>
      <c r="J84" s="167">
        <f>ROUND(F84*(N84),2)</f>
        <v>6187.02</v>
      </c>
      <c r="K84" s="1">
        <f>ROUND(F84*(O84),2)</f>
        <v>0</v>
      </c>
      <c r="L84" s="1">
        <f>ROUND(F84*(G84),2)</f>
        <v>0</v>
      </c>
      <c r="M84" s="1"/>
      <c r="N84" s="1">
        <v>1031.17</v>
      </c>
      <c r="O84" s="1"/>
      <c r="P84" s="166">
        <f>ROUND(F84*(R84),3)</f>
        <v>1E-3</v>
      </c>
      <c r="Q84" s="171"/>
      <c r="R84" s="171">
        <v>1E-4</v>
      </c>
      <c r="S84" s="166"/>
      <c r="Z84">
        <v>0</v>
      </c>
    </row>
    <row r="85" spans="1:26" ht="24.95" customHeight="1" x14ac:dyDescent="0.25">
      <c r="A85" s="169">
        <v>48</v>
      </c>
      <c r="B85" s="167" t="s">
        <v>502</v>
      </c>
      <c r="C85" s="170" t="s">
        <v>505</v>
      </c>
      <c r="D85" s="167" t="s">
        <v>506</v>
      </c>
      <c r="E85" s="167" t="s">
        <v>89</v>
      </c>
      <c r="F85" s="168">
        <v>24</v>
      </c>
      <c r="G85" s="191"/>
      <c r="H85" s="191"/>
      <c r="I85" s="191">
        <f>ROUND(F85*(G85+H85),2)</f>
        <v>0</v>
      </c>
      <c r="J85" s="167">
        <f>ROUND(F85*(N85),2)</f>
        <v>6059.76</v>
      </c>
      <c r="K85" s="1">
        <f>ROUND(F85*(O85),2)</f>
        <v>0</v>
      </c>
      <c r="L85" s="1">
        <f>ROUND(F85*(G85),2)</f>
        <v>0</v>
      </c>
      <c r="M85" s="1"/>
      <c r="N85" s="1">
        <v>252.49</v>
      </c>
      <c r="O85" s="1"/>
      <c r="P85" s="166"/>
      <c r="Q85" s="171"/>
      <c r="R85" s="171"/>
      <c r="S85" s="166"/>
      <c r="Z85">
        <v>0</v>
      </c>
    </row>
    <row r="86" spans="1:26" ht="24.95" customHeight="1" x14ac:dyDescent="0.25">
      <c r="A86" s="169">
        <v>49</v>
      </c>
      <c r="B86" s="167" t="s">
        <v>502</v>
      </c>
      <c r="C86" s="170" t="s">
        <v>507</v>
      </c>
      <c r="D86" s="167" t="s">
        <v>508</v>
      </c>
      <c r="E86" s="167" t="s">
        <v>131</v>
      </c>
      <c r="F86" s="168">
        <v>0.55000000000000004</v>
      </c>
      <c r="G86" s="191"/>
      <c r="H86" s="191"/>
      <c r="I86" s="191">
        <f>ROUND(F86*(G86+H86),2)</f>
        <v>0</v>
      </c>
      <c r="J86" s="167">
        <f>ROUND(F86*(N86),2)</f>
        <v>67.47</v>
      </c>
      <c r="K86" s="1">
        <f>ROUND(F86*(O86),2)</f>
        <v>0</v>
      </c>
      <c r="L86" s="1">
        <f>ROUND(F86*(G86),2)</f>
        <v>0</v>
      </c>
      <c r="M86" s="1"/>
      <c r="N86" s="1">
        <v>122.6713177061081</v>
      </c>
      <c r="O86" s="1"/>
      <c r="P86" s="166"/>
      <c r="Q86" s="171"/>
      <c r="R86" s="171"/>
      <c r="S86" s="166"/>
      <c r="Z86">
        <v>0</v>
      </c>
    </row>
    <row r="87" spans="1:26" ht="24.95" customHeight="1" x14ac:dyDescent="0.25">
      <c r="A87" s="169">
        <v>50</v>
      </c>
      <c r="B87" s="167" t="s">
        <v>509</v>
      </c>
      <c r="C87" s="170" t="s">
        <v>510</v>
      </c>
      <c r="D87" s="167" t="s">
        <v>511</v>
      </c>
      <c r="E87" s="167" t="s">
        <v>142</v>
      </c>
      <c r="F87" s="168">
        <v>6.6</v>
      </c>
      <c r="G87" s="191"/>
      <c r="H87" s="191"/>
      <c r="I87" s="191">
        <f>ROUND(F87*(G87+H87),2)</f>
        <v>0</v>
      </c>
      <c r="J87" s="167">
        <f>ROUND(F87*(N87),2)</f>
        <v>20.39</v>
      </c>
      <c r="K87" s="1">
        <f>ROUND(F87*(O87),2)</f>
        <v>0</v>
      </c>
      <c r="L87" s="1">
        <f>ROUND(F87*(G87),2)</f>
        <v>0</v>
      </c>
      <c r="M87" s="1"/>
      <c r="N87" s="1">
        <v>3.09</v>
      </c>
      <c r="O87" s="1"/>
      <c r="P87" s="166"/>
      <c r="Q87" s="171"/>
      <c r="R87" s="171"/>
      <c r="S87" s="166"/>
      <c r="Z87">
        <v>0</v>
      </c>
    </row>
    <row r="88" spans="1:26" x14ac:dyDescent="0.25">
      <c r="A88" s="155"/>
      <c r="B88" s="155"/>
      <c r="C88" s="155"/>
      <c r="D88" s="155" t="s">
        <v>391</v>
      </c>
      <c r="E88" s="155"/>
      <c r="F88" s="166"/>
      <c r="G88" s="192"/>
      <c r="H88" s="192">
        <f>ROUND((SUM(M83:M87))/1,2)</f>
        <v>0</v>
      </c>
      <c r="I88" s="192">
        <f>ROUND((SUM(I83:I87))/1,2)</f>
        <v>0</v>
      </c>
      <c r="J88" s="155"/>
      <c r="K88" s="155"/>
      <c r="L88" s="155">
        <f>ROUND((SUM(L83:L87))/1,2)</f>
        <v>0</v>
      </c>
      <c r="M88" s="155">
        <f>ROUND((SUM(M83:M87))/1,2)</f>
        <v>0</v>
      </c>
      <c r="N88" s="155"/>
      <c r="O88" s="155"/>
      <c r="P88" s="172">
        <f>ROUND((SUM(P83:P87))/1,2)</f>
        <v>0</v>
      </c>
      <c r="Q88" s="152"/>
      <c r="R88" s="152"/>
      <c r="S88" s="172">
        <f>ROUND((SUM(S83:S87))/1,2)</f>
        <v>0</v>
      </c>
      <c r="T88" s="152"/>
      <c r="U88" s="152"/>
      <c r="V88" s="152"/>
      <c r="W88" s="152"/>
      <c r="X88" s="152"/>
      <c r="Y88" s="152"/>
      <c r="Z88" s="152"/>
    </row>
    <row r="89" spans="1:26" x14ac:dyDescent="0.25">
      <c r="A89" s="1"/>
      <c r="B89" s="1"/>
      <c r="C89" s="1"/>
      <c r="D89" s="1"/>
      <c r="E89" s="1"/>
      <c r="F89" s="162"/>
      <c r="G89" s="193"/>
      <c r="H89" s="193"/>
      <c r="I89" s="193"/>
      <c r="J89" s="1"/>
      <c r="K89" s="1"/>
      <c r="L89" s="1"/>
      <c r="M89" s="1"/>
      <c r="N89" s="1"/>
      <c r="O89" s="1"/>
      <c r="P89" s="1"/>
      <c r="S89" s="1"/>
    </row>
    <row r="90" spans="1:26" x14ac:dyDescent="0.25">
      <c r="A90" s="155"/>
      <c r="B90" s="155"/>
      <c r="C90" s="155"/>
      <c r="D90" s="155" t="s">
        <v>392</v>
      </c>
      <c r="E90" s="155"/>
      <c r="F90" s="166"/>
      <c r="G90" s="194"/>
      <c r="H90" s="194"/>
      <c r="I90" s="194"/>
      <c r="J90" s="155"/>
      <c r="K90" s="155"/>
      <c r="L90" s="155"/>
      <c r="M90" s="155"/>
      <c r="N90" s="155"/>
      <c r="O90" s="155"/>
      <c r="P90" s="155"/>
      <c r="Q90" s="152"/>
      <c r="R90" s="152"/>
      <c r="S90" s="155"/>
      <c r="T90" s="152"/>
      <c r="U90" s="152"/>
      <c r="V90" s="152"/>
      <c r="W90" s="152"/>
      <c r="X90" s="152"/>
      <c r="Y90" s="152"/>
      <c r="Z90" s="152"/>
    </row>
    <row r="91" spans="1:26" ht="24.95" customHeight="1" x14ac:dyDescent="0.25">
      <c r="A91" s="169">
        <v>51</v>
      </c>
      <c r="B91" s="167" t="s">
        <v>512</v>
      </c>
      <c r="C91" s="170" t="s">
        <v>513</v>
      </c>
      <c r="D91" s="167" t="s">
        <v>514</v>
      </c>
      <c r="E91" s="167" t="s">
        <v>430</v>
      </c>
      <c r="F91" s="168">
        <v>0.03</v>
      </c>
      <c r="G91" s="191"/>
      <c r="H91" s="191"/>
      <c r="I91" s="191">
        <f>ROUND(F91*(G91+H91),2)</f>
        <v>0</v>
      </c>
      <c r="J91" s="167">
        <f>ROUND(F91*(N91),2)</f>
        <v>1.1399999999999999</v>
      </c>
      <c r="K91" s="1">
        <f>ROUND(F91*(O91),2)</f>
        <v>0</v>
      </c>
      <c r="L91" s="1">
        <f>ROUND(F91*(G91),2)</f>
        <v>0</v>
      </c>
      <c r="M91" s="1"/>
      <c r="N91" s="1">
        <v>38.1</v>
      </c>
      <c r="O91" s="1"/>
      <c r="P91" s="166"/>
      <c r="Q91" s="171"/>
      <c r="R91" s="171"/>
      <c r="S91" s="166"/>
      <c r="Z91">
        <v>0</v>
      </c>
    </row>
    <row r="92" spans="1:26" ht="24.95" customHeight="1" x14ac:dyDescent="0.25">
      <c r="A92" s="169">
        <v>52</v>
      </c>
      <c r="B92" s="167" t="s">
        <v>102</v>
      </c>
      <c r="C92" s="170" t="s">
        <v>515</v>
      </c>
      <c r="D92" s="167" t="s">
        <v>516</v>
      </c>
      <c r="E92" s="167" t="s">
        <v>89</v>
      </c>
      <c r="F92" s="168">
        <v>3</v>
      </c>
      <c r="G92" s="191"/>
      <c r="H92" s="191"/>
      <c r="I92" s="191">
        <f>ROUND(F92*(G92+H92),2)</f>
        <v>0</v>
      </c>
      <c r="J92" s="167">
        <f>ROUND(F92*(N92),2)</f>
        <v>240.96</v>
      </c>
      <c r="K92" s="1">
        <f>ROUND(F92*(O92),2)</f>
        <v>0</v>
      </c>
      <c r="L92" s="1">
        <f>ROUND(F92*(G92),2)</f>
        <v>0</v>
      </c>
      <c r="M92" s="1"/>
      <c r="N92" s="1">
        <v>80.319999999999993</v>
      </c>
      <c r="O92" s="1"/>
      <c r="P92" s="166"/>
      <c r="Q92" s="171"/>
      <c r="R92" s="171"/>
      <c r="S92" s="166"/>
      <c r="Z92">
        <v>0</v>
      </c>
    </row>
    <row r="93" spans="1:26" x14ac:dyDescent="0.25">
      <c r="A93" s="155"/>
      <c r="B93" s="155"/>
      <c r="C93" s="155"/>
      <c r="D93" s="155" t="s">
        <v>392</v>
      </c>
      <c r="E93" s="155"/>
      <c r="F93" s="166"/>
      <c r="G93" s="192"/>
      <c r="H93" s="192">
        <f>ROUND((SUM(M90:M92))/1,2)</f>
        <v>0</v>
      </c>
      <c r="I93" s="192">
        <f>ROUND((SUM(I90:I92))/1,2)</f>
        <v>0</v>
      </c>
      <c r="J93" s="155"/>
      <c r="K93" s="155"/>
      <c r="L93" s="155">
        <f>ROUND((SUM(L90:L92))/1,2)</f>
        <v>0</v>
      </c>
      <c r="M93" s="155">
        <f>ROUND((SUM(M90:M92))/1,2)</f>
        <v>0</v>
      </c>
      <c r="N93" s="155"/>
      <c r="O93" s="155"/>
      <c r="P93" s="172">
        <f>ROUND((SUM(P90:P92))/1,2)</f>
        <v>0</v>
      </c>
      <c r="Q93" s="152"/>
      <c r="R93" s="152"/>
      <c r="S93" s="172">
        <f>ROUND((SUM(S90:S92))/1,2)</f>
        <v>0</v>
      </c>
      <c r="T93" s="152"/>
      <c r="U93" s="152"/>
      <c r="V93" s="152"/>
      <c r="W93" s="152"/>
      <c r="X93" s="152"/>
      <c r="Y93" s="152"/>
      <c r="Z93" s="152"/>
    </row>
    <row r="94" spans="1:26" x14ac:dyDescent="0.25">
      <c r="A94" s="1"/>
      <c r="B94" s="1"/>
      <c r="C94" s="1"/>
      <c r="D94" s="1"/>
      <c r="E94" s="1"/>
      <c r="F94" s="162"/>
      <c r="G94" s="193"/>
      <c r="H94" s="193"/>
      <c r="I94" s="193"/>
      <c r="J94" s="1"/>
      <c r="K94" s="1"/>
      <c r="L94" s="1"/>
      <c r="M94" s="1"/>
      <c r="N94" s="1"/>
      <c r="O94" s="1"/>
      <c r="P94" s="1"/>
      <c r="S94" s="1"/>
    </row>
    <row r="95" spans="1:26" x14ac:dyDescent="0.25">
      <c r="A95" s="155"/>
      <c r="B95" s="155"/>
      <c r="C95" s="155"/>
      <c r="D95" s="155" t="s">
        <v>393</v>
      </c>
      <c r="E95" s="155"/>
      <c r="F95" s="166"/>
      <c r="G95" s="194"/>
      <c r="H95" s="194"/>
      <c r="I95" s="194"/>
      <c r="J95" s="155"/>
      <c r="K95" s="155"/>
      <c r="L95" s="155"/>
      <c r="M95" s="155"/>
      <c r="N95" s="155"/>
      <c r="O95" s="155"/>
      <c r="P95" s="155"/>
      <c r="Q95" s="152"/>
      <c r="R95" s="152"/>
      <c r="S95" s="155"/>
      <c r="T95" s="152"/>
      <c r="U95" s="152"/>
      <c r="V95" s="152"/>
      <c r="W95" s="152"/>
      <c r="X95" s="152"/>
      <c r="Y95" s="152"/>
      <c r="Z95" s="152"/>
    </row>
    <row r="96" spans="1:26" ht="24.95" customHeight="1" x14ac:dyDescent="0.25">
      <c r="A96" s="169">
        <v>53</v>
      </c>
      <c r="B96" s="167" t="s">
        <v>517</v>
      </c>
      <c r="C96" s="170" t="s">
        <v>518</v>
      </c>
      <c r="D96" s="167" t="s">
        <v>519</v>
      </c>
      <c r="E96" s="167" t="s">
        <v>142</v>
      </c>
      <c r="F96" s="168">
        <v>99</v>
      </c>
      <c r="G96" s="191"/>
      <c r="H96" s="191"/>
      <c r="I96" s="191">
        <f>ROUND(F96*(G96+H96),2)</f>
        <v>0</v>
      </c>
      <c r="J96" s="167">
        <f>ROUND(F96*(N96),2)</f>
        <v>1924.56</v>
      </c>
      <c r="K96" s="1">
        <f>ROUND(F96*(O96),2)</f>
        <v>0</v>
      </c>
      <c r="L96" s="1">
        <f>ROUND(F96*(G96),2)</f>
        <v>0</v>
      </c>
      <c r="M96" s="1"/>
      <c r="N96" s="1">
        <v>19.440000000000001</v>
      </c>
      <c r="O96" s="1"/>
      <c r="P96" s="166">
        <f>ROUND(F96*(R96),3)</f>
        <v>0.52500000000000002</v>
      </c>
      <c r="Q96" s="171"/>
      <c r="R96" s="171">
        <v>5.3E-3</v>
      </c>
      <c r="S96" s="166"/>
      <c r="Z96">
        <v>0</v>
      </c>
    </row>
    <row r="97" spans="1:26" ht="24.95" customHeight="1" x14ac:dyDescent="0.25">
      <c r="A97" s="169">
        <v>54</v>
      </c>
      <c r="B97" s="167" t="s">
        <v>517</v>
      </c>
      <c r="C97" s="170" t="s">
        <v>520</v>
      </c>
      <c r="D97" s="167" t="s">
        <v>521</v>
      </c>
      <c r="E97" s="167" t="s">
        <v>131</v>
      </c>
      <c r="F97" s="168">
        <v>3.55</v>
      </c>
      <c r="G97" s="191"/>
      <c r="H97" s="191"/>
      <c r="I97" s="191">
        <f>ROUND(F97*(G97+H97),2)</f>
        <v>0</v>
      </c>
      <c r="J97" s="167">
        <f>ROUND(F97*(N97),2)</f>
        <v>130.41999999999999</v>
      </c>
      <c r="K97" s="1">
        <f>ROUND(F97*(O97),2)</f>
        <v>0</v>
      </c>
      <c r="L97" s="1">
        <f>ROUND(F97*(G97),2)</f>
        <v>0</v>
      </c>
      <c r="M97" s="1"/>
      <c r="N97" s="1">
        <v>36.739379312992092</v>
      </c>
      <c r="O97" s="1"/>
      <c r="P97" s="166"/>
      <c r="Q97" s="171"/>
      <c r="R97" s="171"/>
      <c r="S97" s="166"/>
      <c r="Z97">
        <v>0</v>
      </c>
    </row>
    <row r="98" spans="1:26" ht="24.95" customHeight="1" x14ac:dyDescent="0.25">
      <c r="A98" s="169">
        <v>55</v>
      </c>
      <c r="B98" s="167" t="s">
        <v>102</v>
      </c>
      <c r="C98" s="170" t="s">
        <v>522</v>
      </c>
      <c r="D98" s="167" t="s">
        <v>523</v>
      </c>
      <c r="E98" s="167" t="s">
        <v>142</v>
      </c>
      <c r="F98" s="168">
        <v>108.9</v>
      </c>
      <c r="G98" s="191"/>
      <c r="H98" s="191"/>
      <c r="I98" s="191">
        <f>ROUND(F98*(G98+H98),2)</f>
        <v>0</v>
      </c>
      <c r="J98" s="167">
        <f>ROUND(F98*(N98),2)</f>
        <v>1748.93</v>
      </c>
      <c r="K98" s="1">
        <f>ROUND(F98*(O98),2)</f>
        <v>0</v>
      </c>
      <c r="L98" s="1">
        <f>ROUND(F98*(G98),2)</f>
        <v>0</v>
      </c>
      <c r="M98" s="1"/>
      <c r="N98" s="1">
        <v>16.059999999999999</v>
      </c>
      <c r="O98" s="1"/>
      <c r="P98" s="166"/>
      <c r="Q98" s="171"/>
      <c r="R98" s="171"/>
      <c r="S98" s="166"/>
      <c r="Z98">
        <v>0</v>
      </c>
    </row>
    <row r="99" spans="1:26" x14ac:dyDescent="0.25">
      <c r="A99" s="155"/>
      <c r="B99" s="155"/>
      <c r="C99" s="155"/>
      <c r="D99" s="155" t="s">
        <v>393</v>
      </c>
      <c r="E99" s="155"/>
      <c r="F99" s="166"/>
      <c r="G99" s="192"/>
      <c r="H99" s="192">
        <f>ROUND((SUM(M95:M98))/1,2)</f>
        <v>0</v>
      </c>
      <c r="I99" s="192">
        <f>ROUND((SUM(I95:I98))/1,2)</f>
        <v>0</v>
      </c>
      <c r="J99" s="155"/>
      <c r="K99" s="155"/>
      <c r="L99" s="155">
        <f>ROUND((SUM(L95:L98))/1,2)</f>
        <v>0</v>
      </c>
      <c r="M99" s="155">
        <f>ROUND((SUM(M95:M98))/1,2)</f>
        <v>0</v>
      </c>
      <c r="N99" s="155"/>
      <c r="O99" s="155"/>
      <c r="P99" s="172">
        <f>ROUND((SUM(P95:P98))/1,2)</f>
        <v>0.53</v>
      </c>
      <c r="Q99" s="152"/>
      <c r="R99" s="152"/>
      <c r="S99" s="172">
        <f>ROUND((SUM(S95:S98))/1,2)</f>
        <v>0</v>
      </c>
      <c r="T99" s="152"/>
      <c r="U99" s="152"/>
      <c r="V99" s="152"/>
      <c r="W99" s="152"/>
      <c r="X99" s="152"/>
      <c r="Y99" s="152"/>
      <c r="Z99" s="152"/>
    </row>
    <row r="100" spans="1:26" x14ac:dyDescent="0.25">
      <c r="A100" s="1"/>
      <c r="B100" s="1"/>
      <c r="C100" s="1"/>
      <c r="D100" s="1"/>
      <c r="E100" s="1"/>
      <c r="F100" s="162"/>
      <c r="G100" s="193"/>
      <c r="H100" s="193"/>
      <c r="I100" s="193"/>
      <c r="J100" s="1"/>
      <c r="K100" s="1"/>
      <c r="L100" s="1"/>
      <c r="M100" s="1"/>
      <c r="N100" s="1"/>
      <c r="O100" s="1"/>
      <c r="P100" s="1"/>
      <c r="S100" s="1"/>
    </row>
    <row r="101" spans="1:26" x14ac:dyDescent="0.25">
      <c r="A101" s="155"/>
      <c r="B101" s="155"/>
      <c r="C101" s="155"/>
      <c r="D101" s="155" t="s">
        <v>394</v>
      </c>
      <c r="E101" s="155"/>
      <c r="F101" s="166"/>
      <c r="G101" s="194"/>
      <c r="H101" s="194"/>
      <c r="I101" s="194"/>
      <c r="J101" s="155"/>
      <c r="K101" s="155"/>
      <c r="L101" s="155"/>
      <c r="M101" s="155"/>
      <c r="N101" s="155"/>
      <c r="O101" s="155"/>
      <c r="P101" s="155"/>
      <c r="Q101" s="152"/>
      <c r="R101" s="152"/>
      <c r="S101" s="155"/>
      <c r="T101" s="152"/>
      <c r="U101" s="152"/>
      <c r="V101" s="152"/>
      <c r="W101" s="152"/>
      <c r="X101" s="152"/>
      <c r="Y101" s="152"/>
      <c r="Z101" s="152"/>
    </row>
    <row r="102" spans="1:26" ht="24.95" customHeight="1" x14ac:dyDescent="0.25">
      <c r="A102" s="169">
        <v>56</v>
      </c>
      <c r="B102" s="167" t="s">
        <v>524</v>
      </c>
      <c r="C102" s="170" t="s">
        <v>525</v>
      </c>
      <c r="D102" s="167" t="s">
        <v>526</v>
      </c>
      <c r="E102" s="167" t="s">
        <v>142</v>
      </c>
      <c r="F102" s="168">
        <v>171.6</v>
      </c>
      <c r="G102" s="191"/>
      <c r="H102" s="191"/>
      <c r="I102" s="191">
        <f>ROUND(F102*(G102+H102),2)</f>
        <v>0</v>
      </c>
      <c r="J102" s="167">
        <f>ROUND(F102*(N102),2)</f>
        <v>3740.88</v>
      </c>
      <c r="K102" s="1">
        <f>ROUND(F102*(O102),2)</f>
        <v>0</v>
      </c>
      <c r="L102" s="1">
        <f>ROUND(F102*(G102),2)</f>
        <v>0</v>
      </c>
      <c r="M102" s="1"/>
      <c r="N102" s="1">
        <v>21.8</v>
      </c>
      <c r="O102" s="1"/>
      <c r="P102" s="166">
        <f>ROUND(F102*(R102),3)</f>
        <v>0.50600000000000001</v>
      </c>
      <c r="Q102" s="171"/>
      <c r="R102" s="171">
        <v>2.9458560000000002E-3</v>
      </c>
      <c r="S102" s="166"/>
      <c r="Z102">
        <v>0</v>
      </c>
    </row>
    <row r="103" spans="1:26" ht="24.95" customHeight="1" x14ac:dyDescent="0.25">
      <c r="A103" s="169">
        <v>57</v>
      </c>
      <c r="B103" s="167" t="s">
        <v>524</v>
      </c>
      <c r="C103" s="170" t="s">
        <v>527</v>
      </c>
      <c r="D103" s="167" t="s">
        <v>528</v>
      </c>
      <c r="E103" s="167" t="s">
        <v>86</v>
      </c>
      <c r="F103" s="168">
        <v>56.4</v>
      </c>
      <c r="G103" s="191"/>
      <c r="H103" s="191"/>
      <c r="I103" s="191">
        <f>ROUND(F103*(G103+H103),2)</f>
        <v>0</v>
      </c>
      <c r="J103" s="167">
        <f>ROUND(F103*(N103),2)</f>
        <v>362.65</v>
      </c>
      <c r="K103" s="1">
        <f>ROUND(F103*(O103),2)</f>
        <v>0</v>
      </c>
      <c r="L103" s="1">
        <f>ROUND(F103*(G103),2)</f>
        <v>0</v>
      </c>
      <c r="M103" s="1"/>
      <c r="N103" s="1">
        <v>6.43</v>
      </c>
      <c r="O103" s="1"/>
      <c r="P103" s="166">
        <f>ROUND(F103*(R103),3)</f>
        <v>2.8000000000000001E-2</v>
      </c>
      <c r="Q103" s="171"/>
      <c r="R103" s="171">
        <v>5.0000000000000001E-4</v>
      </c>
      <c r="S103" s="166"/>
      <c r="Z103">
        <v>0</v>
      </c>
    </row>
    <row r="104" spans="1:26" ht="24.95" customHeight="1" x14ac:dyDescent="0.25">
      <c r="A104" s="169">
        <v>58</v>
      </c>
      <c r="B104" s="167" t="s">
        <v>524</v>
      </c>
      <c r="C104" s="170" t="s">
        <v>529</v>
      </c>
      <c r="D104" s="167" t="s">
        <v>530</v>
      </c>
      <c r="E104" s="167" t="s">
        <v>131</v>
      </c>
      <c r="F104" s="168">
        <v>2</v>
      </c>
      <c r="G104" s="191"/>
      <c r="H104" s="191"/>
      <c r="I104" s="191">
        <f>ROUND(F104*(G104+H104),2)</f>
        <v>0</v>
      </c>
      <c r="J104" s="167">
        <f>ROUND(F104*(N104),2)</f>
        <v>142.69999999999999</v>
      </c>
      <c r="K104" s="1">
        <f>ROUND(F104*(O104),2)</f>
        <v>0</v>
      </c>
      <c r="L104" s="1">
        <f>ROUND(F104*(G104),2)</f>
        <v>0</v>
      </c>
      <c r="M104" s="1"/>
      <c r="N104" s="1">
        <v>71.348998665809631</v>
      </c>
      <c r="O104" s="1"/>
      <c r="P104" s="166"/>
      <c r="Q104" s="171"/>
      <c r="R104" s="171"/>
      <c r="S104" s="166"/>
      <c r="Z104">
        <v>0</v>
      </c>
    </row>
    <row r="105" spans="1:26" ht="24.95" customHeight="1" x14ac:dyDescent="0.25">
      <c r="A105" s="169">
        <v>59</v>
      </c>
      <c r="B105" s="167" t="s">
        <v>531</v>
      </c>
      <c r="C105" s="170" t="s">
        <v>532</v>
      </c>
      <c r="D105" s="167" t="s">
        <v>533</v>
      </c>
      <c r="E105" s="167" t="s">
        <v>142</v>
      </c>
      <c r="F105" s="168">
        <v>188.76</v>
      </c>
      <c r="G105" s="191"/>
      <c r="H105" s="191"/>
      <c r="I105" s="191">
        <f>ROUND(F105*(G105+H105),2)</f>
        <v>0</v>
      </c>
      <c r="J105" s="167">
        <f>ROUND(F105*(N105),2)</f>
        <v>3031.49</v>
      </c>
      <c r="K105" s="1">
        <f>ROUND(F105*(O105),2)</f>
        <v>0</v>
      </c>
      <c r="L105" s="1"/>
      <c r="M105" s="1">
        <f>ROUND(F105*(G105),2)</f>
        <v>0</v>
      </c>
      <c r="N105" s="1">
        <v>16.059999999999999</v>
      </c>
      <c r="O105" s="1"/>
      <c r="P105" s="166">
        <f>ROUND(F105*(R105),3)</f>
        <v>3.964</v>
      </c>
      <c r="Q105" s="171"/>
      <c r="R105" s="171">
        <v>2.1000000000000001E-2</v>
      </c>
      <c r="S105" s="166"/>
      <c r="Z105">
        <v>0</v>
      </c>
    </row>
    <row r="106" spans="1:26" x14ac:dyDescent="0.25">
      <c r="A106" s="155"/>
      <c r="B106" s="155"/>
      <c r="C106" s="155"/>
      <c r="D106" s="155" t="s">
        <v>394</v>
      </c>
      <c r="E106" s="155"/>
      <c r="F106" s="166"/>
      <c r="G106" s="192"/>
      <c r="H106" s="192">
        <f>ROUND((SUM(M101:M105))/1,2)</f>
        <v>0</v>
      </c>
      <c r="I106" s="192">
        <f>ROUND((SUM(I101:I105))/1,2)</f>
        <v>0</v>
      </c>
      <c r="J106" s="155"/>
      <c r="K106" s="155"/>
      <c r="L106" s="155">
        <f>ROUND((SUM(L101:L105))/1,2)</f>
        <v>0</v>
      </c>
      <c r="M106" s="155">
        <f>ROUND((SUM(M101:M105))/1,2)</f>
        <v>0</v>
      </c>
      <c r="N106" s="155"/>
      <c r="O106" s="155"/>
      <c r="P106" s="172">
        <f>ROUND((SUM(P101:P105))/1,2)</f>
        <v>4.5</v>
      </c>
      <c r="Q106" s="152"/>
      <c r="R106" s="152"/>
      <c r="S106" s="172">
        <f>ROUND((SUM(S101:S105))/1,2)</f>
        <v>0</v>
      </c>
      <c r="T106" s="152"/>
      <c r="U106" s="152"/>
      <c r="V106" s="152"/>
      <c r="W106" s="152"/>
      <c r="X106" s="152"/>
      <c r="Y106" s="152"/>
      <c r="Z106" s="152"/>
    </row>
    <row r="107" spans="1:26" x14ac:dyDescent="0.25">
      <c r="A107" s="1"/>
      <c r="B107" s="1"/>
      <c r="C107" s="1"/>
      <c r="D107" s="1"/>
      <c r="E107" s="1"/>
      <c r="F107" s="162"/>
      <c r="G107" s="193"/>
      <c r="H107" s="193"/>
      <c r="I107" s="193"/>
      <c r="J107" s="1"/>
      <c r="K107" s="1"/>
      <c r="L107" s="1"/>
      <c r="M107" s="1"/>
      <c r="N107" s="1"/>
      <c r="O107" s="1"/>
      <c r="P107" s="1"/>
      <c r="S107" s="1"/>
    </row>
    <row r="108" spans="1:26" x14ac:dyDescent="0.25">
      <c r="A108" s="155"/>
      <c r="B108" s="155"/>
      <c r="C108" s="155"/>
      <c r="D108" s="155" t="s">
        <v>395</v>
      </c>
      <c r="E108" s="155"/>
      <c r="F108" s="166"/>
      <c r="G108" s="194"/>
      <c r="H108" s="194"/>
      <c r="I108" s="194"/>
      <c r="J108" s="155"/>
      <c r="K108" s="155"/>
      <c r="L108" s="155"/>
      <c r="M108" s="155"/>
      <c r="N108" s="155"/>
      <c r="O108" s="155"/>
      <c r="P108" s="155"/>
      <c r="Q108" s="152"/>
      <c r="R108" s="152"/>
      <c r="S108" s="155"/>
      <c r="T108" s="152"/>
      <c r="U108" s="152"/>
      <c r="V108" s="152"/>
      <c r="W108" s="152"/>
      <c r="X108" s="152"/>
      <c r="Y108" s="152"/>
      <c r="Z108" s="152"/>
    </row>
    <row r="109" spans="1:26" ht="35.1" customHeight="1" x14ac:dyDescent="0.25">
      <c r="A109" s="169">
        <v>60</v>
      </c>
      <c r="B109" s="167" t="s">
        <v>534</v>
      </c>
      <c r="C109" s="170" t="s">
        <v>535</v>
      </c>
      <c r="D109" s="167" t="s">
        <v>536</v>
      </c>
      <c r="E109" s="167" t="s">
        <v>142</v>
      </c>
      <c r="F109" s="168">
        <v>99</v>
      </c>
      <c r="G109" s="191"/>
      <c r="H109" s="191"/>
      <c r="I109" s="191">
        <f>ROUND(F109*(G109+H109),2)</f>
        <v>0</v>
      </c>
      <c r="J109" s="167">
        <f>ROUND(F109*(N109),2)</f>
        <v>238.59</v>
      </c>
      <c r="K109" s="1">
        <f>ROUND(F109*(O109),2)</f>
        <v>0</v>
      </c>
      <c r="L109" s="1">
        <f>ROUND(F109*(G109),2)</f>
        <v>0</v>
      </c>
      <c r="M109" s="1"/>
      <c r="N109" s="1">
        <v>2.41</v>
      </c>
      <c r="O109" s="1"/>
      <c r="P109" s="166">
        <f>ROUND(F109*(R109),3)</f>
        <v>3.3000000000000002E-2</v>
      </c>
      <c r="Q109" s="171"/>
      <c r="R109" s="171">
        <v>3.3E-4</v>
      </c>
      <c r="S109" s="166"/>
      <c r="Z109">
        <v>0</v>
      </c>
    </row>
    <row r="110" spans="1:26" ht="24.95" customHeight="1" x14ac:dyDescent="0.25">
      <c r="A110" s="169">
        <v>61</v>
      </c>
      <c r="B110" s="167" t="s">
        <v>534</v>
      </c>
      <c r="C110" s="170" t="s">
        <v>537</v>
      </c>
      <c r="D110" s="167" t="s">
        <v>538</v>
      </c>
      <c r="E110" s="167" t="s">
        <v>142</v>
      </c>
      <c r="F110" s="168">
        <v>29.92</v>
      </c>
      <c r="G110" s="191"/>
      <c r="H110" s="191"/>
      <c r="I110" s="191">
        <f>ROUND(F110*(G110+H110),2)</f>
        <v>0</v>
      </c>
      <c r="J110" s="167">
        <f>ROUND(F110*(N110),2)</f>
        <v>57.15</v>
      </c>
      <c r="K110" s="1">
        <f>ROUND(F110*(O110),2)</f>
        <v>0</v>
      </c>
      <c r="L110" s="1">
        <f>ROUND(F110*(G110),2)</f>
        <v>0</v>
      </c>
      <c r="M110" s="1"/>
      <c r="N110" s="1">
        <v>1.9100000000000001</v>
      </c>
      <c r="O110" s="1"/>
      <c r="P110" s="166">
        <f>ROUND(F110*(R110),3)</f>
        <v>0.01</v>
      </c>
      <c r="Q110" s="171"/>
      <c r="R110" s="171">
        <v>3.3E-4</v>
      </c>
      <c r="S110" s="166"/>
      <c r="Z110">
        <v>0</v>
      </c>
    </row>
    <row r="111" spans="1:26" x14ac:dyDescent="0.25">
      <c r="A111" s="155"/>
      <c r="B111" s="155"/>
      <c r="C111" s="155"/>
      <c r="D111" s="155" t="s">
        <v>395</v>
      </c>
      <c r="E111" s="155"/>
      <c r="F111" s="166"/>
      <c r="G111" s="192"/>
      <c r="H111" s="192">
        <f>ROUND((SUM(M108:M110))/1,2)</f>
        <v>0</v>
      </c>
      <c r="I111" s="192">
        <f>ROUND((SUM(I108:I110))/1,2)</f>
        <v>0</v>
      </c>
      <c r="J111" s="155"/>
      <c r="K111" s="155"/>
      <c r="L111" s="155">
        <f>ROUND((SUM(L108:L110))/1,2)</f>
        <v>0</v>
      </c>
      <c r="M111" s="155">
        <f>ROUND((SUM(M108:M110))/1,2)</f>
        <v>0</v>
      </c>
      <c r="N111" s="155"/>
      <c r="O111" s="155"/>
      <c r="P111" s="172">
        <f>ROUND((SUM(P108:P110))/1,2)</f>
        <v>0.04</v>
      </c>
      <c r="Q111" s="152"/>
      <c r="R111" s="152"/>
      <c r="S111" s="172">
        <f>ROUND((SUM(S108:S110))/1,2)</f>
        <v>0</v>
      </c>
      <c r="T111" s="152"/>
      <c r="U111" s="152"/>
      <c r="V111" s="152"/>
      <c r="W111" s="152"/>
      <c r="X111" s="152"/>
      <c r="Y111" s="152"/>
      <c r="Z111" s="152"/>
    </row>
    <row r="112" spans="1:26" x14ac:dyDescent="0.25">
      <c r="A112" s="1"/>
      <c r="B112" s="1"/>
      <c r="C112" s="1"/>
      <c r="D112" s="1"/>
      <c r="E112" s="1"/>
      <c r="F112" s="162"/>
      <c r="G112" s="193"/>
      <c r="H112" s="193"/>
      <c r="I112" s="193"/>
      <c r="J112" s="1"/>
      <c r="K112" s="1"/>
      <c r="L112" s="1"/>
      <c r="M112" s="1"/>
      <c r="N112" s="1"/>
      <c r="O112" s="1"/>
      <c r="P112" s="1"/>
      <c r="S112" s="1"/>
    </row>
    <row r="113" spans="1:26" x14ac:dyDescent="0.25">
      <c r="A113" s="155"/>
      <c r="B113" s="155"/>
      <c r="C113" s="155"/>
      <c r="D113" s="155" t="s">
        <v>396</v>
      </c>
      <c r="E113" s="155"/>
      <c r="F113" s="166"/>
      <c r="G113" s="194"/>
      <c r="H113" s="194"/>
      <c r="I113" s="194"/>
      <c r="J113" s="155"/>
      <c r="K113" s="155"/>
      <c r="L113" s="155"/>
      <c r="M113" s="155"/>
      <c r="N113" s="155"/>
      <c r="O113" s="155"/>
      <c r="P113" s="155"/>
      <c r="Q113" s="152"/>
      <c r="R113" s="152"/>
      <c r="S113" s="155"/>
      <c r="T113" s="152"/>
      <c r="U113" s="152"/>
      <c r="V113" s="152"/>
      <c r="W113" s="152"/>
      <c r="X113" s="152"/>
      <c r="Y113" s="152"/>
      <c r="Z113" s="152"/>
    </row>
    <row r="114" spans="1:26" ht="24.95" customHeight="1" x14ac:dyDescent="0.25">
      <c r="A114" s="169">
        <v>62</v>
      </c>
      <c r="B114" s="167" t="s">
        <v>539</v>
      </c>
      <c r="C114" s="170" t="s">
        <v>540</v>
      </c>
      <c r="D114" s="167" t="s">
        <v>541</v>
      </c>
      <c r="E114" s="167" t="s">
        <v>142</v>
      </c>
      <c r="F114" s="168">
        <v>204.6</v>
      </c>
      <c r="G114" s="191"/>
      <c r="H114" s="191"/>
      <c r="I114" s="191">
        <f>ROUND(F114*(G114+H114),2)</f>
        <v>0</v>
      </c>
      <c r="J114" s="167">
        <f>ROUND(F114*(N114),2)</f>
        <v>153.44999999999999</v>
      </c>
      <c r="K114" s="1">
        <f>ROUND(F114*(O114),2)</f>
        <v>0</v>
      </c>
      <c r="L114" s="1">
        <f>ROUND(F114*(G114),2)</f>
        <v>0</v>
      </c>
      <c r="M114" s="1"/>
      <c r="N114" s="1">
        <v>0.75</v>
      </c>
      <c r="O114" s="1"/>
      <c r="P114" s="166">
        <f>ROUND(F114*(R114),3)</f>
        <v>0.02</v>
      </c>
      <c r="Q114" s="171"/>
      <c r="R114" s="171">
        <v>1E-4</v>
      </c>
      <c r="S114" s="166"/>
      <c r="Z114">
        <v>0</v>
      </c>
    </row>
    <row r="115" spans="1:26" ht="24.95" customHeight="1" x14ac:dyDescent="0.25">
      <c r="A115" s="169">
        <v>63</v>
      </c>
      <c r="B115" s="167" t="s">
        <v>539</v>
      </c>
      <c r="C115" s="170" t="s">
        <v>542</v>
      </c>
      <c r="D115" s="167" t="s">
        <v>543</v>
      </c>
      <c r="E115" s="167" t="s">
        <v>142</v>
      </c>
      <c r="F115" s="168">
        <v>102.3</v>
      </c>
      <c r="G115" s="191"/>
      <c r="H115" s="191"/>
      <c r="I115" s="191">
        <f>ROUND(F115*(G115+H115),2)</f>
        <v>0</v>
      </c>
      <c r="J115" s="167">
        <f>ROUND(F115*(N115),2)</f>
        <v>69.56</v>
      </c>
      <c r="K115" s="1">
        <f>ROUND(F115*(O115),2)</f>
        <v>0</v>
      </c>
      <c r="L115" s="1">
        <f>ROUND(F115*(G115),2)</f>
        <v>0</v>
      </c>
      <c r="M115" s="1"/>
      <c r="N115" s="1">
        <v>0.68</v>
      </c>
      <c r="O115" s="1"/>
      <c r="P115" s="166">
        <f>ROUND(F115*(R115),3)</f>
        <v>1.4999999999999999E-2</v>
      </c>
      <c r="Q115" s="171"/>
      <c r="R115" s="171">
        <v>1.4999999999999999E-4</v>
      </c>
      <c r="S115" s="166"/>
      <c r="Z115">
        <v>0</v>
      </c>
    </row>
    <row r="116" spans="1:26" ht="24.95" customHeight="1" x14ac:dyDescent="0.25">
      <c r="A116" s="169">
        <v>64</v>
      </c>
      <c r="B116" s="167" t="s">
        <v>539</v>
      </c>
      <c r="C116" s="170" t="s">
        <v>544</v>
      </c>
      <c r="D116" s="167" t="s">
        <v>545</v>
      </c>
      <c r="E116" s="167" t="s">
        <v>142</v>
      </c>
      <c r="F116" s="168">
        <v>204.6</v>
      </c>
      <c r="G116" s="191"/>
      <c r="H116" s="191"/>
      <c r="I116" s="191">
        <f>ROUND(F116*(G116+H116),2)</f>
        <v>0</v>
      </c>
      <c r="J116" s="167">
        <f>ROUND(F116*(N116),2)</f>
        <v>525.82000000000005</v>
      </c>
      <c r="K116" s="1">
        <f>ROUND(F116*(O116),2)</f>
        <v>0</v>
      </c>
      <c r="L116" s="1">
        <f>ROUND(F116*(G116),2)</f>
        <v>0</v>
      </c>
      <c r="M116" s="1"/>
      <c r="N116" s="1">
        <v>2.57</v>
      </c>
      <c r="O116" s="1"/>
      <c r="P116" s="166">
        <f>ROUND(F116*(R116),3)</f>
        <v>3.6999999999999998E-2</v>
      </c>
      <c r="Q116" s="171"/>
      <c r="R116" s="171">
        <v>1.7999999999999998E-4</v>
      </c>
      <c r="S116" s="166"/>
      <c r="Z116">
        <v>0</v>
      </c>
    </row>
    <row r="117" spans="1:26" x14ac:dyDescent="0.25">
      <c r="A117" s="155"/>
      <c r="B117" s="155"/>
      <c r="C117" s="155"/>
      <c r="D117" s="155" t="s">
        <v>396</v>
      </c>
      <c r="E117" s="155"/>
      <c r="F117" s="166"/>
      <c r="G117" s="192"/>
      <c r="H117" s="192"/>
      <c r="I117" s="192">
        <f>ROUND((SUM(I113:I116))/1,2)</f>
        <v>0</v>
      </c>
      <c r="J117" s="155"/>
      <c r="K117" s="155"/>
      <c r="L117" s="155">
        <f>ROUND((SUM(L113:L116))/1,2)</f>
        <v>0</v>
      </c>
      <c r="M117" s="155">
        <f>ROUND((SUM(M113:M116))/1,2)</f>
        <v>0</v>
      </c>
      <c r="N117" s="155"/>
      <c r="O117" s="155"/>
      <c r="P117" s="172">
        <f>ROUND((SUM(P113:P116))/1,2)</f>
        <v>7.0000000000000007E-2</v>
      </c>
      <c r="S117" s="166">
        <f>ROUND((SUM(S113:S116))/1,2)</f>
        <v>0</v>
      </c>
    </row>
    <row r="118" spans="1:26" x14ac:dyDescent="0.25">
      <c r="A118" s="1"/>
      <c r="B118" s="1"/>
      <c r="C118" s="1"/>
      <c r="D118" s="1"/>
      <c r="E118" s="1"/>
      <c r="F118" s="162"/>
      <c r="G118" s="193"/>
      <c r="H118" s="193"/>
      <c r="I118" s="193"/>
      <c r="J118" s="1"/>
      <c r="K118" s="1"/>
      <c r="L118" s="1"/>
      <c r="M118" s="1"/>
      <c r="N118" s="1"/>
      <c r="O118" s="1"/>
      <c r="P118" s="1"/>
      <c r="S118" s="1"/>
    </row>
    <row r="119" spans="1:26" x14ac:dyDescent="0.25">
      <c r="A119" s="155"/>
      <c r="B119" s="155"/>
      <c r="C119" s="155"/>
      <c r="D119" s="2" t="s">
        <v>137</v>
      </c>
      <c r="E119" s="155"/>
      <c r="F119" s="166"/>
      <c r="G119" s="192"/>
      <c r="H119" s="192">
        <f>ROUND((SUM(M46:M118))/2,2)</f>
        <v>0</v>
      </c>
      <c r="I119" s="192">
        <f>ROUND((SUM(I46:I118))/2,2)</f>
        <v>0</v>
      </c>
      <c r="J119" s="155"/>
      <c r="K119" s="155"/>
      <c r="L119" s="155">
        <f>ROUND((SUM(L46:L118))/2,2)</f>
        <v>0</v>
      </c>
      <c r="M119" s="155">
        <f>ROUND((SUM(M46:M118))/2,2)</f>
        <v>0</v>
      </c>
      <c r="N119" s="155"/>
      <c r="O119" s="155"/>
      <c r="P119" s="172">
        <f>ROUND((SUM(P46:P118))/2,2)</f>
        <v>5.59</v>
      </c>
      <c r="S119" s="172">
        <f>ROUND((SUM(S46:S118))/2,2)</f>
        <v>0</v>
      </c>
    </row>
    <row r="120" spans="1:26" x14ac:dyDescent="0.25">
      <c r="A120" s="173"/>
      <c r="B120" s="173"/>
      <c r="C120" s="173"/>
      <c r="D120" s="173" t="s">
        <v>72</v>
      </c>
      <c r="E120" s="173"/>
      <c r="F120" s="174"/>
      <c r="G120" s="195"/>
      <c r="H120" s="195">
        <f>ROUND((SUM(M9:M119))/3,2)</f>
        <v>0</v>
      </c>
      <c r="I120" s="195">
        <f>ROUND((SUM(I9:I119))/3,2)</f>
        <v>0</v>
      </c>
      <c r="J120" s="173"/>
      <c r="K120" s="173">
        <f>ROUND((SUM(K9:K119))/3,2)</f>
        <v>0</v>
      </c>
      <c r="L120" s="173">
        <f>ROUND((SUM(L9:L119))/3,2)</f>
        <v>0</v>
      </c>
      <c r="M120" s="173">
        <f>ROUND((SUM(M9:M119))/3,2)</f>
        <v>0</v>
      </c>
      <c r="N120" s="173"/>
      <c r="O120" s="173"/>
      <c r="P120" s="190">
        <f>ROUND((SUM(P9:P119))/3,2)</f>
        <v>19.48</v>
      </c>
      <c r="S120" s="174">
        <f>ROUND((SUM(S9:S119))/3,2)</f>
        <v>0</v>
      </c>
      <c r="Z120">
        <f>(SUM(Z9:Z119))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Investovanie do odbornej prípravy žiakov Hotelovej akadémie v Humennom / Hotelová akadémia II - Stavebné úpravy -Internát</oddHeader>
    <oddFooter>&amp;RStrana &amp;P z &amp;N    &amp;L&amp;7Spracované systémom Systematic®pyramida.wsn,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19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20</v>
      </c>
      <c r="H2" s="16"/>
      <c r="I2" s="27"/>
      <c r="J2" s="31"/>
    </row>
    <row r="3" spans="1:23" ht="18" customHeight="1" x14ac:dyDescent="0.25">
      <c r="A3" s="11"/>
      <c r="B3" s="40" t="s">
        <v>546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22</v>
      </c>
      <c r="J4" s="32"/>
    </row>
    <row r="5" spans="1:23" ht="18" customHeight="1" thickBot="1" x14ac:dyDescent="0.3">
      <c r="A5" s="11"/>
      <c r="B5" s="45" t="s">
        <v>23</v>
      </c>
      <c r="C5" s="20"/>
      <c r="D5" s="17"/>
      <c r="E5" s="17"/>
      <c r="F5" s="46" t="s">
        <v>24</v>
      </c>
      <c r="G5" s="17"/>
      <c r="H5" s="17"/>
      <c r="I5" s="44" t="s">
        <v>25</v>
      </c>
      <c r="J5" s="47" t="s">
        <v>26</v>
      </c>
    </row>
    <row r="6" spans="1:23" ht="18" customHeight="1" thickTop="1" x14ac:dyDescent="0.25">
      <c r="A6" s="11"/>
      <c r="B6" s="56" t="s">
        <v>27</v>
      </c>
      <c r="C6" s="52"/>
      <c r="D6" s="53"/>
      <c r="E6" s="53"/>
      <c r="F6" s="53"/>
      <c r="G6" s="57" t="s">
        <v>28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29</v>
      </c>
      <c r="H7" s="18"/>
      <c r="I7" s="29"/>
      <c r="J7" s="50"/>
    </row>
    <row r="8" spans="1:23" ht="18" customHeight="1" x14ac:dyDescent="0.25">
      <c r="A8" s="11"/>
      <c r="B8" s="45" t="s">
        <v>30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29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29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59</v>
      </c>
      <c r="E15" s="92" t="s">
        <v>60</v>
      </c>
      <c r="F15" s="104" t="s">
        <v>61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/>
      <c r="E16" s="96"/>
      <c r="F16" s="105"/>
      <c r="G16" s="60">
        <v>6</v>
      </c>
      <c r="H16" s="114" t="s">
        <v>39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/>
      <c r="E17" s="75"/>
      <c r="F17" s="80"/>
      <c r="G17" s="61">
        <v>7</v>
      </c>
      <c r="H17" s="115" t="s">
        <v>40</v>
      </c>
      <c r="I17" s="128"/>
      <c r="J17" s="126">
        <f>'SO 13595'!Z101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>
        <f>'Rekap 13595'!B13</f>
        <v>0</v>
      </c>
      <c r="E18" s="76">
        <f>'Rekap 13595'!C13</f>
        <v>0</v>
      </c>
      <c r="F18" s="81">
        <f>'Rekap 13595'!D13</f>
        <v>0</v>
      </c>
      <c r="G18" s="61">
        <v>8</v>
      </c>
      <c r="H18" s="115" t="s">
        <v>41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49</v>
      </c>
      <c r="C21" s="69" t="s">
        <v>7</v>
      </c>
      <c r="D21" s="74"/>
      <c r="E21" s="19"/>
      <c r="F21" s="97"/>
      <c r="G21" s="65" t="s">
        <v>55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50</v>
      </c>
      <c r="D22" s="86"/>
      <c r="E22" s="88" t="s">
        <v>53</v>
      </c>
      <c r="F22" s="80">
        <f>((F16*U22*0)+(F17*V22*0)+(F18*W22*0))/100</f>
        <v>0</v>
      </c>
      <c r="G22" s="60">
        <v>16</v>
      </c>
      <c r="H22" s="114" t="s">
        <v>56</v>
      </c>
      <c r="I22" s="129" t="s">
        <v>53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51</v>
      </c>
      <c r="D23" s="66"/>
      <c r="E23" s="88" t="s">
        <v>54</v>
      </c>
      <c r="F23" s="81">
        <f>((F16*U23*0)+(F17*V23*0)+(F18*W23*0))/100</f>
        <v>0</v>
      </c>
      <c r="G23" s="61">
        <v>17</v>
      </c>
      <c r="H23" s="115" t="s">
        <v>57</v>
      </c>
      <c r="I23" s="129" t="s">
        <v>53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52</v>
      </c>
      <c r="D24" s="66"/>
      <c r="E24" s="88" t="s">
        <v>53</v>
      </c>
      <c r="F24" s="81">
        <f>((F16*U24*0)+(F17*V24*0)+(F18*W24*0))/100</f>
        <v>0</v>
      </c>
      <c r="G24" s="61">
        <v>18</v>
      </c>
      <c r="H24" s="115" t="s">
        <v>58</v>
      </c>
      <c r="I24" s="129" t="s">
        <v>54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64</v>
      </c>
      <c r="D27" s="135"/>
      <c r="E27" s="101"/>
      <c r="F27" s="30"/>
      <c r="G27" s="108" t="s">
        <v>42</v>
      </c>
      <c r="H27" s="103" t="s">
        <v>43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44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45</v>
      </c>
      <c r="I29" s="122">
        <f>J28-SUM('SO 13595'!K9:'SO 13595'!K100)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46</v>
      </c>
      <c r="I30" s="88">
        <f>SUM('SO 13595'!K9:'SO 13595'!K100)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47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48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62</v>
      </c>
      <c r="E33" s="15"/>
      <c r="F33" s="102"/>
      <c r="G33" s="110">
        <v>26</v>
      </c>
      <c r="H33" s="141" t="s">
        <v>63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27</v>
      </c>
      <c r="B1" s="143"/>
      <c r="C1" s="143"/>
      <c r="D1" s="144" t="s">
        <v>24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22</v>
      </c>
      <c r="E2" s="143"/>
      <c r="F2" s="143"/>
    </row>
    <row r="3" spans="1:26" x14ac:dyDescent="0.25">
      <c r="A3" s="144" t="s">
        <v>30</v>
      </c>
      <c r="B3" s="143"/>
      <c r="C3" s="143"/>
      <c r="D3" s="144" t="s">
        <v>68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546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69</v>
      </c>
      <c r="B8" s="143"/>
      <c r="C8" s="143"/>
      <c r="D8" s="143"/>
      <c r="E8" s="143"/>
      <c r="F8" s="143"/>
    </row>
    <row r="9" spans="1:26" x14ac:dyDescent="0.25">
      <c r="A9" s="146" t="s">
        <v>65</v>
      </c>
      <c r="B9" s="146" t="s">
        <v>59</v>
      </c>
      <c r="C9" s="146" t="s">
        <v>60</v>
      </c>
      <c r="D9" s="146" t="s">
        <v>36</v>
      </c>
      <c r="E9" s="146" t="s">
        <v>66</v>
      </c>
      <c r="F9" s="146" t="s">
        <v>67</v>
      </c>
    </row>
    <row r="10" spans="1:26" x14ac:dyDescent="0.25">
      <c r="A10" s="153" t="s">
        <v>70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71</v>
      </c>
      <c r="B11" s="156">
        <f>'SO 13595'!L75</f>
        <v>0</v>
      </c>
      <c r="C11" s="156">
        <f>'SO 13595'!M75</f>
        <v>0</v>
      </c>
      <c r="D11" s="156">
        <f>'SO 13595'!I75</f>
        <v>0</v>
      </c>
      <c r="E11" s="157">
        <f>'SO 13595'!P75</f>
        <v>0.96</v>
      </c>
      <c r="F11" s="157">
        <f>'SO 13595'!S75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155" t="s">
        <v>547</v>
      </c>
      <c r="B12" s="156">
        <f>'SO 13595'!L98</f>
        <v>0</v>
      </c>
      <c r="C12" s="156">
        <f>'SO 13595'!M98</f>
        <v>0</v>
      </c>
      <c r="D12" s="156">
        <f>'SO 13595'!I98</f>
        <v>0</v>
      </c>
      <c r="E12" s="157">
        <f>'SO 13595'!P98</f>
        <v>0</v>
      </c>
      <c r="F12" s="157">
        <f>'SO 13595'!S98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2" t="s">
        <v>70</v>
      </c>
      <c r="B13" s="158">
        <f>'SO 13595'!L100</f>
        <v>0</v>
      </c>
      <c r="C13" s="158">
        <f>'SO 13595'!M100</f>
        <v>0</v>
      </c>
      <c r="D13" s="158">
        <f>'SO 13595'!I100</f>
        <v>0</v>
      </c>
      <c r="E13" s="159">
        <f>'SO 13595'!P100</f>
        <v>0.96</v>
      </c>
      <c r="F13" s="159">
        <f>'SO 13595'!S100</f>
        <v>0</v>
      </c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A14" s="1"/>
      <c r="B14" s="148"/>
      <c r="C14" s="148"/>
      <c r="D14" s="148"/>
      <c r="E14" s="147"/>
      <c r="F14" s="147"/>
    </row>
    <row r="15" spans="1:26" x14ac:dyDescent="0.25">
      <c r="A15" s="2" t="s">
        <v>72</v>
      </c>
      <c r="B15" s="158">
        <f>'SO 13595'!L101</f>
        <v>0</v>
      </c>
      <c r="C15" s="158">
        <f>'SO 13595'!M101</f>
        <v>0</v>
      </c>
      <c r="D15" s="158">
        <f>'SO 13595'!I101</f>
        <v>0</v>
      </c>
      <c r="E15" s="159">
        <f>'SO 13595'!P101</f>
        <v>0.96</v>
      </c>
      <c r="F15" s="159">
        <f>'SO 13595'!S101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1"/>
      <c r="B16" s="148"/>
      <c r="C16" s="148"/>
      <c r="D16" s="148"/>
      <c r="E16" s="147"/>
      <c r="F16" s="147"/>
    </row>
    <row r="17" spans="1:6" x14ac:dyDescent="0.25">
      <c r="A17" s="1"/>
      <c r="B17" s="148"/>
      <c r="C17" s="148"/>
      <c r="D17" s="148"/>
      <c r="E17" s="147"/>
      <c r="F17" s="147"/>
    </row>
    <row r="18" spans="1:6" x14ac:dyDescent="0.25">
      <c r="A18" s="1"/>
      <c r="B18" s="148"/>
      <c r="C18" s="148"/>
      <c r="D18" s="148"/>
      <c r="E18" s="147"/>
      <c r="F18" s="147"/>
    </row>
    <row r="19" spans="1:6" x14ac:dyDescent="0.25">
      <c r="A19" s="1"/>
      <c r="B19" s="148"/>
      <c r="C19" s="148"/>
      <c r="D19" s="148"/>
      <c r="E19" s="147"/>
      <c r="F19" s="147"/>
    </row>
    <row r="20" spans="1:6" x14ac:dyDescent="0.25">
      <c r="A20" s="1"/>
      <c r="B20" s="148"/>
      <c r="C20" s="148"/>
      <c r="D20" s="148"/>
      <c r="E20" s="147"/>
      <c r="F20" s="147"/>
    </row>
    <row r="21" spans="1:6" x14ac:dyDescent="0.25">
      <c r="A21" s="1"/>
      <c r="B21" s="148"/>
      <c r="C21" s="148"/>
      <c r="D21" s="148"/>
      <c r="E21" s="147"/>
      <c r="F21" s="147"/>
    </row>
    <row r="22" spans="1:6" x14ac:dyDescent="0.25">
      <c r="A22" s="1"/>
      <c r="B22" s="148"/>
      <c r="C22" s="148"/>
      <c r="D22" s="148"/>
      <c r="E22" s="147"/>
      <c r="F22" s="147"/>
    </row>
    <row r="23" spans="1:6" x14ac:dyDescent="0.25">
      <c r="A23" s="1"/>
      <c r="B23" s="148"/>
      <c r="C23" s="148"/>
      <c r="D23" s="148"/>
      <c r="E23" s="147"/>
      <c r="F23" s="147"/>
    </row>
    <row r="24" spans="1:6" x14ac:dyDescent="0.25">
      <c r="A24" s="1"/>
      <c r="B24" s="148"/>
      <c r="C24" s="148"/>
      <c r="D24" s="148"/>
      <c r="E24" s="147"/>
      <c r="F24" s="147"/>
    </row>
    <row r="25" spans="1:6" x14ac:dyDescent="0.25">
      <c r="A25" s="1"/>
      <c r="B25" s="148"/>
      <c r="C25" s="148"/>
      <c r="D25" s="148"/>
      <c r="E25" s="147"/>
      <c r="F25" s="147"/>
    </row>
    <row r="26" spans="1:6" x14ac:dyDescent="0.25">
      <c r="A26" s="1"/>
      <c r="B26" s="148"/>
      <c r="C26" s="148"/>
      <c r="D26" s="148"/>
      <c r="E26" s="147"/>
      <c r="F26" s="147"/>
    </row>
    <row r="27" spans="1:6" x14ac:dyDescent="0.25">
      <c r="A27" s="1"/>
      <c r="B27" s="148"/>
      <c r="C27" s="148"/>
      <c r="D27" s="148"/>
      <c r="E27" s="147"/>
      <c r="F27" s="147"/>
    </row>
    <row r="28" spans="1:6" x14ac:dyDescent="0.25">
      <c r="A28" s="1"/>
      <c r="B28" s="148"/>
      <c r="C28" s="148"/>
      <c r="D28" s="148"/>
      <c r="E28" s="147"/>
      <c r="F28" s="147"/>
    </row>
    <row r="29" spans="1:6" x14ac:dyDescent="0.25">
      <c r="A29" s="1"/>
      <c r="B29" s="148"/>
      <c r="C29" s="148"/>
      <c r="D29" s="148"/>
      <c r="E29" s="147"/>
      <c r="F29" s="147"/>
    </row>
    <row r="30" spans="1:6" x14ac:dyDescent="0.25">
      <c r="A30" s="1"/>
      <c r="B30" s="148"/>
      <c r="C30" s="148"/>
      <c r="D30" s="148"/>
      <c r="E30" s="147"/>
      <c r="F30" s="147"/>
    </row>
    <row r="31" spans="1:6" x14ac:dyDescent="0.25">
      <c r="A31" s="1"/>
      <c r="B31" s="148"/>
      <c r="C31" s="148"/>
      <c r="D31" s="148"/>
      <c r="E31" s="147"/>
      <c r="F31" s="147"/>
    </row>
    <row r="32" spans="1: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48"/>
      <c r="C76" s="148"/>
      <c r="D76" s="148"/>
      <c r="E76" s="147"/>
      <c r="F76" s="147"/>
    </row>
    <row r="77" spans="1:6" x14ac:dyDescent="0.25">
      <c r="A77" s="1"/>
      <c r="B77" s="148"/>
      <c r="C77" s="148"/>
      <c r="D77" s="148"/>
      <c r="E77" s="147"/>
      <c r="F77" s="147"/>
    </row>
    <row r="78" spans="1:6" x14ac:dyDescent="0.25">
      <c r="A78" s="1"/>
      <c r="B78" s="148"/>
      <c r="C78" s="148"/>
      <c r="D78" s="148"/>
      <c r="E78" s="147"/>
      <c r="F78" s="147"/>
    </row>
    <row r="79" spans="1:6" x14ac:dyDescent="0.25">
      <c r="A79" s="1"/>
      <c r="B79" s="148"/>
      <c r="C79" s="148"/>
      <c r="D79" s="148"/>
      <c r="E79" s="147"/>
      <c r="F79" s="147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workbookViewId="0">
      <pane ySplit="8" topLeftCell="A90" activePane="bottomLeft" state="frozen"/>
      <selection pane="bottomLeft" activeCell="G11" sqref="G11:G101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27</v>
      </c>
      <c r="B1" s="3"/>
      <c r="C1" s="3"/>
      <c r="D1" s="3"/>
      <c r="E1" s="5" t="s">
        <v>24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31</v>
      </c>
      <c r="B2" s="3"/>
      <c r="C2" s="3"/>
      <c r="D2" s="3"/>
      <c r="E2" s="5" t="s">
        <v>22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30</v>
      </c>
      <c r="B3" s="3"/>
      <c r="C3" s="3"/>
      <c r="D3" s="3"/>
      <c r="E3" s="5" t="s">
        <v>68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546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73</v>
      </c>
      <c r="B8" s="163" t="s">
        <v>74</v>
      </c>
      <c r="C8" s="163" t="s">
        <v>75</v>
      </c>
      <c r="D8" s="163" t="s">
        <v>76</v>
      </c>
      <c r="E8" s="163" t="s">
        <v>77</v>
      </c>
      <c r="F8" s="163" t="s">
        <v>78</v>
      </c>
      <c r="G8" s="163" t="s">
        <v>79</v>
      </c>
      <c r="H8" s="163" t="s">
        <v>60</v>
      </c>
      <c r="I8" s="163" t="s">
        <v>80</v>
      </c>
      <c r="J8" s="163"/>
      <c r="K8" s="163"/>
      <c r="L8" s="163"/>
      <c r="M8" s="163"/>
      <c r="N8" s="163"/>
      <c r="O8" s="163"/>
      <c r="P8" s="163" t="s">
        <v>81</v>
      </c>
      <c r="Q8" s="160"/>
      <c r="R8" s="160"/>
      <c r="S8" s="163" t="s">
        <v>82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70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71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69">
        <v>1</v>
      </c>
      <c r="B11" s="167" t="s">
        <v>83</v>
      </c>
      <c r="C11" s="170" t="s">
        <v>548</v>
      </c>
      <c r="D11" s="167" t="s">
        <v>549</v>
      </c>
      <c r="E11" s="167" t="s">
        <v>86</v>
      </c>
      <c r="F11" s="168">
        <v>2365</v>
      </c>
      <c r="G11" s="191"/>
      <c r="H11" s="191"/>
      <c r="I11" s="191">
        <f t="shared" ref="I11:I42" si="0">ROUND(F11*(G11+H11),2)</f>
        <v>0</v>
      </c>
      <c r="J11" s="167">
        <f t="shared" ref="J11:J42" si="1">ROUND(F11*(N11),2)</f>
        <v>3027.2</v>
      </c>
      <c r="K11" s="1">
        <f t="shared" ref="K11:K42" si="2">ROUND(F11*(O11),2)</f>
        <v>0</v>
      </c>
      <c r="L11" s="1">
        <f t="shared" ref="L11:L57" si="3">ROUND(F11*(G11),2)</f>
        <v>0</v>
      </c>
      <c r="M11" s="1"/>
      <c r="N11" s="1">
        <v>1.28</v>
      </c>
      <c r="O11" s="1"/>
      <c r="P11" s="166"/>
      <c r="Q11" s="171"/>
      <c r="R11" s="171"/>
      <c r="S11" s="166"/>
      <c r="Z11">
        <v>0</v>
      </c>
    </row>
    <row r="12" spans="1:26" ht="24.95" customHeight="1" x14ac:dyDescent="0.25">
      <c r="A12" s="169">
        <v>2</v>
      </c>
      <c r="B12" s="167" t="s">
        <v>83</v>
      </c>
      <c r="C12" s="170" t="s">
        <v>550</v>
      </c>
      <c r="D12" s="167" t="s">
        <v>551</v>
      </c>
      <c r="E12" s="167" t="s">
        <v>86</v>
      </c>
      <c r="F12" s="168">
        <v>951.5</v>
      </c>
      <c r="G12" s="191"/>
      <c r="H12" s="191"/>
      <c r="I12" s="191">
        <f t="shared" si="0"/>
        <v>0</v>
      </c>
      <c r="J12" s="167">
        <f t="shared" si="1"/>
        <v>1427.25</v>
      </c>
      <c r="K12" s="1">
        <f t="shared" si="2"/>
        <v>0</v>
      </c>
      <c r="L12" s="1">
        <f t="shared" si="3"/>
        <v>0</v>
      </c>
      <c r="M12" s="1"/>
      <c r="N12" s="1">
        <v>1.5</v>
      </c>
      <c r="O12" s="1"/>
      <c r="P12" s="166"/>
      <c r="Q12" s="171"/>
      <c r="R12" s="171"/>
      <c r="S12" s="166"/>
      <c r="Z12">
        <v>0</v>
      </c>
    </row>
    <row r="13" spans="1:26" ht="24.95" customHeight="1" x14ac:dyDescent="0.25">
      <c r="A13" s="169">
        <v>3</v>
      </c>
      <c r="B13" s="167" t="s">
        <v>83</v>
      </c>
      <c r="C13" s="170" t="s">
        <v>552</v>
      </c>
      <c r="D13" s="167" t="s">
        <v>553</v>
      </c>
      <c r="E13" s="167" t="s">
        <v>86</v>
      </c>
      <c r="F13" s="168">
        <v>412.5</v>
      </c>
      <c r="G13" s="191"/>
      <c r="H13" s="191"/>
      <c r="I13" s="191">
        <f t="shared" si="0"/>
        <v>0</v>
      </c>
      <c r="J13" s="167">
        <f t="shared" si="1"/>
        <v>1167.3800000000001</v>
      </c>
      <c r="K13" s="1">
        <f t="shared" si="2"/>
        <v>0</v>
      </c>
      <c r="L13" s="1">
        <f t="shared" si="3"/>
        <v>0</v>
      </c>
      <c r="M13" s="1"/>
      <c r="N13" s="1">
        <v>2.83</v>
      </c>
      <c r="O13" s="1"/>
      <c r="P13" s="166"/>
      <c r="Q13" s="171"/>
      <c r="R13" s="171"/>
      <c r="S13" s="166"/>
      <c r="Z13">
        <v>0</v>
      </c>
    </row>
    <row r="14" spans="1:26" ht="24.95" customHeight="1" x14ac:dyDescent="0.25">
      <c r="A14" s="169">
        <v>4</v>
      </c>
      <c r="B14" s="167" t="s">
        <v>83</v>
      </c>
      <c r="C14" s="170" t="s">
        <v>554</v>
      </c>
      <c r="D14" s="167" t="s">
        <v>555</v>
      </c>
      <c r="E14" s="167" t="s">
        <v>89</v>
      </c>
      <c r="F14" s="168">
        <v>408</v>
      </c>
      <c r="G14" s="191"/>
      <c r="H14" s="191"/>
      <c r="I14" s="191">
        <f t="shared" si="0"/>
        <v>0</v>
      </c>
      <c r="J14" s="167">
        <f t="shared" si="1"/>
        <v>2394.96</v>
      </c>
      <c r="K14" s="1">
        <f t="shared" si="2"/>
        <v>0</v>
      </c>
      <c r="L14" s="1">
        <f t="shared" si="3"/>
        <v>0</v>
      </c>
      <c r="M14" s="1"/>
      <c r="N14" s="1">
        <v>5.87</v>
      </c>
      <c r="O14" s="1"/>
      <c r="P14" s="166"/>
      <c r="Q14" s="171"/>
      <c r="R14" s="171"/>
      <c r="S14" s="166"/>
      <c r="Z14">
        <v>0</v>
      </c>
    </row>
    <row r="15" spans="1:26" ht="24.95" customHeight="1" x14ac:dyDescent="0.25">
      <c r="A15" s="169">
        <v>5</v>
      </c>
      <c r="B15" s="167" t="s">
        <v>83</v>
      </c>
      <c r="C15" s="170" t="s">
        <v>556</v>
      </c>
      <c r="D15" s="167" t="s">
        <v>557</v>
      </c>
      <c r="E15" s="167" t="s">
        <v>89</v>
      </c>
      <c r="F15" s="168">
        <v>985</v>
      </c>
      <c r="G15" s="191"/>
      <c r="H15" s="191"/>
      <c r="I15" s="191">
        <f t="shared" si="0"/>
        <v>0</v>
      </c>
      <c r="J15" s="167">
        <f t="shared" si="1"/>
        <v>758.45</v>
      </c>
      <c r="K15" s="1">
        <f t="shared" si="2"/>
        <v>0</v>
      </c>
      <c r="L15" s="1">
        <f t="shared" si="3"/>
        <v>0</v>
      </c>
      <c r="M15" s="1"/>
      <c r="N15" s="1">
        <v>0.77</v>
      </c>
      <c r="O15" s="1"/>
      <c r="P15" s="166"/>
      <c r="Q15" s="171"/>
      <c r="R15" s="171"/>
      <c r="S15" s="166"/>
      <c r="Z15">
        <v>0</v>
      </c>
    </row>
    <row r="16" spans="1:26" ht="24.95" customHeight="1" x14ac:dyDescent="0.25">
      <c r="A16" s="169">
        <v>6</v>
      </c>
      <c r="B16" s="167" t="s">
        <v>83</v>
      </c>
      <c r="C16" s="170" t="s">
        <v>558</v>
      </c>
      <c r="D16" s="167" t="s">
        <v>559</v>
      </c>
      <c r="E16" s="167" t="s">
        <v>89</v>
      </c>
      <c r="F16" s="168">
        <v>2850</v>
      </c>
      <c r="G16" s="191"/>
      <c r="H16" s="191"/>
      <c r="I16" s="191">
        <f t="shared" si="0"/>
        <v>0</v>
      </c>
      <c r="J16" s="167">
        <f t="shared" si="1"/>
        <v>2422.5</v>
      </c>
      <c r="K16" s="1">
        <f t="shared" si="2"/>
        <v>0</v>
      </c>
      <c r="L16" s="1">
        <f t="shared" si="3"/>
        <v>0</v>
      </c>
      <c r="M16" s="1"/>
      <c r="N16" s="1">
        <v>0.85</v>
      </c>
      <c r="O16" s="1"/>
      <c r="P16" s="166"/>
      <c r="Q16" s="171"/>
      <c r="R16" s="171"/>
      <c r="S16" s="166"/>
      <c r="Z16">
        <v>0</v>
      </c>
    </row>
    <row r="17" spans="1:26" ht="24.95" customHeight="1" x14ac:dyDescent="0.25">
      <c r="A17" s="169">
        <v>7</v>
      </c>
      <c r="B17" s="167" t="s">
        <v>83</v>
      </c>
      <c r="C17" s="170" t="s">
        <v>560</v>
      </c>
      <c r="D17" s="167" t="s">
        <v>561</v>
      </c>
      <c r="E17" s="167" t="s">
        <v>89</v>
      </c>
      <c r="F17" s="168">
        <v>126</v>
      </c>
      <c r="G17" s="191"/>
      <c r="H17" s="191"/>
      <c r="I17" s="191">
        <f t="shared" si="0"/>
        <v>0</v>
      </c>
      <c r="J17" s="167">
        <f t="shared" si="1"/>
        <v>504</v>
      </c>
      <c r="K17" s="1">
        <f t="shared" si="2"/>
        <v>0</v>
      </c>
      <c r="L17" s="1">
        <f t="shared" si="3"/>
        <v>0</v>
      </c>
      <c r="M17" s="1"/>
      <c r="N17" s="1">
        <v>4</v>
      </c>
      <c r="O17" s="1"/>
      <c r="P17" s="166"/>
      <c r="Q17" s="171"/>
      <c r="R17" s="171"/>
      <c r="S17" s="166"/>
      <c r="Z17">
        <v>0</v>
      </c>
    </row>
    <row r="18" spans="1:26" ht="24.95" customHeight="1" x14ac:dyDescent="0.25">
      <c r="A18" s="169">
        <v>8</v>
      </c>
      <c r="B18" s="167" t="s">
        <v>83</v>
      </c>
      <c r="C18" s="170" t="s">
        <v>562</v>
      </c>
      <c r="D18" s="167" t="s">
        <v>563</v>
      </c>
      <c r="E18" s="167" t="s">
        <v>89</v>
      </c>
      <c r="F18" s="168">
        <v>2</v>
      </c>
      <c r="G18" s="191"/>
      <c r="H18" s="191"/>
      <c r="I18" s="191">
        <f t="shared" si="0"/>
        <v>0</v>
      </c>
      <c r="J18" s="167">
        <f t="shared" si="1"/>
        <v>8.56</v>
      </c>
      <c r="K18" s="1">
        <f t="shared" si="2"/>
        <v>0</v>
      </c>
      <c r="L18" s="1">
        <f t="shared" si="3"/>
        <v>0</v>
      </c>
      <c r="M18" s="1"/>
      <c r="N18" s="1">
        <v>4.28</v>
      </c>
      <c r="O18" s="1"/>
      <c r="P18" s="166"/>
      <c r="Q18" s="171"/>
      <c r="R18" s="171"/>
      <c r="S18" s="166"/>
      <c r="Z18">
        <v>0</v>
      </c>
    </row>
    <row r="19" spans="1:26" ht="24.95" customHeight="1" x14ac:dyDescent="0.25">
      <c r="A19" s="169">
        <v>9</v>
      </c>
      <c r="B19" s="167" t="s">
        <v>83</v>
      </c>
      <c r="C19" s="170" t="s">
        <v>564</v>
      </c>
      <c r="D19" s="167" t="s">
        <v>565</v>
      </c>
      <c r="E19" s="167" t="s">
        <v>89</v>
      </c>
      <c r="F19" s="168">
        <v>3</v>
      </c>
      <c r="G19" s="191"/>
      <c r="H19" s="191"/>
      <c r="I19" s="191">
        <f t="shared" si="0"/>
        <v>0</v>
      </c>
      <c r="J19" s="167">
        <f t="shared" si="1"/>
        <v>12.84</v>
      </c>
      <c r="K19" s="1">
        <f t="shared" si="2"/>
        <v>0</v>
      </c>
      <c r="L19" s="1">
        <f t="shared" si="3"/>
        <v>0</v>
      </c>
      <c r="M19" s="1"/>
      <c r="N19" s="1">
        <v>4.28</v>
      </c>
      <c r="O19" s="1"/>
      <c r="P19" s="166"/>
      <c r="Q19" s="171"/>
      <c r="R19" s="171"/>
      <c r="S19" s="166"/>
      <c r="Z19">
        <v>0</v>
      </c>
    </row>
    <row r="20" spans="1:26" ht="24.95" customHeight="1" x14ac:dyDescent="0.25">
      <c r="A20" s="169">
        <v>10</v>
      </c>
      <c r="B20" s="167" t="s">
        <v>83</v>
      </c>
      <c r="C20" s="170" t="s">
        <v>566</v>
      </c>
      <c r="D20" s="167" t="s">
        <v>567</v>
      </c>
      <c r="E20" s="167" t="s">
        <v>89</v>
      </c>
      <c r="F20" s="168">
        <v>36</v>
      </c>
      <c r="G20" s="191"/>
      <c r="H20" s="191"/>
      <c r="I20" s="191">
        <f t="shared" si="0"/>
        <v>0</v>
      </c>
      <c r="J20" s="167">
        <f t="shared" si="1"/>
        <v>208.8</v>
      </c>
      <c r="K20" s="1">
        <f t="shared" si="2"/>
        <v>0</v>
      </c>
      <c r="L20" s="1">
        <f t="shared" si="3"/>
        <v>0</v>
      </c>
      <c r="M20" s="1"/>
      <c r="N20" s="1">
        <v>5.8</v>
      </c>
      <c r="O20" s="1"/>
      <c r="P20" s="166"/>
      <c r="Q20" s="171"/>
      <c r="R20" s="171"/>
      <c r="S20" s="166"/>
      <c r="Z20">
        <v>0</v>
      </c>
    </row>
    <row r="21" spans="1:26" ht="24.95" customHeight="1" x14ac:dyDescent="0.25">
      <c r="A21" s="169">
        <v>11</v>
      </c>
      <c r="B21" s="167" t="s">
        <v>83</v>
      </c>
      <c r="C21" s="170" t="s">
        <v>568</v>
      </c>
      <c r="D21" s="167" t="s">
        <v>569</v>
      </c>
      <c r="E21" s="167" t="s">
        <v>89</v>
      </c>
      <c r="F21" s="168">
        <v>198</v>
      </c>
      <c r="G21" s="191"/>
      <c r="H21" s="191"/>
      <c r="I21" s="191">
        <f t="shared" si="0"/>
        <v>0</v>
      </c>
      <c r="J21" s="167">
        <f t="shared" si="1"/>
        <v>847.44</v>
      </c>
      <c r="K21" s="1">
        <f t="shared" si="2"/>
        <v>0</v>
      </c>
      <c r="L21" s="1">
        <f t="shared" si="3"/>
        <v>0</v>
      </c>
      <c r="M21" s="1"/>
      <c r="N21" s="1">
        <v>4.28</v>
      </c>
      <c r="O21" s="1"/>
      <c r="P21" s="166"/>
      <c r="Q21" s="171"/>
      <c r="R21" s="171"/>
      <c r="S21" s="166"/>
      <c r="Z21">
        <v>0</v>
      </c>
    </row>
    <row r="22" spans="1:26" ht="24.95" customHeight="1" x14ac:dyDescent="0.25">
      <c r="A22" s="169">
        <v>12</v>
      </c>
      <c r="B22" s="167" t="s">
        <v>83</v>
      </c>
      <c r="C22" s="170" t="s">
        <v>570</v>
      </c>
      <c r="D22" s="167" t="s">
        <v>571</v>
      </c>
      <c r="E22" s="167" t="s">
        <v>89</v>
      </c>
      <c r="F22" s="168">
        <v>147</v>
      </c>
      <c r="G22" s="191"/>
      <c r="H22" s="191"/>
      <c r="I22" s="191">
        <f t="shared" si="0"/>
        <v>0</v>
      </c>
      <c r="J22" s="167">
        <f t="shared" si="1"/>
        <v>693.84</v>
      </c>
      <c r="K22" s="1">
        <f t="shared" si="2"/>
        <v>0</v>
      </c>
      <c r="L22" s="1">
        <f t="shared" si="3"/>
        <v>0</v>
      </c>
      <c r="M22" s="1"/>
      <c r="N22" s="1">
        <v>4.72</v>
      </c>
      <c r="O22" s="1"/>
      <c r="P22" s="166"/>
      <c r="Q22" s="171"/>
      <c r="R22" s="171"/>
      <c r="S22" s="166"/>
      <c r="Z22">
        <v>0</v>
      </c>
    </row>
    <row r="23" spans="1:26" ht="24.95" customHeight="1" x14ac:dyDescent="0.25">
      <c r="A23" s="169">
        <v>13</v>
      </c>
      <c r="B23" s="167" t="s">
        <v>83</v>
      </c>
      <c r="C23" s="170" t="s">
        <v>572</v>
      </c>
      <c r="D23" s="167" t="s">
        <v>573</v>
      </c>
      <c r="E23" s="167" t="s">
        <v>89</v>
      </c>
      <c r="F23" s="168">
        <v>70</v>
      </c>
      <c r="G23" s="191"/>
      <c r="H23" s="191"/>
      <c r="I23" s="191">
        <f t="shared" si="0"/>
        <v>0</v>
      </c>
      <c r="J23" s="167">
        <f t="shared" si="1"/>
        <v>335.3</v>
      </c>
      <c r="K23" s="1">
        <f t="shared" si="2"/>
        <v>0</v>
      </c>
      <c r="L23" s="1">
        <f t="shared" si="3"/>
        <v>0</v>
      </c>
      <c r="M23" s="1"/>
      <c r="N23" s="1">
        <v>4.79</v>
      </c>
      <c r="O23" s="1"/>
      <c r="P23" s="166"/>
      <c r="Q23" s="171"/>
      <c r="R23" s="171"/>
      <c r="S23" s="166"/>
      <c r="Z23">
        <v>0</v>
      </c>
    </row>
    <row r="24" spans="1:26" ht="24.95" customHeight="1" x14ac:dyDescent="0.25">
      <c r="A24" s="169">
        <v>14</v>
      </c>
      <c r="B24" s="167" t="s">
        <v>83</v>
      </c>
      <c r="C24" s="170" t="s">
        <v>574</v>
      </c>
      <c r="D24" s="167" t="s">
        <v>575</v>
      </c>
      <c r="E24" s="167" t="s">
        <v>89</v>
      </c>
      <c r="F24" s="168">
        <v>160</v>
      </c>
      <c r="G24" s="191"/>
      <c r="H24" s="191"/>
      <c r="I24" s="191">
        <f t="shared" si="0"/>
        <v>0</v>
      </c>
      <c r="J24" s="167">
        <f t="shared" si="1"/>
        <v>507.2</v>
      </c>
      <c r="K24" s="1">
        <f t="shared" si="2"/>
        <v>0</v>
      </c>
      <c r="L24" s="1">
        <f t="shared" si="3"/>
        <v>0</v>
      </c>
      <c r="M24" s="1"/>
      <c r="N24" s="1">
        <v>3.17</v>
      </c>
      <c r="O24" s="1"/>
      <c r="P24" s="166"/>
      <c r="Q24" s="171"/>
      <c r="R24" s="171"/>
      <c r="S24" s="166"/>
      <c r="Z24">
        <v>0</v>
      </c>
    </row>
    <row r="25" spans="1:26" ht="24.95" customHeight="1" x14ac:dyDescent="0.25">
      <c r="A25" s="169">
        <v>15</v>
      </c>
      <c r="B25" s="167" t="s">
        <v>83</v>
      </c>
      <c r="C25" s="170" t="s">
        <v>576</v>
      </c>
      <c r="D25" s="167" t="s">
        <v>577</v>
      </c>
      <c r="E25" s="167" t="s">
        <v>89</v>
      </c>
      <c r="F25" s="168">
        <v>24</v>
      </c>
      <c r="G25" s="191"/>
      <c r="H25" s="191"/>
      <c r="I25" s="191">
        <f t="shared" si="0"/>
        <v>0</v>
      </c>
      <c r="J25" s="167">
        <f t="shared" si="1"/>
        <v>86.64</v>
      </c>
      <c r="K25" s="1">
        <f t="shared" si="2"/>
        <v>0</v>
      </c>
      <c r="L25" s="1">
        <f t="shared" si="3"/>
        <v>0</v>
      </c>
      <c r="M25" s="1"/>
      <c r="N25" s="1">
        <v>3.61</v>
      </c>
      <c r="O25" s="1"/>
      <c r="P25" s="166"/>
      <c r="Q25" s="171"/>
      <c r="R25" s="171"/>
      <c r="S25" s="166"/>
      <c r="Z25">
        <v>0</v>
      </c>
    </row>
    <row r="26" spans="1:26" ht="24.95" customHeight="1" x14ac:dyDescent="0.25">
      <c r="A26" s="169">
        <v>16</v>
      </c>
      <c r="B26" s="167" t="s">
        <v>83</v>
      </c>
      <c r="C26" s="170" t="s">
        <v>578</v>
      </c>
      <c r="D26" s="167" t="s">
        <v>579</v>
      </c>
      <c r="E26" s="167" t="s">
        <v>89</v>
      </c>
      <c r="F26" s="168">
        <v>435</v>
      </c>
      <c r="G26" s="191"/>
      <c r="H26" s="191"/>
      <c r="I26" s="191">
        <f t="shared" si="0"/>
        <v>0</v>
      </c>
      <c r="J26" s="167">
        <f t="shared" si="1"/>
        <v>1100.55</v>
      </c>
      <c r="K26" s="1">
        <f t="shared" si="2"/>
        <v>0</v>
      </c>
      <c r="L26" s="1">
        <f t="shared" si="3"/>
        <v>0</v>
      </c>
      <c r="M26" s="1"/>
      <c r="N26" s="1">
        <v>2.5300000000000002</v>
      </c>
      <c r="O26" s="1"/>
      <c r="P26" s="166"/>
      <c r="Q26" s="171"/>
      <c r="R26" s="171"/>
      <c r="S26" s="166"/>
      <c r="Z26">
        <v>0</v>
      </c>
    </row>
    <row r="27" spans="1:26" ht="24.95" customHeight="1" x14ac:dyDescent="0.25">
      <c r="A27" s="169">
        <v>17</v>
      </c>
      <c r="B27" s="167" t="s">
        <v>83</v>
      </c>
      <c r="C27" s="170" t="s">
        <v>580</v>
      </c>
      <c r="D27" s="167" t="s">
        <v>581</v>
      </c>
      <c r="E27" s="167" t="s">
        <v>89</v>
      </c>
      <c r="F27" s="168">
        <v>132</v>
      </c>
      <c r="G27" s="191"/>
      <c r="H27" s="191"/>
      <c r="I27" s="191">
        <f t="shared" si="0"/>
        <v>0</v>
      </c>
      <c r="J27" s="167">
        <f t="shared" si="1"/>
        <v>1180.08</v>
      </c>
      <c r="K27" s="1">
        <f t="shared" si="2"/>
        <v>0</v>
      </c>
      <c r="L27" s="1">
        <f t="shared" si="3"/>
        <v>0</v>
      </c>
      <c r="M27" s="1"/>
      <c r="N27" s="1">
        <v>8.94</v>
      </c>
      <c r="O27" s="1"/>
      <c r="P27" s="166"/>
      <c r="Q27" s="171"/>
      <c r="R27" s="171"/>
      <c r="S27" s="166"/>
      <c r="Z27">
        <v>0</v>
      </c>
    </row>
    <row r="28" spans="1:26" ht="24.95" customHeight="1" x14ac:dyDescent="0.25">
      <c r="A28" s="169">
        <v>18</v>
      </c>
      <c r="B28" s="167" t="s">
        <v>102</v>
      </c>
      <c r="C28" s="170" t="s">
        <v>582</v>
      </c>
      <c r="D28" s="167" t="s">
        <v>583</v>
      </c>
      <c r="E28" s="167" t="s">
        <v>89</v>
      </c>
      <c r="F28" s="168">
        <v>3</v>
      </c>
      <c r="G28" s="191"/>
      <c r="H28" s="191"/>
      <c r="I28" s="191">
        <f t="shared" si="0"/>
        <v>0</v>
      </c>
      <c r="J28" s="167">
        <f t="shared" si="1"/>
        <v>199.2</v>
      </c>
      <c r="K28" s="1">
        <f t="shared" si="2"/>
        <v>0</v>
      </c>
      <c r="L28" s="1">
        <f t="shared" si="3"/>
        <v>0</v>
      </c>
      <c r="M28" s="1"/>
      <c r="N28" s="1">
        <v>66.400000000000006</v>
      </c>
      <c r="O28" s="1"/>
      <c r="P28" s="166"/>
      <c r="Q28" s="171"/>
      <c r="R28" s="171"/>
      <c r="S28" s="166"/>
      <c r="Z28">
        <v>0</v>
      </c>
    </row>
    <row r="29" spans="1:26" ht="24.95" customHeight="1" x14ac:dyDescent="0.25">
      <c r="A29" s="169">
        <v>19</v>
      </c>
      <c r="B29" s="167" t="s">
        <v>102</v>
      </c>
      <c r="C29" s="170" t="s">
        <v>584</v>
      </c>
      <c r="D29" s="167" t="s">
        <v>585</v>
      </c>
      <c r="E29" s="167" t="s">
        <v>89</v>
      </c>
      <c r="F29" s="168">
        <v>57</v>
      </c>
      <c r="G29" s="191"/>
      <c r="H29" s="191"/>
      <c r="I29" s="191">
        <f t="shared" si="0"/>
        <v>0</v>
      </c>
      <c r="J29" s="167">
        <f t="shared" si="1"/>
        <v>292.41000000000003</v>
      </c>
      <c r="K29" s="1">
        <f t="shared" si="2"/>
        <v>0</v>
      </c>
      <c r="L29" s="1">
        <f t="shared" si="3"/>
        <v>0</v>
      </c>
      <c r="M29" s="1"/>
      <c r="N29" s="1">
        <v>5.13</v>
      </c>
      <c r="O29" s="1"/>
      <c r="P29" s="166"/>
      <c r="Q29" s="171"/>
      <c r="R29" s="171"/>
      <c r="S29" s="166"/>
      <c r="Z29">
        <v>0</v>
      </c>
    </row>
    <row r="30" spans="1:26" ht="24.95" customHeight="1" x14ac:dyDescent="0.25">
      <c r="A30" s="169">
        <v>20</v>
      </c>
      <c r="B30" s="167" t="s">
        <v>102</v>
      </c>
      <c r="C30" s="170" t="s">
        <v>586</v>
      </c>
      <c r="D30" s="167" t="s">
        <v>587</v>
      </c>
      <c r="E30" s="167" t="s">
        <v>89</v>
      </c>
      <c r="F30" s="168">
        <v>66</v>
      </c>
      <c r="G30" s="191"/>
      <c r="H30" s="191"/>
      <c r="I30" s="191">
        <f t="shared" si="0"/>
        <v>0</v>
      </c>
      <c r="J30" s="167">
        <f t="shared" si="1"/>
        <v>357.06</v>
      </c>
      <c r="K30" s="1">
        <f t="shared" si="2"/>
        <v>0</v>
      </c>
      <c r="L30" s="1">
        <f t="shared" si="3"/>
        <v>0</v>
      </c>
      <c r="M30" s="1"/>
      <c r="N30" s="1">
        <v>5.41</v>
      </c>
      <c r="O30" s="1"/>
      <c r="P30" s="166"/>
      <c r="Q30" s="171"/>
      <c r="R30" s="171"/>
      <c r="S30" s="166"/>
      <c r="Z30">
        <v>0</v>
      </c>
    </row>
    <row r="31" spans="1:26" ht="24.95" customHeight="1" x14ac:dyDescent="0.25">
      <c r="A31" s="169">
        <v>21</v>
      </c>
      <c r="B31" s="167" t="s">
        <v>102</v>
      </c>
      <c r="C31" s="170" t="s">
        <v>588</v>
      </c>
      <c r="D31" s="167" t="s">
        <v>589</v>
      </c>
      <c r="E31" s="167" t="s">
        <v>89</v>
      </c>
      <c r="F31" s="168">
        <v>24</v>
      </c>
      <c r="G31" s="191"/>
      <c r="H31" s="191"/>
      <c r="I31" s="191">
        <f t="shared" si="0"/>
        <v>0</v>
      </c>
      <c r="J31" s="167">
        <f t="shared" si="1"/>
        <v>139.91999999999999</v>
      </c>
      <c r="K31" s="1">
        <f t="shared" si="2"/>
        <v>0</v>
      </c>
      <c r="L31" s="1">
        <f t="shared" si="3"/>
        <v>0</v>
      </c>
      <c r="M31" s="1"/>
      <c r="N31" s="1">
        <v>5.83</v>
      </c>
      <c r="O31" s="1"/>
      <c r="P31" s="166"/>
      <c r="Q31" s="171"/>
      <c r="R31" s="171"/>
      <c r="S31" s="166"/>
      <c r="Z31">
        <v>0</v>
      </c>
    </row>
    <row r="32" spans="1:26" ht="24.95" customHeight="1" x14ac:dyDescent="0.25">
      <c r="A32" s="169">
        <v>22</v>
      </c>
      <c r="B32" s="167" t="s">
        <v>102</v>
      </c>
      <c r="C32" s="170" t="s">
        <v>590</v>
      </c>
      <c r="D32" s="167" t="s">
        <v>591</v>
      </c>
      <c r="E32" s="167" t="s">
        <v>89</v>
      </c>
      <c r="F32" s="168">
        <v>70</v>
      </c>
      <c r="G32" s="191"/>
      <c r="H32" s="191"/>
      <c r="I32" s="191">
        <f t="shared" si="0"/>
        <v>0</v>
      </c>
      <c r="J32" s="167">
        <f t="shared" si="1"/>
        <v>767.2</v>
      </c>
      <c r="K32" s="1">
        <f t="shared" si="2"/>
        <v>0</v>
      </c>
      <c r="L32" s="1">
        <f t="shared" si="3"/>
        <v>0</v>
      </c>
      <c r="M32" s="1"/>
      <c r="N32" s="1">
        <v>10.96</v>
      </c>
      <c r="O32" s="1"/>
      <c r="P32" s="166"/>
      <c r="Q32" s="171"/>
      <c r="R32" s="171"/>
      <c r="S32" s="166"/>
      <c r="Z32">
        <v>0</v>
      </c>
    </row>
    <row r="33" spans="1:26" ht="24.95" customHeight="1" x14ac:dyDescent="0.25">
      <c r="A33" s="169">
        <v>23</v>
      </c>
      <c r="B33" s="167" t="s">
        <v>102</v>
      </c>
      <c r="C33" s="170" t="s">
        <v>592</v>
      </c>
      <c r="D33" s="167" t="s">
        <v>593</v>
      </c>
      <c r="E33" s="167" t="s">
        <v>86</v>
      </c>
      <c r="F33" s="168">
        <v>2513.5</v>
      </c>
      <c r="G33" s="191"/>
      <c r="H33" s="191"/>
      <c r="I33" s="191">
        <f t="shared" si="0"/>
        <v>0</v>
      </c>
      <c r="J33" s="167">
        <f t="shared" si="1"/>
        <v>1809.72</v>
      </c>
      <c r="K33" s="1">
        <f t="shared" si="2"/>
        <v>0</v>
      </c>
      <c r="L33" s="1">
        <f t="shared" si="3"/>
        <v>0</v>
      </c>
      <c r="M33" s="1"/>
      <c r="N33" s="1">
        <v>0.72</v>
      </c>
      <c r="O33" s="1"/>
      <c r="P33" s="166"/>
      <c r="Q33" s="171"/>
      <c r="R33" s="171"/>
      <c r="S33" s="166"/>
      <c r="Z33">
        <v>0</v>
      </c>
    </row>
    <row r="34" spans="1:26" ht="24.95" customHeight="1" x14ac:dyDescent="0.25">
      <c r="A34" s="169">
        <v>24</v>
      </c>
      <c r="B34" s="167" t="s">
        <v>102</v>
      </c>
      <c r="C34" s="170" t="s">
        <v>594</v>
      </c>
      <c r="D34" s="167" t="s">
        <v>595</v>
      </c>
      <c r="E34" s="167" t="s">
        <v>86</v>
      </c>
      <c r="F34" s="168">
        <v>2178</v>
      </c>
      <c r="G34" s="191"/>
      <c r="H34" s="191"/>
      <c r="I34" s="191">
        <f t="shared" si="0"/>
        <v>0</v>
      </c>
      <c r="J34" s="167">
        <f t="shared" si="1"/>
        <v>1785.96</v>
      </c>
      <c r="K34" s="1">
        <f t="shared" si="2"/>
        <v>0</v>
      </c>
      <c r="L34" s="1">
        <f t="shared" si="3"/>
        <v>0</v>
      </c>
      <c r="M34" s="1"/>
      <c r="N34" s="1">
        <v>0.82</v>
      </c>
      <c r="O34" s="1"/>
      <c r="P34" s="166"/>
      <c r="Q34" s="171"/>
      <c r="R34" s="171"/>
      <c r="S34" s="166"/>
      <c r="Z34">
        <v>0</v>
      </c>
    </row>
    <row r="35" spans="1:26" ht="24.95" customHeight="1" x14ac:dyDescent="0.25">
      <c r="A35" s="169">
        <v>25</v>
      </c>
      <c r="B35" s="167" t="s">
        <v>102</v>
      </c>
      <c r="C35" s="170" t="s">
        <v>596</v>
      </c>
      <c r="D35" s="167" t="s">
        <v>597</v>
      </c>
      <c r="E35" s="167" t="s">
        <v>86</v>
      </c>
      <c r="F35" s="168">
        <v>102.3</v>
      </c>
      <c r="G35" s="191"/>
      <c r="H35" s="191"/>
      <c r="I35" s="191">
        <f t="shared" si="0"/>
        <v>0</v>
      </c>
      <c r="J35" s="167">
        <f t="shared" si="1"/>
        <v>170.84</v>
      </c>
      <c r="K35" s="1">
        <f t="shared" si="2"/>
        <v>0</v>
      </c>
      <c r="L35" s="1">
        <f t="shared" si="3"/>
        <v>0</v>
      </c>
      <c r="M35" s="1"/>
      <c r="N35" s="1">
        <v>1.67</v>
      </c>
      <c r="O35" s="1"/>
      <c r="P35" s="166"/>
      <c r="Q35" s="171"/>
      <c r="R35" s="171"/>
      <c r="S35" s="166"/>
      <c r="Z35">
        <v>0</v>
      </c>
    </row>
    <row r="36" spans="1:26" ht="24.95" customHeight="1" x14ac:dyDescent="0.25">
      <c r="A36" s="169">
        <v>26</v>
      </c>
      <c r="B36" s="167" t="s">
        <v>102</v>
      </c>
      <c r="C36" s="170" t="s">
        <v>598</v>
      </c>
      <c r="D36" s="167" t="s">
        <v>599</v>
      </c>
      <c r="E36" s="167" t="s">
        <v>86</v>
      </c>
      <c r="F36" s="168">
        <v>2513.5</v>
      </c>
      <c r="G36" s="191"/>
      <c r="H36" s="191"/>
      <c r="I36" s="191">
        <f t="shared" si="0"/>
        <v>0</v>
      </c>
      <c r="J36" s="167">
        <f t="shared" si="1"/>
        <v>1658.91</v>
      </c>
      <c r="K36" s="1">
        <f t="shared" si="2"/>
        <v>0</v>
      </c>
      <c r="L36" s="1">
        <f t="shared" si="3"/>
        <v>0</v>
      </c>
      <c r="M36" s="1"/>
      <c r="N36" s="1">
        <v>0.66</v>
      </c>
      <c r="O36" s="1"/>
      <c r="P36" s="166"/>
      <c r="Q36" s="171"/>
      <c r="R36" s="171"/>
      <c r="S36" s="166"/>
      <c r="Z36">
        <v>0</v>
      </c>
    </row>
    <row r="37" spans="1:26" ht="24.95" customHeight="1" x14ac:dyDescent="0.25">
      <c r="A37" s="169">
        <v>27</v>
      </c>
      <c r="B37" s="167" t="s">
        <v>102</v>
      </c>
      <c r="C37" s="170" t="s">
        <v>600</v>
      </c>
      <c r="D37" s="167" t="s">
        <v>601</v>
      </c>
      <c r="E37" s="167" t="s">
        <v>86</v>
      </c>
      <c r="F37" s="168">
        <v>2178</v>
      </c>
      <c r="G37" s="191"/>
      <c r="H37" s="191"/>
      <c r="I37" s="191">
        <f t="shared" si="0"/>
        <v>0</v>
      </c>
      <c r="J37" s="167">
        <f t="shared" si="1"/>
        <v>1960.2</v>
      </c>
      <c r="K37" s="1">
        <f t="shared" si="2"/>
        <v>0</v>
      </c>
      <c r="L37" s="1">
        <f t="shared" si="3"/>
        <v>0</v>
      </c>
      <c r="M37" s="1"/>
      <c r="N37" s="1">
        <v>0.9</v>
      </c>
      <c r="O37" s="1"/>
      <c r="P37" s="166"/>
      <c r="Q37" s="171"/>
      <c r="R37" s="171"/>
      <c r="S37" s="166"/>
      <c r="Z37">
        <v>0</v>
      </c>
    </row>
    <row r="38" spans="1:26" ht="24.95" customHeight="1" x14ac:dyDescent="0.25">
      <c r="A38" s="169">
        <v>28</v>
      </c>
      <c r="B38" s="167" t="s">
        <v>102</v>
      </c>
      <c r="C38" s="170" t="s">
        <v>602</v>
      </c>
      <c r="D38" s="167" t="s">
        <v>603</v>
      </c>
      <c r="E38" s="167" t="s">
        <v>86</v>
      </c>
      <c r="F38" s="168">
        <v>102.3</v>
      </c>
      <c r="G38" s="191"/>
      <c r="H38" s="191"/>
      <c r="I38" s="191">
        <f t="shared" si="0"/>
        <v>0</v>
      </c>
      <c r="J38" s="167">
        <f t="shared" si="1"/>
        <v>2645.48</v>
      </c>
      <c r="K38" s="1">
        <f t="shared" si="2"/>
        <v>0</v>
      </c>
      <c r="L38" s="1">
        <f t="shared" si="3"/>
        <v>0</v>
      </c>
      <c r="M38" s="1"/>
      <c r="N38" s="1">
        <v>25.86</v>
      </c>
      <c r="O38" s="1"/>
      <c r="P38" s="166"/>
      <c r="Q38" s="171"/>
      <c r="R38" s="171"/>
      <c r="S38" s="166"/>
      <c r="Z38">
        <v>0</v>
      </c>
    </row>
    <row r="39" spans="1:26" ht="24.95" customHeight="1" x14ac:dyDescent="0.25">
      <c r="A39" s="169">
        <v>29</v>
      </c>
      <c r="B39" s="167" t="s">
        <v>102</v>
      </c>
      <c r="C39" s="170" t="s">
        <v>604</v>
      </c>
      <c r="D39" s="167" t="s">
        <v>605</v>
      </c>
      <c r="E39" s="167" t="s">
        <v>89</v>
      </c>
      <c r="F39" s="168">
        <v>79</v>
      </c>
      <c r="G39" s="191"/>
      <c r="H39" s="191"/>
      <c r="I39" s="191">
        <f t="shared" si="0"/>
        <v>0</v>
      </c>
      <c r="J39" s="167">
        <f t="shared" si="1"/>
        <v>109.02</v>
      </c>
      <c r="K39" s="1">
        <f t="shared" si="2"/>
        <v>0</v>
      </c>
      <c r="L39" s="1">
        <f t="shared" si="3"/>
        <v>0</v>
      </c>
      <c r="M39" s="1"/>
      <c r="N39" s="1">
        <v>1.38</v>
      </c>
      <c r="O39" s="1"/>
      <c r="P39" s="166"/>
      <c r="Q39" s="171"/>
      <c r="R39" s="171"/>
      <c r="S39" s="166"/>
      <c r="Z39">
        <v>0</v>
      </c>
    </row>
    <row r="40" spans="1:26" ht="24.95" customHeight="1" x14ac:dyDescent="0.25">
      <c r="A40" s="169">
        <v>30</v>
      </c>
      <c r="B40" s="167" t="s">
        <v>102</v>
      </c>
      <c r="C40" s="170" t="s">
        <v>606</v>
      </c>
      <c r="D40" s="167" t="s">
        <v>607</v>
      </c>
      <c r="E40" s="167" t="s">
        <v>89</v>
      </c>
      <c r="F40" s="168">
        <v>142</v>
      </c>
      <c r="G40" s="191"/>
      <c r="H40" s="191"/>
      <c r="I40" s="191">
        <f t="shared" si="0"/>
        <v>0</v>
      </c>
      <c r="J40" s="167">
        <f t="shared" si="1"/>
        <v>1040.8599999999999</v>
      </c>
      <c r="K40" s="1">
        <f t="shared" si="2"/>
        <v>0</v>
      </c>
      <c r="L40" s="1">
        <f t="shared" si="3"/>
        <v>0</v>
      </c>
      <c r="M40" s="1"/>
      <c r="N40" s="1">
        <v>7.33</v>
      </c>
      <c r="O40" s="1"/>
      <c r="P40" s="166"/>
      <c r="Q40" s="171"/>
      <c r="R40" s="171"/>
      <c r="S40" s="166"/>
      <c r="Z40">
        <v>0</v>
      </c>
    </row>
    <row r="41" spans="1:26" ht="24.95" customHeight="1" x14ac:dyDescent="0.25">
      <c r="A41" s="169">
        <v>31</v>
      </c>
      <c r="B41" s="167" t="s">
        <v>102</v>
      </c>
      <c r="C41" s="170" t="s">
        <v>608</v>
      </c>
      <c r="D41" s="167" t="s">
        <v>609</v>
      </c>
      <c r="E41" s="167" t="s">
        <v>89</v>
      </c>
      <c r="F41" s="168">
        <v>3</v>
      </c>
      <c r="G41" s="191"/>
      <c r="H41" s="191"/>
      <c r="I41" s="191">
        <f t="shared" si="0"/>
        <v>0</v>
      </c>
      <c r="J41" s="167">
        <f t="shared" si="1"/>
        <v>7968.24</v>
      </c>
      <c r="K41" s="1">
        <f t="shared" si="2"/>
        <v>0</v>
      </c>
      <c r="L41" s="1">
        <f t="shared" si="3"/>
        <v>0</v>
      </c>
      <c r="M41" s="1"/>
      <c r="N41" s="1">
        <v>2656.08</v>
      </c>
      <c r="O41" s="1"/>
      <c r="P41" s="166"/>
      <c r="Q41" s="171"/>
      <c r="R41" s="171"/>
      <c r="S41" s="166"/>
      <c r="Z41">
        <v>0</v>
      </c>
    </row>
    <row r="42" spans="1:26" ht="24.95" customHeight="1" x14ac:dyDescent="0.25">
      <c r="A42" s="169">
        <v>32</v>
      </c>
      <c r="B42" s="167" t="s">
        <v>102</v>
      </c>
      <c r="C42" s="170" t="s">
        <v>610</v>
      </c>
      <c r="D42" s="167" t="s">
        <v>611</v>
      </c>
      <c r="E42" s="167" t="s">
        <v>89</v>
      </c>
      <c r="F42" s="168">
        <v>36</v>
      </c>
      <c r="G42" s="191"/>
      <c r="H42" s="191"/>
      <c r="I42" s="191">
        <f t="shared" si="0"/>
        <v>0</v>
      </c>
      <c r="J42" s="167">
        <f t="shared" si="1"/>
        <v>880.92</v>
      </c>
      <c r="K42" s="1">
        <f t="shared" si="2"/>
        <v>0</v>
      </c>
      <c r="L42" s="1">
        <f t="shared" si="3"/>
        <v>0</v>
      </c>
      <c r="M42" s="1"/>
      <c r="N42" s="1">
        <v>24.47</v>
      </c>
      <c r="O42" s="1"/>
      <c r="P42" s="166"/>
      <c r="Q42" s="171"/>
      <c r="R42" s="171"/>
      <c r="S42" s="166"/>
      <c r="Z42">
        <v>0</v>
      </c>
    </row>
    <row r="43" spans="1:26" ht="24.95" customHeight="1" x14ac:dyDescent="0.25">
      <c r="A43" s="169">
        <v>33</v>
      </c>
      <c r="B43" s="167" t="s">
        <v>102</v>
      </c>
      <c r="C43" s="170" t="s">
        <v>103</v>
      </c>
      <c r="D43" s="167" t="s">
        <v>612</v>
      </c>
      <c r="E43" s="167" t="s">
        <v>89</v>
      </c>
      <c r="F43" s="168">
        <v>1</v>
      </c>
      <c r="G43" s="191"/>
      <c r="H43" s="191"/>
      <c r="I43" s="191">
        <f t="shared" ref="I43:I74" si="4">ROUND(F43*(G43+H43),2)</f>
        <v>0</v>
      </c>
      <c r="J43" s="167">
        <f t="shared" ref="J43:J74" si="5">ROUND(F43*(N43),2)</f>
        <v>2302.65</v>
      </c>
      <c r="K43" s="1">
        <f t="shared" ref="K43:K74" si="6">ROUND(F43*(O43),2)</f>
        <v>0</v>
      </c>
      <c r="L43" s="1">
        <f t="shared" si="3"/>
        <v>0</v>
      </c>
      <c r="M43" s="1"/>
      <c r="N43" s="1">
        <v>2302.65</v>
      </c>
      <c r="O43" s="1"/>
      <c r="P43" s="166"/>
      <c r="Q43" s="171"/>
      <c r="R43" s="171"/>
      <c r="S43" s="166"/>
      <c r="Z43">
        <v>0</v>
      </c>
    </row>
    <row r="44" spans="1:26" ht="35.1" customHeight="1" x14ac:dyDescent="0.25">
      <c r="A44" s="169">
        <v>34</v>
      </c>
      <c r="B44" s="167" t="s">
        <v>102</v>
      </c>
      <c r="C44" s="170" t="s">
        <v>613</v>
      </c>
      <c r="D44" s="167" t="s">
        <v>614</v>
      </c>
      <c r="E44" s="167" t="s">
        <v>89</v>
      </c>
      <c r="F44" s="168">
        <v>1</v>
      </c>
      <c r="G44" s="191"/>
      <c r="H44" s="191"/>
      <c r="I44" s="191">
        <f t="shared" si="4"/>
        <v>0</v>
      </c>
      <c r="J44" s="167">
        <f t="shared" si="5"/>
        <v>1767.15</v>
      </c>
      <c r="K44" s="1">
        <f t="shared" si="6"/>
        <v>0</v>
      </c>
      <c r="L44" s="1">
        <f t="shared" si="3"/>
        <v>0</v>
      </c>
      <c r="M44" s="1"/>
      <c r="N44" s="1">
        <v>1767.15</v>
      </c>
      <c r="O44" s="1"/>
      <c r="P44" s="166"/>
      <c r="Q44" s="171"/>
      <c r="R44" s="171"/>
      <c r="S44" s="166"/>
      <c r="Z44">
        <v>0</v>
      </c>
    </row>
    <row r="45" spans="1:26" ht="24.95" customHeight="1" x14ac:dyDescent="0.25">
      <c r="A45" s="169">
        <v>35</v>
      </c>
      <c r="B45" s="167" t="s">
        <v>102</v>
      </c>
      <c r="C45" s="170" t="s">
        <v>106</v>
      </c>
      <c r="D45" s="167" t="s">
        <v>107</v>
      </c>
      <c r="E45" s="167" t="s">
        <v>105</v>
      </c>
      <c r="F45" s="168">
        <v>65</v>
      </c>
      <c r="G45" s="191"/>
      <c r="H45" s="191"/>
      <c r="I45" s="191">
        <f t="shared" si="4"/>
        <v>0</v>
      </c>
      <c r="J45" s="167">
        <f t="shared" si="5"/>
        <v>1322.75</v>
      </c>
      <c r="K45" s="1">
        <f t="shared" si="6"/>
        <v>0</v>
      </c>
      <c r="L45" s="1">
        <f t="shared" si="3"/>
        <v>0</v>
      </c>
      <c r="M45" s="1"/>
      <c r="N45" s="1">
        <v>20.350000000000001</v>
      </c>
      <c r="O45" s="1"/>
      <c r="P45" s="166"/>
      <c r="Q45" s="171"/>
      <c r="R45" s="171"/>
      <c r="S45" s="166"/>
      <c r="Z45">
        <v>0</v>
      </c>
    </row>
    <row r="46" spans="1:26" ht="24.95" customHeight="1" x14ac:dyDescent="0.25">
      <c r="A46" s="169">
        <v>36</v>
      </c>
      <c r="B46" s="167" t="s">
        <v>102</v>
      </c>
      <c r="C46" s="170" t="s">
        <v>108</v>
      </c>
      <c r="D46" s="167" t="s">
        <v>109</v>
      </c>
      <c r="E46" s="167" t="s">
        <v>105</v>
      </c>
      <c r="F46" s="168">
        <v>46</v>
      </c>
      <c r="G46" s="191"/>
      <c r="H46" s="191"/>
      <c r="I46" s="191">
        <f t="shared" si="4"/>
        <v>0</v>
      </c>
      <c r="J46" s="167">
        <f t="shared" si="5"/>
        <v>714.38</v>
      </c>
      <c r="K46" s="1">
        <f t="shared" si="6"/>
        <v>0</v>
      </c>
      <c r="L46" s="1">
        <f t="shared" si="3"/>
        <v>0</v>
      </c>
      <c r="M46" s="1"/>
      <c r="N46" s="1">
        <v>15.53</v>
      </c>
      <c r="O46" s="1"/>
      <c r="P46" s="166"/>
      <c r="Q46" s="171"/>
      <c r="R46" s="171"/>
      <c r="S46" s="166"/>
      <c r="Z46">
        <v>0</v>
      </c>
    </row>
    <row r="47" spans="1:26" ht="24.95" customHeight="1" x14ac:dyDescent="0.25">
      <c r="A47" s="169">
        <v>37</v>
      </c>
      <c r="B47" s="167" t="s">
        <v>102</v>
      </c>
      <c r="C47" s="170" t="s">
        <v>615</v>
      </c>
      <c r="D47" s="167" t="s">
        <v>616</v>
      </c>
      <c r="E47" s="167" t="s">
        <v>89</v>
      </c>
      <c r="F47" s="168">
        <v>24</v>
      </c>
      <c r="G47" s="191"/>
      <c r="H47" s="191"/>
      <c r="I47" s="191">
        <f t="shared" si="4"/>
        <v>0</v>
      </c>
      <c r="J47" s="167">
        <f t="shared" si="5"/>
        <v>190.8</v>
      </c>
      <c r="K47" s="1">
        <f t="shared" si="6"/>
        <v>0</v>
      </c>
      <c r="L47" s="1">
        <f t="shared" si="3"/>
        <v>0</v>
      </c>
      <c r="M47" s="1"/>
      <c r="N47" s="1">
        <v>7.95</v>
      </c>
      <c r="O47" s="1"/>
      <c r="P47" s="166"/>
      <c r="Q47" s="171"/>
      <c r="R47" s="171"/>
      <c r="S47" s="166"/>
      <c r="Z47">
        <v>0</v>
      </c>
    </row>
    <row r="48" spans="1:26" ht="35.1" customHeight="1" x14ac:dyDescent="0.25">
      <c r="A48" s="169">
        <v>38</v>
      </c>
      <c r="B48" s="167" t="s">
        <v>102</v>
      </c>
      <c r="C48" s="170" t="s">
        <v>617</v>
      </c>
      <c r="D48" s="167" t="s">
        <v>618</v>
      </c>
      <c r="E48" s="167" t="s">
        <v>89</v>
      </c>
      <c r="F48" s="168">
        <v>57</v>
      </c>
      <c r="G48" s="191"/>
      <c r="H48" s="191"/>
      <c r="I48" s="191">
        <f t="shared" si="4"/>
        <v>0</v>
      </c>
      <c r="J48" s="167">
        <f t="shared" si="5"/>
        <v>1923.18</v>
      </c>
      <c r="K48" s="1">
        <f t="shared" si="6"/>
        <v>0</v>
      </c>
      <c r="L48" s="1">
        <f t="shared" si="3"/>
        <v>0</v>
      </c>
      <c r="M48" s="1"/>
      <c r="N48" s="1">
        <v>33.74</v>
      </c>
      <c r="O48" s="1"/>
      <c r="P48" s="166"/>
      <c r="Q48" s="171"/>
      <c r="R48" s="171"/>
      <c r="S48" s="166"/>
      <c r="Z48">
        <v>0</v>
      </c>
    </row>
    <row r="49" spans="1:26" ht="24.95" customHeight="1" x14ac:dyDescent="0.25">
      <c r="A49" s="169">
        <v>39</v>
      </c>
      <c r="B49" s="167" t="s">
        <v>102</v>
      </c>
      <c r="C49" s="170" t="s">
        <v>619</v>
      </c>
      <c r="D49" s="167" t="s">
        <v>620</v>
      </c>
      <c r="E49" s="167" t="s">
        <v>89</v>
      </c>
      <c r="F49" s="168">
        <v>57</v>
      </c>
      <c r="G49" s="191"/>
      <c r="H49" s="191"/>
      <c r="I49" s="191">
        <f t="shared" si="4"/>
        <v>0</v>
      </c>
      <c r="J49" s="167">
        <f t="shared" si="5"/>
        <v>168.15</v>
      </c>
      <c r="K49" s="1">
        <f t="shared" si="6"/>
        <v>0</v>
      </c>
      <c r="L49" s="1">
        <f t="shared" si="3"/>
        <v>0</v>
      </c>
      <c r="M49" s="1"/>
      <c r="N49" s="1">
        <v>2.95</v>
      </c>
      <c r="O49" s="1"/>
      <c r="P49" s="166"/>
      <c r="Q49" s="171"/>
      <c r="R49" s="171"/>
      <c r="S49" s="166"/>
      <c r="Z49">
        <v>0</v>
      </c>
    </row>
    <row r="50" spans="1:26" ht="24.95" customHeight="1" x14ac:dyDescent="0.25">
      <c r="A50" s="169">
        <v>40</v>
      </c>
      <c r="B50" s="167" t="s">
        <v>102</v>
      </c>
      <c r="C50" s="170" t="s">
        <v>621</v>
      </c>
      <c r="D50" s="167" t="s">
        <v>622</v>
      </c>
      <c r="E50" s="167" t="s">
        <v>89</v>
      </c>
      <c r="F50" s="168">
        <v>66</v>
      </c>
      <c r="G50" s="191"/>
      <c r="H50" s="191"/>
      <c r="I50" s="191">
        <f t="shared" si="4"/>
        <v>0</v>
      </c>
      <c r="J50" s="167">
        <f t="shared" si="5"/>
        <v>1521.3</v>
      </c>
      <c r="K50" s="1">
        <f t="shared" si="6"/>
        <v>0</v>
      </c>
      <c r="L50" s="1">
        <f t="shared" si="3"/>
        <v>0</v>
      </c>
      <c r="M50" s="1"/>
      <c r="N50" s="1">
        <v>23.05</v>
      </c>
      <c r="O50" s="1"/>
      <c r="P50" s="166"/>
      <c r="Q50" s="171"/>
      <c r="R50" s="171"/>
      <c r="S50" s="166"/>
      <c r="Z50">
        <v>0</v>
      </c>
    </row>
    <row r="51" spans="1:26" ht="24.95" customHeight="1" x14ac:dyDescent="0.25">
      <c r="A51" s="169">
        <v>41</v>
      </c>
      <c r="B51" s="167" t="s">
        <v>102</v>
      </c>
      <c r="C51" s="170" t="s">
        <v>623</v>
      </c>
      <c r="D51" s="167" t="s">
        <v>624</v>
      </c>
      <c r="E51" s="167" t="s">
        <v>89</v>
      </c>
      <c r="F51" s="168">
        <v>24</v>
      </c>
      <c r="G51" s="191"/>
      <c r="H51" s="191"/>
      <c r="I51" s="191">
        <f t="shared" si="4"/>
        <v>0</v>
      </c>
      <c r="J51" s="167">
        <f t="shared" si="5"/>
        <v>29.28</v>
      </c>
      <c r="K51" s="1">
        <f t="shared" si="6"/>
        <v>0</v>
      </c>
      <c r="L51" s="1">
        <f t="shared" si="3"/>
        <v>0</v>
      </c>
      <c r="M51" s="1"/>
      <c r="N51" s="1">
        <v>1.22</v>
      </c>
      <c r="O51" s="1"/>
      <c r="P51" s="166"/>
      <c r="Q51" s="171"/>
      <c r="R51" s="171"/>
      <c r="S51" s="166"/>
      <c r="Z51">
        <v>0</v>
      </c>
    </row>
    <row r="52" spans="1:26" ht="24.95" customHeight="1" x14ac:dyDescent="0.25">
      <c r="A52" s="169">
        <v>42</v>
      </c>
      <c r="B52" s="167" t="s">
        <v>102</v>
      </c>
      <c r="C52" s="170" t="s">
        <v>625</v>
      </c>
      <c r="D52" s="167" t="s">
        <v>626</v>
      </c>
      <c r="E52" s="167" t="s">
        <v>89</v>
      </c>
      <c r="F52" s="168">
        <v>66</v>
      </c>
      <c r="G52" s="191"/>
      <c r="H52" s="191"/>
      <c r="I52" s="191">
        <f t="shared" si="4"/>
        <v>0</v>
      </c>
      <c r="J52" s="167">
        <f t="shared" si="5"/>
        <v>374.88</v>
      </c>
      <c r="K52" s="1">
        <f t="shared" si="6"/>
        <v>0</v>
      </c>
      <c r="L52" s="1">
        <f t="shared" si="3"/>
        <v>0</v>
      </c>
      <c r="M52" s="1"/>
      <c r="N52" s="1">
        <v>5.68</v>
      </c>
      <c r="O52" s="1"/>
      <c r="P52" s="166"/>
      <c r="Q52" s="171"/>
      <c r="R52" s="171"/>
      <c r="S52" s="166"/>
      <c r="Z52">
        <v>0</v>
      </c>
    </row>
    <row r="53" spans="1:26" ht="24.95" customHeight="1" x14ac:dyDescent="0.25">
      <c r="A53" s="169">
        <v>43</v>
      </c>
      <c r="B53" s="167" t="s">
        <v>102</v>
      </c>
      <c r="C53" s="170" t="s">
        <v>627</v>
      </c>
      <c r="D53" s="167" t="s">
        <v>628</v>
      </c>
      <c r="E53" s="167" t="s">
        <v>89</v>
      </c>
      <c r="F53" s="168">
        <v>70</v>
      </c>
      <c r="G53" s="191"/>
      <c r="H53" s="191"/>
      <c r="I53" s="191">
        <f t="shared" si="4"/>
        <v>0</v>
      </c>
      <c r="J53" s="167">
        <f t="shared" si="5"/>
        <v>3673.6</v>
      </c>
      <c r="K53" s="1">
        <f t="shared" si="6"/>
        <v>0</v>
      </c>
      <c r="L53" s="1">
        <f t="shared" si="3"/>
        <v>0</v>
      </c>
      <c r="M53" s="1"/>
      <c r="N53" s="1">
        <v>52.48</v>
      </c>
      <c r="O53" s="1"/>
      <c r="P53" s="166"/>
      <c r="Q53" s="171"/>
      <c r="R53" s="171"/>
      <c r="S53" s="166"/>
      <c r="Z53">
        <v>0</v>
      </c>
    </row>
    <row r="54" spans="1:26" ht="24.95" customHeight="1" x14ac:dyDescent="0.25">
      <c r="A54" s="169">
        <v>44</v>
      </c>
      <c r="B54" s="167" t="s">
        <v>102</v>
      </c>
      <c r="C54" s="170" t="s">
        <v>629</v>
      </c>
      <c r="D54" s="167" t="s">
        <v>630</v>
      </c>
      <c r="E54" s="167" t="s">
        <v>89</v>
      </c>
      <c r="F54" s="168">
        <v>140</v>
      </c>
      <c r="G54" s="191"/>
      <c r="H54" s="191"/>
      <c r="I54" s="191">
        <f t="shared" si="4"/>
        <v>0</v>
      </c>
      <c r="J54" s="167">
        <f t="shared" si="5"/>
        <v>218.4</v>
      </c>
      <c r="K54" s="1">
        <f t="shared" si="6"/>
        <v>0</v>
      </c>
      <c r="L54" s="1">
        <f t="shared" si="3"/>
        <v>0</v>
      </c>
      <c r="M54" s="1"/>
      <c r="N54" s="1">
        <v>1.56</v>
      </c>
      <c r="O54" s="1"/>
      <c r="P54" s="166"/>
      <c r="Q54" s="171"/>
      <c r="R54" s="171"/>
      <c r="S54" s="166"/>
      <c r="Z54">
        <v>0</v>
      </c>
    </row>
    <row r="55" spans="1:26" ht="24.95" customHeight="1" x14ac:dyDescent="0.25">
      <c r="A55" s="169">
        <v>45</v>
      </c>
      <c r="B55" s="167" t="s">
        <v>102</v>
      </c>
      <c r="C55" s="170" t="s">
        <v>631</v>
      </c>
      <c r="D55" s="167" t="s">
        <v>632</v>
      </c>
      <c r="E55" s="167" t="s">
        <v>89</v>
      </c>
      <c r="F55" s="168">
        <v>12</v>
      </c>
      <c r="G55" s="191"/>
      <c r="H55" s="191"/>
      <c r="I55" s="191">
        <f t="shared" si="4"/>
        <v>0</v>
      </c>
      <c r="J55" s="167">
        <f t="shared" si="5"/>
        <v>745.44</v>
      </c>
      <c r="K55" s="1">
        <f t="shared" si="6"/>
        <v>0</v>
      </c>
      <c r="L55" s="1">
        <f t="shared" si="3"/>
        <v>0</v>
      </c>
      <c r="M55" s="1"/>
      <c r="N55" s="1">
        <v>62.12</v>
      </c>
      <c r="O55" s="1"/>
      <c r="P55" s="166"/>
      <c r="Q55" s="171"/>
      <c r="R55" s="171"/>
      <c r="S55" s="166"/>
      <c r="Z55">
        <v>0</v>
      </c>
    </row>
    <row r="56" spans="1:26" ht="24.95" customHeight="1" x14ac:dyDescent="0.25">
      <c r="A56" s="169">
        <v>46</v>
      </c>
      <c r="B56" s="167" t="s">
        <v>102</v>
      </c>
      <c r="C56" s="170" t="s">
        <v>633</v>
      </c>
      <c r="D56" s="167" t="s">
        <v>634</v>
      </c>
      <c r="E56" s="167" t="s">
        <v>89</v>
      </c>
      <c r="F56" s="168">
        <v>751</v>
      </c>
      <c r="G56" s="191"/>
      <c r="H56" s="191"/>
      <c r="I56" s="191">
        <f t="shared" si="4"/>
        <v>0</v>
      </c>
      <c r="J56" s="167">
        <f t="shared" si="5"/>
        <v>1404.37</v>
      </c>
      <c r="K56" s="1">
        <f t="shared" si="6"/>
        <v>0</v>
      </c>
      <c r="L56" s="1">
        <f t="shared" si="3"/>
        <v>0</v>
      </c>
      <c r="M56" s="1"/>
      <c r="N56" s="1">
        <v>1.87</v>
      </c>
      <c r="O56" s="1"/>
      <c r="P56" s="166"/>
      <c r="Q56" s="171"/>
      <c r="R56" s="171"/>
      <c r="S56" s="166"/>
      <c r="Z56">
        <v>0</v>
      </c>
    </row>
    <row r="57" spans="1:26" ht="24.95" customHeight="1" x14ac:dyDescent="0.25">
      <c r="A57" s="169">
        <v>47</v>
      </c>
      <c r="B57" s="167" t="s">
        <v>102</v>
      </c>
      <c r="C57" s="170" t="s">
        <v>635</v>
      </c>
      <c r="D57" s="167" t="s">
        <v>636</v>
      </c>
      <c r="E57" s="167" t="s">
        <v>89</v>
      </c>
      <c r="F57" s="168">
        <v>751</v>
      </c>
      <c r="G57" s="191"/>
      <c r="H57" s="191"/>
      <c r="I57" s="191">
        <f t="shared" si="4"/>
        <v>0</v>
      </c>
      <c r="J57" s="167">
        <f t="shared" si="5"/>
        <v>307.91000000000003</v>
      </c>
      <c r="K57" s="1">
        <f t="shared" si="6"/>
        <v>0</v>
      </c>
      <c r="L57" s="1">
        <f t="shared" si="3"/>
        <v>0</v>
      </c>
      <c r="M57" s="1"/>
      <c r="N57" s="1">
        <v>0.41</v>
      </c>
      <c r="O57" s="1"/>
      <c r="P57" s="166"/>
      <c r="Q57" s="171"/>
      <c r="R57" s="171"/>
      <c r="S57" s="166"/>
      <c r="Z57">
        <v>0</v>
      </c>
    </row>
    <row r="58" spans="1:26" ht="24.95" customHeight="1" x14ac:dyDescent="0.25">
      <c r="A58" s="169">
        <v>48</v>
      </c>
      <c r="B58" s="167" t="s">
        <v>637</v>
      </c>
      <c r="C58" s="170" t="s">
        <v>638</v>
      </c>
      <c r="D58" s="167" t="s">
        <v>639</v>
      </c>
      <c r="E58" s="167" t="s">
        <v>89</v>
      </c>
      <c r="F58" s="168">
        <v>2850</v>
      </c>
      <c r="G58" s="191"/>
      <c r="H58" s="191"/>
      <c r="I58" s="191">
        <f t="shared" si="4"/>
        <v>0</v>
      </c>
      <c r="J58" s="167">
        <f t="shared" si="5"/>
        <v>57</v>
      </c>
      <c r="K58" s="1">
        <f t="shared" si="6"/>
        <v>0</v>
      </c>
      <c r="L58" s="1"/>
      <c r="M58" s="1">
        <f t="shared" ref="M58:M74" si="7">ROUND(F58*(G58),2)</f>
        <v>0</v>
      </c>
      <c r="N58" s="1">
        <v>0.02</v>
      </c>
      <c r="O58" s="1"/>
      <c r="P58" s="166">
        <f t="shared" ref="P58:P64" si="8">ROUND(F58*(R58),3)</f>
        <v>2.9000000000000001E-2</v>
      </c>
      <c r="Q58" s="171"/>
      <c r="R58" s="171">
        <v>1.0000000000000001E-5</v>
      </c>
      <c r="S58" s="166"/>
      <c r="Z58">
        <v>0</v>
      </c>
    </row>
    <row r="59" spans="1:26" ht="24.95" customHeight="1" x14ac:dyDescent="0.25">
      <c r="A59" s="169">
        <v>49</v>
      </c>
      <c r="B59" s="167" t="s">
        <v>637</v>
      </c>
      <c r="C59" s="170" t="s">
        <v>640</v>
      </c>
      <c r="D59" s="167" t="s">
        <v>641</v>
      </c>
      <c r="E59" s="167" t="s">
        <v>89</v>
      </c>
      <c r="F59" s="168">
        <v>985</v>
      </c>
      <c r="G59" s="191"/>
      <c r="H59" s="191"/>
      <c r="I59" s="191">
        <f t="shared" si="4"/>
        <v>0</v>
      </c>
      <c r="J59" s="167">
        <f t="shared" si="5"/>
        <v>29.55</v>
      </c>
      <c r="K59" s="1">
        <f t="shared" si="6"/>
        <v>0</v>
      </c>
      <c r="L59" s="1"/>
      <c r="M59" s="1">
        <f t="shared" si="7"/>
        <v>0</v>
      </c>
      <c r="N59" s="1">
        <v>0.03</v>
      </c>
      <c r="O59" s="1"/>
      <c r="P59" s="166">
        <f t="shared" si="8"/>
        <v>0.01</v>
      </c>
      <c r="Q59" s="171"/>
      <c r="R59" s="171">
        <v>1.0000000000000001E-5</v>
      </c>
      <c r="S59" s="166"/>
      <c r="Z59">
        <v>0</v>
      </c>
    </row>
    <row r="60" spans="1:26" ht="24.95" customHeight="1" x14ac:dyDescent="0.25">
      <c r="A60" s="169">
        <v>50</v>
      </c>
      <c r="B60" s="167" t="s">
        <v>637</v>
      </c>
      <c r="C60" s="170" t="s">
        <v>642</v>
      </c>
      <c r="D60" s="167" t="s">
        <v>643</v>
      </c>
      <c r="E60" s="167" t="s">
        <v>89</v>
      </c>
      <c r="F60" s="168">
        <v>369.375</v>
      </c>
      <c r="G60" s="191"/>
      <c r="H60" s="191"/>
      <c r="I60" s="191">
        <f t="shared" si="4"/>
        <v>0</v>
      </c>
      <c r="J60" s="167">
        <f t="shared" si="5"/>
        <v>18.47</v>
      </c>
      <c r="K60" s="1">
        <f t="shared" si="6"/>
        <v>0</v>
      </c>
      <c r="L60" s="1"/>
      <c r="M60" s="1">
        <f t="shared" si="7"/>
        <v>0</v>
      </c>
      <c r="N60" s="1">
        <v>0.05</v>
      </c>
      <c r="O60" s="1"/>
      <c r="P60" s="166">
        <f t="shared" si="8"/>
        <v>7.0000000000000001E-3</v>
      </c>
      <c r="Q60" s="171"/>
      <c r="R60" s="171">
        <v>2.0000000000000002E-5</v>
      </c>
      <c r="S60" s="166"/>
      <c r="Z60">
        <v>0</v>
      </c>
    </row>
    <row r="61" spans="1:26" ht="24.95" customHeight="1" x14ac:dyDescent="0.25">
      <c r="A61" s="169">
        <v>51</v>
      </c>
      <c r="B61" s="167" t="s">
        <v>110</v>
      </c>
      <c r="C61" s="170" t="s">
        <v>644</v>
      </c>
      <c r="D61" s="167" t="s">
        <v>645</v>
      </c>
      <c r="E61" s="167" t="s">
        <v>86</v>
      </c>
      <c r="F61" s="168">
        <v>412.5</v>
      </c>
      <c r="G61" s="191"/>
      <c r="H61" s="191"/>
      <c r="I61" s="191">
        <f t="shared" si="4"/>
        <v>0</v>
      </c>
      <c r="J61" s="167">
        <f t="shared" si="5"/>
        <v>4483.88</v>
      </c>
      <c r="K61" s="1">
        <f t="shared" si="6"/>
        <v>0</v>
      </c>
      <c r="L61" s="1"/>
      <c r="M61" s="1">
        <f t="shared" si="7"/>
        <v>0</v>
      </c>
      <c r="N61" s="1">
        <v>10.87</v>
      </c>
      <c r="O61" s="1"/>
      <c r="P61" s="166">
        <f t="shared" si="8"/>
        <v>0.309</v>
      </c>
      <c r="Q61" s="171"/>
      <c r="R61" s="171">
        <v>7.5000000000000002E-4</v>
      </c>
      <c r="S61" s="166"/>
      <c r="Z61">
        <v>0</v>
      </c>
    </row>
    <row r="62" spans="1:26" ht="24.95" customHeight="1" x14ac:dyDescent="0.25">
      <c r="A62" s="169">
        <v>52</v>
      </c>
      <c r="B62" s="167" t="s">
        <v>110</v>
      </c>
      <c r="C62" s="170" t="s">
        <v>646</v>
      </c>
      <c r="D62" s="167" t="s">
        <v>647</v>
      </c>
      <c r="E62" s="167" t="s">
        <v>86</v>
      </c>
      <c r="F62" s="168">
        <v>951.5</v>
      </c>
      <c r="G62" s="191"/>
      <c r="H62" s="191"/>
      <c r="I62" s="191">
        <f t="shared" si="4"/>
        <v>0</v>
      </c>
      <c r="J62" s="167">
        <f t="shared" si="5"/>
        <v>4938.29</v>
      </c>
      <c r="K62" s="1">
        <f t="shared" si="6"/>
        <v>0</v>
      </c>
      <c r="L62" s="1"/>
      <c r="M62" s="1">
        <f t="shared" si="7"/>
        <v>0</v>
      </c>
      <c r="N62" s="1">
        <v>5.19</v>
      </c>
      <c r="O62" s="1"/>
      <c r="P62" s="166">
        <f t="shared" si="8"/>
        <v>0.219</v>
      </c>
      <c r="Q62" s="171"/>
      <c r="R62" s="171">
        <v>2.3000000000000001E-4</v>
      </c>
      <c r="S62" s="166"/>
      <c r="Z62">
        <v>0</v>
      </c>
    </row>
    <row r="63" spans="1:26" ht="24.95" customHeight="1" x14ac:dyDescent="0.25">
      <c r="A63" s="169">
        <v>53</v>
      </c>
      <c r="B63" s="167" t="s">
        <v>110</v>
      </c>
      <c r="C63" s="170" t="s">
        <v>648</v>
      </c>
      <c r="D63" s="167" t="s">
        <v>649</v>
      </c>
      <c r="E63" s="167" t="s">
        <v>86</v>
      </c>
      <c r="F63" s="168">
        <v>2365</v>
      </c>
      <c r="G63" s="191"/>
      <c r="H63" s="191"/>
      <c r="I63" s="191">
        <f t="shared" si="4"/>
        <v>0</v>
      </c>
      <c r="J63" s="167">
        <f t="shared" si="5"/>
        <v>7970.05</v>
      </c>
      <c r="K63" s="1">
        <f t="shared" si="6"/>
        <v>0</v>
      </c>
      <c r="L63" s="1"/>
      <c r="M63" s="1">
        <f t="shared" si="7"/>
        <v>0</v>
      </c>
      <c r="N63" s="1">
        <v>3.37</v>
      </c>
      <c r="O63" s="1"/>
      <c r="P63" s="166">
        <f t="shared" si="8"/>
        <v>0.378</v>
      </c>
      <c r="Q63" s="171"/>
      <c r="R63" s="171">
        <v>1.6000000000000001E-4</v>
      </c>
      <c r="S63" s="166"/>
      <c r="Z63">
        <v>0</v>
      </c>
    </row>
    <row r="64" spans="1:26" ht="24.95" customHeight="1" x14ac:dyDescent="0.25">
      <c r="A64" s="169">
        <v>54</v>
      </c>
      <c r="B64" s="167" t="s">
        <v>110</v>
      </c>
      <c r="C64" s="170" t="s">
        <v>650</v>
      </c>
      <c r="D64" s="167" t="s">
        <v>651</v>
      </c>
      <c r="E64" s="167" t="s">
        <v>89</v>
      </c>
      <c r="F64" s="168">
        <v>2</v>
      </c>
      <c r="G64" s="191"/>
      <c r="H64" s="191"/>
      <c r="I64" s="191">
        <f t="shared" si="4"/>
        <v>0</v>
      </c>
      <c r="J64" s="167">
        <f t="shared" si="5"/>
        <v>9.1</v>
      </c>
      <c r="K64" s="1">
        <f t="shared" si="6"/>
        <v>0</v>
      </c>
      <c r="L64" s="1"/>
      <c r="M64" s="1">
        <f t="shared" si="7"/>
        <v>0</v>
      </c>
      <c r="N64" s="1">
        <v>4.55</v>
      </c>
      <c r="O64" s="1"/>
      <c r="P64" s="166">
        <f t="shared" si="8"/>
        <v>1E-3</v>
      </c>
      <c r="Q64" s="171"/>
      <c r="R64" s="171">
        <v>3.3E-4</v>
      </c>
      <c r="S64" s="166"/>
      <c r="Z64">
        <v>0</v>
      </c>
    </row>
    <row r="65" spans="1:26" ht="24.95" customHeight="1" x14ac:dyDescent="0.25">
      <c r="A65" s="169">
        <v>55</v>
      </c>
      <c r="B65" s="167" t="s">
        <v>110</v>
      </c>
      <c r="C65" s="170" t="s">
        <v>652</v>
      </c>
      <c r="D65" s="167" t="s">
        <v>653</v>
      </c>
      <c r="E65" s="167" t="s">
        <v>89</v>
      </c>
      <c r="F65" s="168">
        <v>126</v>
      </c>
      <c r="G65" s="191"/>
      <c r="H65" s="191"/>
      <c r="I65" s="191">
        <f t="shared" si="4"/>
        <v>0</v>
      </c>
      <c r="J65" s="167">
        <f t="shared" si="5"/>
        <v>532.98</v>
      </c>
      <c r="K65" s="1">
        <f t="shared" si="6"/>
        <v>0</v>
      </c>
      <c r="L65" s="1"/>
      <c r="M65" s="1">
        <f t="shared" si="7"/>
        <v>0</v>
      </c>
      <c r="N65" s="1">
        <v>4.2300000000000004</v>
      </c>
      <c r="O65" s="1"/>
      <c r="P65" s="166"/>
      <c r="Q65" s="171"/>
      <c r="R65" s="171"/>
      <c r="S65" s="166"/>
      <c r="Z65">
        <v>0</v>
      </c>
    </row>
    <row r="66" spans="1:26" ht="24.95" customHeight="1" x14ac:dyDescent="0.25">
      <c r="A66" s="169">
        <v>56</v>
      </c>
      <c r="B66" s="167" t="s">
        <v>110</v>
      </c>
      <c r="C66" s="170" t="s">
        <v>654</v>
      </c>
      <c r="D66" s="167" t="s">
        <v>655</v>
      </c>
      <c r="E66" s="167" t="s">
        <v>89</v>
      </c>
      <c r="F66" s="168">
        <v>3</v>
      </c>
      <c r="G66" s="191"/>
      <c r="H66" s="191"/>
      <c r="I66" s="191">
        <f t="shared" si="4"/>
        <v>0</v>
      </c>
      <c r="J66" s="167">
        <f t="shared" si="5"/>
        <v>15.57</v>
      </c>
      <c r="K66" s="1">
        <f t="shared" si="6"/>
        <v>0</v>
      </c>
      <c r="L66" s="1"/>
      <c r="M66" s="1">
        <f t="shared" si="7"/>
        <v>0</v>
      </c>
      <c r="N66" s="1">
        <v>5.19</v>
      </c>
      <c r="O66" s="1"/>
      <c r="P66" s="166"/>
      <c r="Q66" s="171"/>
      <c r="R66" s="171"/>
      <c r="S66" s="166"/>
      <c r="Z66">
        <v>0</v>
      </c>
    </row>
    <row r="67" spans="1:26" ht="24.95" customHeight="1" x14ac:dyDescent="0.25">
      <c r="A67" s="169">
        <v>57</v>
      </c>
      <c r="B67" s="167" t="s">
        <v>110</v>
      </c>
      <c r="C67" s="170" t="s">
        <v>656</v>
      </c>
      <c r="D67" s="167" t="s">
        <v>657</v>
      </c>
      <c r="E67" s="167" t="s">
        <v>89</v>
      </c>
      <c r="F67" s="168">
        <v>56</v>
      </c>
      <c r="G67" s="191"/>
      <c r="H67" s="191"/>
      <c r="I67" s="191">
        <f t="shared" si="4"/>
        <v>0</v>
      </c>
      <c r="J67" s="167">
        <f t="shared" si="5"/>
        <v>327.04000000000002</v>
      </c>
      <c r="K67" s="1">
        <f t="shared" si="6"/>
        <v>0</v>
      </c>
      <c r="L67" s="1"/>
      <c r="M67" s="1">
        <f t="shared" si="7"/>
        <v>0</v>
      </c>
      <c r="N67" s="1">
        <v>5.84</v>
      </c>
      <c r="O67" s="1"/>
      <c r="P67" s="166">
        <f>ROUND(F67*(R67),3)</f>
        <v>6.0000000000000001E-3</v>
      </c>
      <c r="Q67" s="171"/>
      <c r="R67" s="171">
        <v>1E-4</v>
      </c>
      <c r="S67" s="166"/>
      <c r="Z67">
        <v>0</v>
      </c>
    </row>
    <row r="68" spans="1:26" ht="24.95" customHeight="1" x14ac:dyDescent="0.25">
      <c r="A68" s="169">
        <v>58</v>
      </c>
      <c r="B68" s="167" t="s">
        <v>110</v>
      </c>
      <c r="C68" s="170" t="s">
        <v>658</v>
      </c>
      <c r="D68" s="167" t="s">
        <v>659</v>
      </c>
      <c r="E68" s="167" t="s">
        <v>89</v>
      </c>
      <c r="F68" s="168">
        <v>142</v>
      </c>
      <c r="G68" s="191"/>
      <c r="H68" s="191"/>
      <c r="I68" s="191">
        <f t="shared" si="4"/>
        <v>0</v>
      </c>
      <c r="J68" s="167">
        <f t="shared" si="5"/>
        <v>231.46</v>
      </c>
      <c r="K68" s="1">
        <f t="shared" si="6"/>
        <v>0</v>
      </c>
      <c r="L68" s="1"/>
      <c r="M68" s="1">
        <f t="shared" si="7"/>
        <v>0</v>
      </c>
      <c r="N68" s="1">
        <v>1.63</v>
      </c>
      <c r="O68" s="1"/>
      <c r="P68" s="166"/>
      <c r="Q68" s="171"/>
      <c r="R68" s="171"/>
      <c r="S68" s="166"/>
      <c r="Z68">
        <v>0</v>
      </c>
    </row>
    <row r="69" spans="1:26" ht="24.95" customHeight="1" x14ac:dyDescent="0.25">
      <c r="A69" s="169">
        <v>59</v>
      </c>
      <c r="B69" s="167" t="s">
        <v>110</v>
      </c>
      <c r="C69" s="170" t="s">
        <v>660</v>
      </c>
      <c r="D69" s="167" t="s">
        <v>661</v>
      </c>
      <c r="E69" s="167" t="s">
        <v>89</v>
      </c>
      <c r="F69" s="168">
        <v>187</v>
      </c>
      <c r="G69" s="191"/>
      <c r="H69" s="191"/>
      <c r="I69" s="191">
        <f t="shared" si="4"/>
        <v>0</v>
      </c>
      <c r="J69" s="167">
        <f t="shared" si="5"/>
        <v>190.74</v>
      </c>
      <c r="K69" s="1">
        <f t="shared" si="6"/>
        <v>0</v>
      </c>
      <c r="L69" s="1"/>
      <c r="M69" s="1">
        <f t="shared" si="7"/>
        <v>0</v>
      </c>
      <c r="N69" s="1">
        <v>1.02</v>
      </c>
      <c r="O69" s="1"/>
      <c r="P69" s="166"/>
      <c r="Q69" s="171"/>
      <c r="R69" s="171"/>
      <c r="S69" s="166"/>
      <c r="Z69">
        <v>0</v>
      </c>
    </row>
    <row r="70" spans="1:26" ht="24.95" customHeight="1" x14ac:dyDescent="0.25">
      <c r="A70" s="169">
        <v>60</v>
      </c>
      <c r="B70" s="167" t="s">
        <v>128</v>
      </c>
      <c r="C70" s="170" t="s">
        <v>662</v>
      </c>
      <c r="D70" s="167" t="s">
        <v>663</v>
      </c>
      <c r="E70" s="167" t="s">
        <v>131</v>
      </c>
      <c r="F70" s="168">
        <v>6.3</v>
      </c>
      <c r="G70" s="191"/>
      <c r="H70" s="191"/>
      <c r="I70" s="191">
        <f t="shared" si="4"/>
        <v>0</v>
      </c>
      <c r="J70" s="167">
        <f t="shared" si="5"/>
        <v>549.01</v>
      </c>
      <c r="K70" s="1">
        <f t="shared" si="6"/>
        <v>0</v>
      </c>
      <c r="L70" s="1"/>
      <c r="M70" s="1">
        <f t="shared" si="7"/>
        <v>0</v>
      </c>
      <c r="N70" s="1">
        <v>87.14471837043763</v>
      </c>
      <c r="O70" s="1"/>
      <c r="P70" s="166"/>
      <c r="Q70" s="171"/>
      <c r="R70" s="171"/>
      <c r="S70" s="166"/>
      <c r="Z70">
        <v>0</v>
      </c>
    </row>
    <row r="71" spans="1:26" ht="24.95" customHeight="1" x14ac:dyDescent="0.25">
      <c r="A71" s="169">
        <v>61</v>
      </c>
      <c r="B71" s="167" t="s">
        <v>128</v>
      </c>
      <c r="C71" s="170" t="s">
        <v>129</v>
      </c>
      <c r="D71" s="167" t="s">
        <v>130</v>
      </c>
      <c r="E71" s="167" t="s">
        <v>131</v>
      </c>
      <c r="F71" s="168">
        <v>1.05</v>
      </c>
      <c r="G71" s="191"/>
      <c r="H71" s="191"/>
      <c r="I71" s="191">
        <f t="shared" si="4"/>
        <v>0</v>
      </c>
      <c r="J71" s="167">
        <f t="shared" si="5"/>
        <v>617.63</v>
      </c>
      <c r="K71" s="1">
        <f t="shared" si="6"/>
        <v>0</v>
      </c>
      <c r="L71" s="1"/>
      <c r="M71" s="1">
        <f t="shared" si="7"/>
        <v>0</v>
      </c>
      <c r="N71" s="1">
        <v>588.21766900062562</v>
      </c>
      <c r="O71" s="1"/>
      <c r="P71" s="166"/>
      <c r="Q71" s="171"/>
      <c r="R71" s="171"/>
      <c r="S71" s="166"/>
      <c r="Z71">
        <v>0</v>
      </c>
    </row>
    <row r="72" spans="1:26" ht="24.95" customHeight="1" x14ac:dyDescent="0.25">
      <c r="A72" s="169">
        <v>62</v>
      </c>
      <c r="B72" s="167" t="s">
        <v>128</v>
      </c>
      <c r="C72" s="170" t="s">
        <v>664</v>
      </c>
      <c r="D72" s="167" t="s">
        <v>665</v>
      </c>
      <c r="E72" s="167" t="s">
        <v>131</v>
      </c>
      <c r="F72" s="168">
        <v>1.05</v>
      </c>
      <c r="G72" s="191"/>
      <c r="H72" s="191"/>
      <c r="I72" s="191">
        <f t="shared" si="4"/>
        <v>0</v>
      </c>
      <c r="J72" s="167">
        <f t="shared" si="5"/>
        <v>91.5</v>
      </c>
      <c r="K72" s="1">
        <f t="shared" si="6"/>
        <v>0</v>
      </c>
      <c r="L72" s="1"/>
      <c r="M72" s="1">
        <f t="shared" si="7"/>
        <v>0</v>
      </c>
      <c r="N72" s="1">
        <v>87.14471837043763</v>
      </c>
      <c r="O72" s="1"/>
      <c r="P72" s="166"/>
      <c r="Q72" s="171"/>
      <c r="R72" s="171"/>
      <c r="S72" s="166"/>
      <c r="Z72">
        <v>0</v>
      </c>
    </row>
    <row r="73" spans="1:26" ht="24.95" customHeight="1" x14ac:dyDescent="0.25">
      <c r="A73" s="169">
        <v>63</v>
      </c>
      <c r="B73" s="167" t="s">
        <v>128</v>
      </c>
      <c r="C73" s="170" t="s">
        <v>132</v>
      </c>
      <c r="D73" s="167" t="s">
        <v>133</v>
      </c>
      <c r="E73" s="167" t="s">
        <v>131</v>
      </c>
      <c r="F73" s="168">
        <v>3.15</v>
      </c>
      <c r="G73" s="191"/>
      <c r="H73" s="191"/>
      <c r="I73" s="191">
        <f t="shared" si="4"/>
        <v>0</v>
      </c>
      <c r="J73" s="167">
        <f t="shared" si="5"/>
        <v>987.14</v>
      </c>
      <c r="K73" s="1">
        <f t="shared" si="6"/>
        <v>0</v>
      </c>
      <c r="L73" s="1"/>
      <c r="M73" s="1">
        <f t="shared" si="7"/>
        <v>0</v>
      </c>
      <c r="N73" s="1">
        <v>313.37765413999557</v>
      </c>
      <c r="O73" s="1"/>
      <c r="P73" s="166"/>
      <c r="Q73" s="171"/>
      <c r="R73" s="171"/>
      <c r="S73" s="166"/>
      <c r="Z73">
        <v>0</v>
      </c>
    </row>
    <row r="74" spans="1:26" ht="24.95" customHeight="1" x14ac:dyDescent="0.25">
      <c r="A74" s="169">
        <v>64</v>
      </c>
      <c r="B74" s="167" t="s">
        <v>128</v>
      </c>
      <c r="C74" s="170" t="s">
        <v>134</v>
      </c>
      <c r="D74" s="167" t="s">
        <v>135</v>
      </c>
      <c r="E74" s="167" t="s">
        <v>131</v>
      </c>
      <c r="F74" s="168">
        <v>1.05</v>
      </c>
      <c r="G74" s="191"/>
      <c r="H74" s="191"/>
      <c r="I74" s="191">
        <f t="shared" si="4"/>
        <v>0</v>
      </c>
      <c r="J74" s="167">
        <f t="shared" si="5"/>
        <v>709.13</v>
      </c>
      <c r="K74" s="1">
        <f t="shared" si="6"/>
        <v>0</v>
      </c>
      <c r="L74" s="1"/>
      <c r="M74" s="1">
        <f t="shared" si="7"/>
        <v>0</v>
      </c>
      <c r="N74" s="1">
        <v>675.35932737112046</v>
      </c>
      <c r="O74" s="1"/>
      <c r="P74" s="166"/>
      <c r="Q74" s="171"/>
      <c r="R74" s="171"/>
      <c r="S74" s="166"/>
      <c r="Z74">
        <v>0</v>
      </c>
    </row>
    <row r="75" spans="1:26" x14ac:dyDescent="0.25">
      <c r="A75" s="155"/>
      <c r="B75" s="155"/>
      <c r="C75" s="155"/>
      <c r="D75" s="155" t="s">
        <v>71</v>
      </c>
      <c r="E75" s="155"/>
      <c r="F75" s="166"/>
      <c r="G75" s="192"/>
      <c r="H75" s="192">
        <f>ROUND((SUM(M10:M74))/1,2)</f>
        <v>0</v>
      </c>
      <c r="I75" s="192">
        <f>ROUND((SUM(I10:I74))/1,2)</f>
        <v>0</v>
      </c>
      <c r="J75" s="155"/>
      <c r="K75" s="155"/>
      <c r="L75" s="155">
        <f>ROUND((SUM(L10:L74))/1,2)</f>
        <v>0</v>
      </c>
      <c r="M75" s="155">
        <f>ROUND((SUM(M10:M74))/1,2)</f>
        <v>0</v>
      </c>
      <c r="N75" s="155"/>
      <c r="O75" s="155"/>
      <c r="P75" s="172">
        <f>ROUND((SUM(P10:P74))/1,2)</f>
        <v>0.96</v>
      </c>
      <c r="Q75" s="152"/>
      <c r="R75" s="152"/>
      <c r="S75" s="172">
        <f>ROUND((SUM(S10:S74))/1,2)</f>
        <v>0</v>
      </c>
      <c r="T75" s="152"/>
      <c r="U75" s="152"/>
      <c r="V75" s="152"/>
      <c r="W75" s="152"/>
      <c r="X75" s="152"/>
      <c r="Y75" s="152"/>
      <c r="Z75" s="152"/>
    </row>
    <row r="76" spans="1:26" x14ac:dyDescent="0.25">
      <c r="A76" s="1"/>
      <c r="B76" s="1"/>
      <c r="C76" s="1"/>
      <c r="D76" s="1"/>
      <c r="E76" s="1"/>
      <c r="F76" s="162"/>
      <c r="G76" s="193"/>
      <c r="H76" s="193"/>
      <c r="I76" s="193"/>
      <c r="J76" s="1"/>
      <c r="K76" s="1"/>
      <c r="L76" s="1"/>
      <c r="M76" s="1"/>
      <c r="N76" s="1"/>
      <c r="O76" s="1"/>
      <c r="P76" s="1"/>
      <c r="S76" s="1"/>
    </row>
    <row r="77" spans="1:26" x14ac:dyDescent="0.25">
      <c r="A77" s="155"/>
      <c r="B77" s="155"/>
      <c r="C77" s="155"/>
      <c r="D77" s="155" t="s">
        <v>547</v>
      </c>
      <c r="E77" s="155"/>
      <c r="F77" s="166"/>
      <c r="G77" s="194"/>
      <c r="H77" s="194"/>
      <c r="I77" s="194"/>
      <c r="J77" s="155"/>
      <c r="K77" s="155"/>
      <c r="L77" s="155"/>
      <c r="M77" s="155"/>
      <c r="N77" s="155"/>
      <c r="O77" s="155"/>
      <c r="P77" s="155"/>
      <c r="Q77" s="152"/>
      <c r="R77" s="152"/>
      <c r="S77" s="155"/>
      <c r="T77" s="152"/>
      <c r="U77" s="152"/>
      <c r="V77" s="152"/>
      <c r="W77" s="152"/>
      <c r="X77" s="152"/>
      <c r="Y77" s="152"/>
      <c r="Z77" s="152"/>
    </row>
    <row r="78" spans="1:26" ht="24.95" customHeight="1" x14ac:dyDescent="0.25">
      <c r="A78" s="169">
        <v>65</v>
      </c>
      <c r="B78" s="167" t="s">
        <v>666</v>
      </c>
      <c r="C78" s="170" t="s">
        <v>667</v>
      </c>
      <c r="D78" s="167" t="s">
        <v>668</v>
      </c>
      <c r="E78" s="167" t="s">
        <v>86</v>
      </c>
      <c r="F78" s="168">
        <v>132</v>
      </c>
      <c r="G78" s="191"/>
      <c r="H78" s="191"/>
      <c r="I78" s="191">
        <f t="shared" ref="I78:I97" si="9">ROUND(F78*(G78+H78),2)</f>
        <v>0</v>
      </c>
      <c r="J78" s="167">
        <f t="shared" ref="J78:J97" si="10">ROUND(F78*(N78),2)</f>
        <v>55.44</v>
      </c>
      <c r="K78" s="1">
        <f t="shared" ref="K78:K97" si="11">ROUND(F78*(O78),2)</f>
        <v>0</v>
      </c>
      <c r="L78" s="1">
        <f t="shared" ref="L78:L92" si="12">ROUND(F78*(G78),2)</f>
        <v>0</v>
      </c>
      <c r="M78" s="1"/>
      <c r="N78" s="1">
        <v>0.42</v>
      </c>
      <c r="O78" s="1"/>
      <c r="P78" s="166"/>
      <c r="Q78" s="171"/>
      <c r="R78" s="171"/>
      <c r="S78" s="166"/>
      <c r="Z78">
        <v>0</v>
      </c>
    </row>
    <row r="79" spans="1:26" ht="24.95" customHeight="1" x14ac:dyDescent="0.25">
      <c r="A79" s="169">
        <v>66</v>
      </c>
      <c r="B79" s="167" t="s">
        <v>666</v>
      </c>
      <c r="C79" s="170" t="s">
        <v>669</v>
      </c>
      <c r="D79" s="167" t="s">
        <v>670</v>
      </c>
      <c r="E79" s="167" t="s">
        <v>89</v>
      </c>
      <c r="F79" s="168">
        <v>9</v>
      </c>
      <c r="G79" s="191"/>
      <c r="H79" s="191"/>
      <c r="I79" s="191">
        <f t="shared" si="9"/>
        <v>0</v>
      </c>
      <c r="J79" s="167">
        <f t="shared" si="10"/>
        <v>34.11</v>
      </c>
      <c r="K79" s="1">
        <f t="shared" si="11"/>
        <v>0</v>
      </c>
      <c r="L79" s="1">
        <f t="shared" si="12"/>
        <v>0</v>
      </c>
      <c r="M79" s="1"/>
      <c r="N79" s="1">
        <v>3.79</v>
      </c>
      <c r="O79" s="1"/>
      <c r="P79" s="166"/>
      <c r="Q79" s="171"/>
      <c r="R79" s="171"/>
      <c r="S79" s="166"/>
      <c r="Z79">
        <v>0</v>
      </c>
    </row>
    <row r="80" spans="1:26" ht="24.95" customHeight="1" x14ac:dyDescent="0.25">
      <c r="A80" s="169">
        <v>67</v>
      </c>
      <c r="B80" s="167" t="s">
        <v>666</v>
      </c>
      <c r="C80" s="170" t="s">
        <v>671</v>
      </c>
      <c r="D80" s="167" t="s">
        <v>672</v>
      </c>
      <c r="E80" s="167" t="s">
        <v>86</v>
      </c>
      <c r="F80" s="168">
        <v>132</v>
      </c>
      <c r="G80" s="191"/>
      <c r="H80" s="191"/>
      <c r="I80" s="191">
        <f t="shared" si="9"/>
        <v>0</v>
      </c>
      <c r="J80" s="167">
        <f t="shared" si="10"/>
        <v>658.68</v>
      </c>
      <c r="K80" s="1">
        <f t="shared" si="11"/>
        <v>0</v>
      </c>
      <c r="L80" s="1">
        <f t="shared" si="12"/>
        <v>0</v>
      </c>
      <c r="M80" s="1"/>
      <c r="N80" s="1">
        <v>4.99</v>
      </c>
      <c r="O80" s="1"/>
      <c r="P80" s="166"/>
      <c r="Q80" s="171"/>
      <c r="R80" s="171"/>
      <c r="S80" s="166"/>
      <c r="Z80">
        <v>0</v>
      </c>
    </row>
    <row r="81" spans="1:26" ht="24.95" customHeight="1" x14ac:dyDescent="0.25">
      <c r="A81" s="169">
        <v>68</v>
      </c>
      <c r="B81" s="167" t="s">
        <v>102</v>
      </c>
      <c r="C81" s="170" t="s">
        <v>673</v>
      </c>
      <c r="D81" s="167" t="s">
        <v>674</v>
      </c>
      <c r="E81" s="167" t="s">
        <v>86</v>
      </c>
      <c r="F81" s="168">
        <v>1.1000000000000001</v>
      </c>
      <c r="G81" s="191"/>
      <c r="H81" s="191"/>
      <c r="I81" s="191">
        <f t="shared" si="9"/>
        <v>0</v>
      </c>
      <c r="J81" s="167">
        <f t="shared" si="10"/>
        <v>126.06</v>
      </c>
      <c r="K81" s="1">
        <f t="shared" si="11"/>
        <v>0</v>
      </c>
      <c r="L81" s="1">
        <f t="shared" si="12"/>
        <v>0</v>
      </c>
      <c r="M81" s="1"/>
      <c r="N81" s="1">
        <v>114.6</v>
      </c>
      <c r="O81" s="1"/>
      <c r="P81" s="166"/>
      <c r="Q81" s="171"/>
      <c r="R81" s="171"/>
      <c r="S81" s="166"/>
      <c r="Z81">
        <v>0</v>
      </c>
    </row>
    <row r="82" spans="1:26" ht="35.1" customHeight="1" x14ac:dyDescent="0.25">
      <c r="A82" s="169">
        <v>69</v>
      </c>
      <c r="B82" s="167" t="s">
        <v>102</v>
      </c>
      <c r="C82" s="170" t="s">
        <v>675</v>
      </c>
      <c r="D82" s="167" t="s">
        <v>676</v>
      </c>
      <c r="E82" s="167" t="s">
        <v>86</v>
      </c>
      <c r="F82" s="168">
        <v>1.1000000000000001</v>
      </c>
      <c r="G82" s="191"/>
      <c r="H82" s="191"/>
      <c r="I82" s="191">
        <f t="shared" si="9"/>
        <v>0</v>
      </c>
      <c r="J82" s="167">
        <f t="shared" si="10"/>
        <v>418.22</v>
      </c>
      <c r="K82" s="1">
        <f t="shared" si="11"/>
        <v>0</v>
      </c>
      <c r="L82" s="1">
        <f t="shared" si="12"/>
        <v>0</v>
      </c>
      <c r="M82" s="1"/>
      <c r="N82" s="1">
        <v>380.2</v>
      </c>
      <c r="O82" s="1"/>
      <c r="P82" s="166"/>
      <c r="Q82" s="171"/>
      <c r="R82" s="171"/>
      <c r="S82" s="166"/>
      <c r="Z82">
        <v>0</v>
      </c>
    </row>
    <row r="83" spans="1:26" ht="35.1" customHeight="1" x14ac:dyDescent="0.25">
      <c r="A83" s="169">
        <v>70</v>
      </c>
      <c r="B83" s="167" t="s">
        <v>102</v>
      </c>
      <c r="C83" s="170" t="s">
        <v>677</v>
      </c>
      <c r="D83" s="167" t="s">
        <v>678</v>
      </c>
      <c r="E83" s="167" t="s">
        <v>86</v>
      </c>
      <c r="F83" s="168">
        <v>1.1000000000000001</v>
      </c>
      <c r="G83" s="191"/>
      <c r="H83" s="191"/>
      <c r="I83" s="191">
        <f t="shared" si="9"/>
        <v>0</v>
      </c>
      <c r="J83" s="167">
        <f t="shared" si="10"/>
        <v>73.040000000000006</v>
      </c>
      <c r="K83" s="1">
        <f t="shared" si="11"/>
        <v>0</v>
      </c>
      <c r="L83" s="1">
        <f t="shared" si="12"/>
        <v>0</v>
      </c>
      <c r="M83" s="1"/>
      <c r="N83" s="1">
        <v>66.400000000000006</v>
      </c>
      <c r="O83" s="1"/>
      <c r="P83" s="166"/>
      <c r="Q83" s="171"/>
      <c r="R83" s="171"/>
      <c r="S83" s="166"/>
      <c r="Z83">
        <v>0</v>
      </c>
    </row>
    <row r="84" spans="1:26" ht="24.95" customHeight="1" x14ac:dyDescent="0.25">
      <c r="A84" s="169">
        <v>71</v>
      </c>
      <c r="B84" s="167" t="s">
        <v>102</v>
      </c>
      <c r="C84" s="170" t="s">
        <v>679</v>
      </c>
      <c r="D84" s="167" t="s">
        <v>680</v>
      </c>
      <c r="E84" s="167" t="s">
        <v>86</v>
      </c>
      <c r="F84" s="168">
        <v>2.2000000000000002</v>
      </c>
      <c r="G84" s="191"/>
      <c r="H84" s="191"/>
      <c r="I84" s="191">
        <f t="shared" si="9"/>
        <v>0</v>
      </c>
      <c r="J84" s="167">
        <f t="shared" si="10"/>
        <v>54.19</v>
      </c>
      <c r="K84" s="1">
        <f t="shared" si="11"/>
        <v>0</v>
      </c>
      <c r="L84" s="1">
        <f t="shared" si="12"/>
        <v>0</v>
      </c>
      <c r="M84" s="1"/>
      <c r="N84" s="1">
        <v>24.63</v>
      </c>
      <c r="O84" s="1"/>
      <c r="P84" s="166"/>
      <c r="Q84" s="171"/>
      <c r="R84" s="171"/>
      <c r="S84" s="166"/>
      <c r="Z84">
        <v>0</v>
      </c>
    </row>
    <row r="85" spans="1:26" ht="24.95" customHeight="1" x14ac:dyDescent="0.25">
      <c r="A85" s="169">
        <v>72</v>
      </c>
      <c r="B85" s="167" t="s">
        <v>102</v>
      </c>
      <c r="C85" s="170" t="s">
        <v>681</v>
      </c>
      <c r="D85" s="167" t="s">
        <v>682</v>
      </c>
      <c r="E85" s="167" t="s">
        <v>86</v>
      </c>
      <c r="F85" s="168">
        <v>1.1000000000000001</v>
      </c>
      <c r="G85" s="191"/>
      <c r="H85" s="191"/>
      <c r="I85" s="191">
        <f t="shared" si="9"/>
        <v>0</v>
      </c>
      <c r="J85" s="167">
        <f t="shared" si="10"/>
        <v>1207.55</v>
      </c>
      <c r="K85" s="1">
        <f t="shared" si="11"/>
        <v>0</v>
      </c>
      <c r="L85" s="1">
        <f t="shared" si="12"/>
        <v>0</v>
      </c>
      <c r="M85" s="1"/>
      <c r="N85" s="1">
        <v>1097.77</v>
      </c>
      <c r="O85" s="1"/>
      <c r="P85" s="166"/>
      <c r="Q85" s="171"/>
      <c r="R85" s="171"/>
      <c r="S85" s="166"/>
      <c r="Z85">
        <v>0</v>
      </c>
    </row>
    <row r="86" spans="1:26" ht="35.1" customHeight="1" x14ac:dyDescent="0.25">
      <c r="A86" s="169">
        <v>73</v>
      </c>
      <c r="B86" s="167" t="s">
        <v>102</v>
      </c>
      <c r="C86" s="170" t="s">
        <v>683</v>
      </c>
      <c r="D86" s="167" t="s">
        <v>684</v>
      </c>
      <c r="E86" s="167" t="s">
        <v>86</v>
      </c>
      <c r="F86" s="168">
        <v>1.1000000000000001</v>
      </c>
      <c r="G86" s="191"/>
      <c r="H86" s="191"/>
      <c r="I86" s="191">
        <f t="shared" si="9"/>
        <v>0</v>
      </c>
      <c r="J86" s="167">
        <f t="shared" si="10"/>
        <v>406.44</v>
      </c>
      <c r="K86" s="1">
        <f t="shared" si="11"/>
        <v>0</v>
      </c>
      <c r="L86" s="1">
        <f t="shared" si="12"/>
        <v>0</v>
      </c>
      <c r="M86" s="1"/>
      <c r="N86" s="1">
        <v>369.49</v>
      </c>
      <c r="O86" s="1"/>
      <c r="P86" s="166"/>
      <c r="Q86" s="171"/>
      <c r="R86" s="171"/>
      <c r="S86" s="166"/>
      <c r="Z86">
        <v>0</v>
      </c>
    </row>
    <row r="87" spans="1:26" ht="24.95" customHeight="1" x14ac:dyDescent="0.25">
      <c r="A87" s="169">
        <v>74</v>
      </c>
      <c r="B87" s="167" t="s">
        <v>102</v>
      </c>
      <c r="C87" s="170" t="s">
        <v>685</v>
      </c>
      <c r="D87" s="167" t="s">
        <v>686</v>
      </c>
      <c r="E87" s="167" t="s">
        <v>86</v>
      </c>
      <c r="F87" s="168">
        <v>2.2000000000000002</v>
      </c>
      <c r="G87" s="191"/>
      <c r="H87" s="191"/>
      <c r="I87" s="191">
        <f t="shared" si="9"/>
        <v>0</v>
      </c>
      <c r="J87" s="167">
        <f t="shared" si="10"/>
        <v>49.48</v>
      </c>
      <c r="K87" s="1">
        <f t="shared" si="11"/>
        <v>0</v>
      </c>
      <c r="L87" s="1">
        <f t="shared" si="12"/>
        <v>0</v>
      </c>
      <c r="M87" s="1"/>
      <c r="N87" s="1">
        <v>22.49</v>
      </c>
      <c r="O87" s="1"/>
      <c r="P87" s="166"/>
      <c r="Q87" s="171"/>
      <c r="R87" s="171"/>
      <c r="S87" s="166"/>
      <c r="Z87">
        <v>0</v>
      </c>
    </row>
    <row r="88" spans="1:26" ht="24.95" customHeight="1" x14ac:dyDescent="0.25">
      <c r="A88" s="169">
        <v>75</v>
      </c>
      <c r="B88" s="167" t="s">
        <v>102</v>
      </c>
      <c r="C88" s="170" t="s">
        <v>687</v>
      </c>
      <c r="D88" s="167" t="s">
        <v>688</v>
      </c>
      <c r="E88" s="167" t="s">
        <v>86</v>
      </c>
      <c r="F88" s="168">
        <v>1.1000000000000001</v>
      </c>
      <c r="G88" s="191"/>
      <c r="H88" s="191"/>
      <c r="I88" s="191">
        <f t="shared" si="9"/>
        <v>0</v>
      </c>
      <c r="J88" s="167">
        <f t="shared" si="10"/>
        <v>113.1</v>
      </c>
      <c r="K88" s="1">
        <f t="shared" si="11"/>
        <v>0</v>
      </c>
      <c r="L88" s="1">
        <f t="shared" si="12"/>
        <v>0</v>
      </c>
      <c r="M88" s="1"/>
      <c r="N88" s="1">
        <v>102.82</v>
      </c>
      <c r="O88" s="1"/>
      <c r="P88" s="166"/>
      <c r="Q88" s="171"/>
      <c r="R88" s="171"/>
      <c r="S88" s="166"/>
      <c r="Z88">
        <v>0</v>
      </c>
    </row>
    <row r="89" spans="1:26" ht="35.1" customHeight="1" x14ac:dyDescent="0.25">
      <c r="A89" s="169">
        <v>76</v>
      </c>
      <c r="B89" s="167" t="s">
        <v>102</v>
      </c>
      <c r="C89" s="170" t="s">
        <v>689</v>
      </c>
      <c r="D89" s="167" t="s">
        <v>690</v>
      </c>
      <c r="E89" s="167" t="s">
        <v>86</v>
      </c>
      <c r="F89" s="168">
        <v>1.1000000000000001</v>
      </c>
      <c r="G89" s="191"/>
      <c r="H89" s="191"/>
      <c r="I89" s="191">
        <f t="shared" si="9"/>
        <v>0</v>
      </c>
      <c r="J89" s="167">
        <f t="shared" si="10"/>
        <v>424.12</v>
      </c>
      <c r="K89" s="1">
        <f t="shared" si="11"/>
        <v>0</v>
      </c>
      <c r="L89" s="1">
        <f t="shared" si="12"/>
        <v>0</v>
      </c>
      <c r="M89" s="1"/>
      <c r="N89" s="1">
        <v>385.56</v>
      </c>
      <c r="O89" s="1"/>
      <c r="P89" s="166"/>
      <c r="Q89" s="171"/>
      <c r="R89" s="171"/>
      <c r="S89" s="166"/>
      <c r="Z89">
        <v>0</v>
      </c>
    </row>
    <row r="90" spans="1:26" ht="35.1" customHeight="1" x14ac:dyDescent="0.25">
      <c r="A90" s="169">
        <v>77</v>
      </c>
      <c r="B90" s="167" t="s">
        <v>102</v>
      </c>
      <c r="C90" s="170" t="s">
        <v>691</v>
      </c>
      <c r="D90" s="167" t="s">
        <v>692</v>
      </c>
      <c r="E90" s="167" t="s">
        <v>86</v>
      </c>
      <c r="F90" s="168">
        <v>9.9</v>
      </c>
      <c r="G90" s="191"/>
      <c r="H90" s="191"/>
      <c r="I90" s="191">
        <f t="shared" si="9"/>
        <v>0</v>
      </c>
      <c r="J90" s="167">
        <f t="shared" si="10"/>
        <v>1229.98</v>
      </c>
      <c r="K90" s="1">
        <f t="shared" si="11"/>
        <v>0</v>
      </c>
      <c r="L90" s="1">
        <f t="shared" si="12"/>
        <v>0</v>
      </c>
      <c r="M90" s="1"/>
      <c r="N90" s="1">
        <v>124.24</v>
      </c>
      <c r="O90" s="1"/>
      <c r="P90" s="166"/>
      <c r="Q90" s="171"/>
      <c r="R90" s="171"/>
      <c r="S90" s="166"/>
      <c r="Z90">
        <v>0</v>
      </c>
    </row>
    <row r="91" spans="1:26" ht="24.95" customHeight="1" x14ac:dyDescent="0.25">
      <c r="A91" s="169">
        <v>78</v>
      </c>
      <c r="B91" s="167" t="s">
        <v>102</v>
      </c>
      <c r="C91" s="170" t="s">
        <v>693</v>
      </c>
      <c r="D91" s="167" t="s">
        <v>694</v>
      </c>
      <c r="E91" s="167" t="s">
        <v>86</v>
      </c>
      <c r="F91" s="168">
        <v>1.1000000000000001</v>
      </c>
      <c r="G91" s="191"/>
      <c r="H91" s="191"/>
      <c r="I91" s="191">
        <f t="shared" si="9"/>
        <v>0</v>
      </c>
      <c r="J91" s="167">
        <f t="shared" si="10"/>
        <v>128.41</v>
      </c>
      <c r="K91" s="1">
        <f t="shared" si="11"/>
        <v>0</v>
      </c>
      <c r="L91" s="1">
        <f t="shared" si="12"/>
        <v>0</v>
      </c>
      <c r="M91" s="1"/>
      <c r="N91" s="1">
        <v>116.74</v>
      </c>
      <c r="O91" s="1"/>
      <c r="P91" s="166"/>
      <c r="Q91" s="171"/>
      <c r="R91" s="171"/>
      <c r="S91" s="166"/>
      <c r="Z91">
        <v>0</v>
      </c>
    </row>
    <row r="92" spans="1:26" ht="35.1" customHeight="1" x14ac:dyDescent="0.25">
      <c r="A92" s="169">
        <v>79</v>
      </c>
      <c r="B92" s="167" t="s">
        <v>102</v>
      </c>
      <c r="C92" s="170" t="s">
        <v>695</v>
      </c>
      <c r="D92" s="167" t="s">
        <v>696</v>
      </c>
      <c r="E92" s="167" t="s">
        <v>86</v>
      </c>
      <c r="F92" s="168">
        <v>1.1000000000000001</v>
      </c>
      <c r="G92" s="191"/>
      <c r="H92" s="191"/>
      <c r="I92" s="191">
        <f t="shared" si="9"/>
        <v>0</v>
      </c>
      <c r="J92" s="167">
        <f t="shared" si="10"/>
        <v>1396.04</v>
      </c>
      <c r="K92" s="1">
        <f t="shared" si="11"/>
        <v>0</v>
      </c>
      <c r="L92" s="1">
        <f t="shared" si="12"/>
        <v>0</v>
      </c>
      <c r="M92" s="1"/>
      <c r="N92" s="1">
        <v>1269.1300000000001</v>
      </c>
      <c r="O92" s="1"/>
      <c r="P92" s="166"/>
      <c r="Q92" s="171"/>
      <c r="R92" s="171"/>
      <c r="S92" s="166"/>
      <c r="Z92">
        <v>0</v>
      </c>
    </row>
    <row r="93" spans="1:26" ht="24.95" customHeight="1" x14ac:dyDescent="0.25">
      <c r="A93" s="169">
        <v>80</v>
      </c>
      <c r="B93" s="167" t="s">
        <v>110</v>
      </c>
      <c r="C93" s="170" t="s">
        <v>697</v>
      </c>
      <c r="D93" s="167" t="s">
        <v>698</v>
      </c>
      <c r="E93" s="167" t="s">
        <v>86</v>
      </c>
      <c r="F93" s="168">
        <v>132</v>
      </c>
      <c r="G93" s="191"/>
      <c r="H93" s="191"/>
      <c r="I93" s="191">
        <f t="shared" si="9"/>
        <v>0</v>
      </c>
      <c r="J93" s="167">
        <f t="shared" si="10"/>
        <v>64.680000000000007</v>
      </c>
      <c r="K93" s="1">
        <f t="shared" si="11"/>
        <v>0</v>
      </c>
      <c r="L93" s="1"/>
      <c r="M93" s="1">
        <f>ROUND(F93*(G93),2)</f>
        <v>0</v>
      </c>
      <c r="N93" s="1">
        <v>0.49</v>
      </c>
      <c r="O93" s="1"/>
      <c r="P93" s="166"/>
      <c r="Q93" s="171"/>
      <c r="R93" s="171"/>
      <c r="S93" s="166"/>
      <c r="Z93">
        <v>0</v>
      </c>
    </row>
    <row r="94" spans="1:26" ht="24.95" customHeight="1" x14ac:dyDescent="0.25">
      <c r="A94" s="169">
        <v>81</v>
      </c>
      <c r="B94" s="167" t="s">
        <v>110</v>
      </c>
      <c r="C94" s="170" t="s">
        <v>699</v>
      </c>
      <c r="D94" s="167" t="s">
        <v>700</v>
      </c>
      <c r="E94" s="167" t="s">
        <v>89</v>
      </c>
      <c r="F94" s="168">
        <v>9</v>
      </c>
      <c r="G94" s="191"/>
      <c r="H94" s="191"/>
      <c r="I94" s="191">
        <f t="shared" si="9"/>
        <v>0</v>
      </c>
      <c r="J94" s="167">
        <f t="shared" si="10"/>
        <v>46.08</v>
      </c>
      <c r="K94" s="1">
        <f t="shared" si="11"/>
        <v>0</v>
      </c>
      <c r="L94" s="1"/>
      <c r="M94" s="1">
        <f>ROUND(F94*(G94),2)</f>
        <v>0</v>
      </c>
      <c r="N94" s="1">
        <v>5.12</v>
      </c>
      <c r="O94" s="1"/>
      <c r="P94" s="166"/>
      <c r="Q94" s="171"/>
      <c r="R94" s="171"/>
      <c r="S94" s="166"/>
      <c r="Z94">
        <v>0</v>
      </c>
    </row>
    <row r="95" spans="1:26" ht="24.95" customHeight="1" x14ac:dyDescent="0.25">
      <c r="A95" s="169">
        <v>82</v>
      </c>
      <c r="B95" s="167" t="s">
        <v>128</v>
      </c>
      <c r="C95" s="170" t="s">
        <v>129</v>
      </c>
      <c r="D95" s="167" t="s">
        <v>130</v>
      </c>
      <c r="E95" s="167" t="s">
        <v>131</v>
      </c>
      <c r="F95" s="168">
        <v>1.05</v>
      </c>
      <c r="G95" s="191"/>
      <c r="H95" s="191"/>
      <c r="I95" s="191">
        <f t="shared" si="9"/>
        <v>0</v>
      </c>
      <c r="J95" s="167">
        <f t="shared" si="10"/>
        <v>59.03</v>
      </c>
      <c r="K95" s="1">
        <f t="shared" si="11"/>
        <v>0</v>
      </c>
      <c r="L95" s="1"/>
      <c r="M95" s="1">
        <f>ROUND(F95*(G95),2)</f>
        <v>0</v>
      </c>
      <c r="N95" s="1">
        <v>56.216278948783874</v>
      </c>
      <c r="O95" s="1"/>
      <c r="P95" s="166"/>
      <c r="Q95" s="171"/>
      <c r="R95" s="171"/>
      <c r="S95" s="166"/>
      <c r="Z95">
        <v>0</v>
      </c>
    </row>
    <row r="96" spans="1:26" ht="24.95" customHeight="1" x14ac:dyDescent="0.25">
      <c r="A96" s="169">
        <v>83</v>
      </c>
      <c r="B96" s="167" t="s">
        <v>128</v>
      </c>
      <c r="C96" s="170" t="s">
        <v>132</v>
      </c>
      <c r="D96" s="167" t="s">
        <v>133</v>
      </c>
      <c r="E96" s="167" t="s">
        <v>131</v>
      </c>
      <c r="F96" s="168">
        <v>3.15</v>
      </c>
      <c r="G96" s="191"/>
      <c r="H96" s="191"/>
      <c r="I96" s="191">
        <f t="shared" si="9"/>
        <v>0</v>
      </c>
      <c r="J96" s="167">
        <f t="shared" si="10"/>
        <v>156.59</v>
      </c>
      <c r="K96" s="1">
        <f t="shared" si="11"/>
        <v>0</v>
      </c>
      <c r="L96" s="1"/>
      <c r="M96" s="1">
        <f>ROUND(F96*(G96),2)</f>
        <v>0</v>
      </c>
      <c r="N96" s="1">
        <v>49.709699070453645</v>
      </c>
      <c r="O96" s="1"/>
      <c r="P96" s="166"/>
      <c r="Q96" s="171"/>
      <c r="R96" s="171"/>
      <c r="S96" s="166"/>
      <c r="Z96">
        <v>0</v>
      </c>
    </row>
    <row r="97" spans="1:26" ht="24.95" customHeight="1" x14ac:dyDescent="0.25">
      <c r="A97" s="169">
        <v>84</v>
      </c>
      <c r="B97" s="167" t="s">
        <v>128</v>
      </c>
      <c r="C97" s="170" t="s">
        <v>134</v>
      </c>
      <c r="D97" s="167" t="s">
        <v>135</v>
      </c>
      <c r="E97" s="167" t="s">
        <v>131</v>
      </c>
      <c r="F97" s="168">
        <v>1.05</v>
      </c>
      <c r="G97" s="191"/>
      <c r="H97" s="191"/>
      <c r="I97" s="191">
        <f t="shared" si="9"/>
        <v>0</v>
      </c>
      <c r="J97" s="167">
        <f t="shared" si="10"/>
        <v>59.03</v>
      </c>
      <c r="K97" s="1">
        <f t="shared" si="11"/>
        <v>0</v>
      </c>
      <c r="L97" s="1"/>
      <c r="M97" s="1">
        <f>ROUND(F97*(G97),2)</f>
        <v>0</v>
      </c>
      <c r="N97" s="1">
        <v>56.216278948783874</v>
      </c>
      <c r="O97" s="1"/>
      <c r="P97" s="166"/>
      <c r="Q97" s="171"/>
      <c r="R97" s="171"/>
      <c r="S97" s="166"/>
      <c r="Z97">
        <v>0</v>
      </c>
    </row>
    <row r="98" spans="1:26" x14ac:dyDescent="0.25">
      <c r="A98" s="155"/>
      <c r="B98" s="155"/>
      <c r="C98" s="155"/>
      <c r="D98" s="155" t="s">
        <v>547</v>
      </c>
      <c r="E98" s="155"/>
      <c r="F98" s="166"/>
      <c r="G98" s="192"/>
      <c r="H98" s="192"/>
      <c r="I98" s="192">
        <f>ROUND((SUM(I77:I97))/1,2)</f>
        <v>0</v>
      </c>
      <c r="J98" s="155"/>
      <c r="K98" s="155"/>
      <c r="L98" s="155">
        <f>ROUND((SUM(L77:L97))/1,2)</f>
        <v>0</v>
      </c>
      <c r="M98" s="155">
        <f>ROUND((SUM(M77:M97))/1,2)</f>
        <v>0</v>
      </c>
      <c r="N98" s="155"/>
      <c r="O98" s="155"/>
      <c r="P98" s="172">
        <f>ROUND((SUM(P77:P97))/1,2)</f>
        <v>0</v>
      </c>
      <c r="S98" s="166">
        <f>ROUND((SUM(S77:S97))/1,2)</f>
        <v>0</v>
      </c>
    </row>
    <row r="99" spans="1:26" x14ac:dyDescent="0.25">
      <c r="A99" s="1"/>
      <c r="B99" s="1"/>
      <c r="C99" s="1"/>
      <c r="D99" s="1"/>
      <c r="E99" s="1"/>
      <c r="F99" s="162"/>
      <c r="G99" s="193"/>
      <c r="H99" s="193"/>
      <c r="I99" s="193"/>
      <c r="J99" s="1"/>
      <c r="K99" s="1"/>
      <c r="L99" s="1"/>
      <c r="M99" s="1"/>
      <c r="N99" s="1"/>
      <c r="O99" s="1"/>
      <c r="P99" s="1"/>
      <c r="S99" s="1"/>
    </row>
    <row r="100" spans="1:26" x14ac:dyDescent="0.25">
      <c r="A100" s="155"/>
      <c r="B100" s="155"/>
      <c r="C100" s="155"/>
      <c r="D100" s="2" t="s">
        <v>70</v>
      </c>
      <c r="E100" s="155"/>
      <c r="F100" s="166"/>
      <c r="G100" s="192"/>
      <c r="H100" s="192">
        <f>ROUND((SUM(M9:M99))/2,2)</f>
        <v>0</v>
      </c>
      <c r="I100" s="192">
        <f>ROUND((SUM(I9:I99))/2,2)</f>
        <v>0</v>
      </c>
      <c r="J100" s="155"/>
      <c r="K100" s="155"/>
      <c r="L100" s="155">
        <f>ROUND((SUM(L9:L99))/2,2)</f>
        <v>0</v>
      </c>
      <c r="M100" s="155">
        <f>ROUND((SUM(M9:M99))/2,2)</f>
        <v>0</v>
      </c>
      <c r="N100" s="155"/>
      <c r="O100" s="155"/>
      <c r="P100" s="172">
        <f>ROUND((SUM(P9:P99))/2,2)</f>
        <v>0.96</v>
      </c>
      <c r="S100" s="172">
        <f>ROUND((SUM(S9:S99))/2,2)</f>
        <v>0</v>
      </c>
    </row>
    <row r="101" spans="1:26" x14ac:dyDescent="0.25">
      <c r="A101" s="173"/>
      <c r="B101" s="173"/>
      <c r="C101" s="173"/>
      <c r="D101" s="173" t="s">
        <v>72</v>
      </c>
      <c r="E101" s="173"/>
      <c r="F101" s="174"/>
      <c r="G101" s="195"/>
      <c r="H101" s="195">
        <f>ROUND((SUM(M9:M100))/3,2)</f>
        <v>0</v>
      </c>
      <c r="I101" s="195">
        <f>ROUND((SUM(I9:I100))/3,2)</f>
        <v>0</v>
      </c>
      <c r="J101" s="173"/>
      <c r="K101" s="173">
        <f>ROUND((SUM(K9:K100))/3,2)</f>
        <v>0</v>
      </c>
      <c r="L101" s="173">
        <f>ROUND((SUM(L9:L100))/3,2)</f>
        <v>0</v>
      </c>
      <c r="M101" s="173">
        <f>ROUND((SUM(M9:M100))/3,2)</f>
        <v>0</v>
      </c>
      <c r="N101" s="173"/>
      <c r="O101" s="173"/>
      <c r="P101" s="174">
        <f>ROUND((SUM(P9:P100))/3,2)</f>
        <v>0.96</v>
      </c>
      <c r="S101" s="174">
        <f>ROUND((SUM(S9:S100))/3,2)</f>
        <v>0</v>
      </c>
      <c r="Z101">
        <f>(SUM(Z9:Z100))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Investovanie do odbornej prípravy žiakov Hotelovej akadémie v Humennom / Hotelová akadémia II - ELI -Internát</oddHeader>
    <oddFooter>&amp;RStrana &amp;P z &amp;N    &amp;L&amp;7Spracované systémom Systematic®pyramida.wsn,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19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20</v>
      </c>
      <c r="H2" s="16"/>
      <c r="I2" s="27"/>
      <c r="J2" s="31"/>
    </row>
    <row r="3" spans="1:23" ht="18" customHeight="1" x14ac:dyDescent="0.25">
      <c r="A3" s="11"/>
      <c r="B3" s="40" t="s">
        <v>701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22</v>
      </c>
      <c r="J4" s="32"/>
    </row>
    <row r="5" spans="1:23" ht="18" customHeight="1" thickBot="1" x14ac:dyDescent="0.3">
      <c r="A5" s="11"/>
      <c r="B5" s="45" t="s">
        <v>23</v>
      </c>
      <c r="C5" s="20"/>
      <c r="D5" s="17"/>
      <c r="E5" s="17"/>
      <c r="F5" s="46" t="s">
        <v>24</v>
      </c>
      <c r="G5" s="17"/>
      <c r="H5" s="17"/>
      <c r="I5" s="44" t="s">
        <v>25</v>
      </c>
      <c r="J5" s="47" t="s">
        <v>26</v>
      </c>
    </row>
    <row r="6" spans="1:23" ht="18" customHeight="1" thickTop="1" x14ac:dyDescent="0.25">
      <c r="A6" s="11"/>
      <c r="B6" s="56" t="s">
        <v>27</v>
      </c>
      <c r="C6" s="52"/>
      <c r="D6" s="53"/>
      <c r="E6" s="53"/>
      <c r="F6" s="53"/>
      <c r="G6" s="57" t="s">
        <v>28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29</v>
      </c>
      <c r="H7" s="18"/>
      <c r="I7" s="29"/>
      <c r="J7" s="50"/>
    </row>
    <row r="8" spans="1:23" ht="18" customHeight="1" x14ac:dyDescent="0.25">
      <c r="A8" s="11"/>
      <c r="B8" s="45" t="s">
        <v>30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29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29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59</v>
      </c>
      <c r="E15" s="92" t="s">
        <v>60</v>
      </c>
      <c r="F15" s="104" t="s">
        <v>61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'Rekap 13596'!B16</f>
        <v>0</v>
      </c>
      <c r="E16" s="96">
        <f>'Rekap 13596'!C16</f>
        <v>0</v>
      </c>
      <c r="F16" s="105">
        <f>'Rekap 13596'!D16</f>
        <v>0</v>
      </c>
      <c r="G16" s="60">
        <v>6</v>
      </c>
      <c r="H16" s="114" t="s">
        <v>39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>
        <f>'Rekap 13596'!B28</f>
        <v>0</v>
      </c>
      <c r="E17" s="75">
        <f>'Rekap 13596'!C28</f>
        <v>0</v>
      </c>
      <c r="F17" s="80">
        <f>'Rekap 13596'!D28</f>
        <v>0</v>
      </c>
      <c r="G17" s="61">
        <v>7</v>
      </c>
      <c r="H17" s="115" t="s">
        <v>40</v>
      </c>
      <c r="I17" s="128"/>
      <c r="J17" s="126">
        <f>'SO 13596'!Z138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/>
      <c r="E18" s="76"/>
      <c r="F18" s="81"/>
      <c r="G18" s="61">
        <v>8</v>
      </c>
      <c r="H18" s="115" t="s">
        <v>41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49</v>
      </c>
      <c r="C21" s="69" t="s">
        <v>7</v>
      </c>
      <c r="D21" s="74"/>
      <c r="E21" s="19"/>
      <c r="F21" s="97"/>
      <c r="G21" s="65" t="s">
        <v>55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50</v>
      </c>
      <c r="D22" s="86"/>
      <c r="E22" s="88" t="s">
        <v>53</v>
      </c>
      <c r="F22" s="80">
        <f>((F16*U22*0)+(F17*V22*0)+(F18*W22*0))/100</f>
        <v>0</v>
      </c>
      <c r="G22" s="60">
        <v>16</v>
      </c>
      <c r="H22" s="114" t="s">
        <v>56</v>
      </c>
      <c r="I22" s="129" t="s">
        <v>53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51</v>
      </c>
      <c r="D23" s="66"/>
      <c r="E23" s="88" t="s">
        <v>54</v>
      </c>
      <c r="F23" s="81">
        <f>((F16*U23*0)+(F17*V23*0)+(F18*W23*0))/100</f>
        <v>0</v>
      </c>
      <c r="G23" s="61">
        <v>17</v>
      </c>
      <c r="H23" s="115" t="s">
        <v>57</v>
      </c>
      <c r="I23" s="129" t="s">
        <v>53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52</v>
      </c>
      <c r="D24" s="66"/>
      <c r="E24" s="88" t="s">
        <v>53</v>
      </c>
      <c r="F24" s="81">
        <f>((F16*U24*0)+(F17*V24*0)+(F18*W24*0))/100</f>
        <v>0</v>
      </c>
      <c r="G24" s="61">
        <v>18</v>
      </c>
      <c r="H24" s="115" t="s">
        <v>58</v>
      </c>
      <c r="I24" s="129" t="s">
        <v>54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64</v>
      </c>
      <c r="D27" s="135"/>
      <c r="E27" s="101"/>
      <c r="F27" s="30"/>
      <c r="G27" s="108" t="s">
        <v>42</v>
      </c>
      <c r="H27" s="103" t="s">
        <v>43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44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45</v>
      </c>
      <c r="I29" s="122">
        <f>J28-SUM('SO 13596'!K9:'SO 13596'!K137)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46</v>
      </c>
      <c r="I30" s="88">
        <f>SUM('SO 13596'!K9:'SO 13596'!K137)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47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48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62</v>
      </c>
      <c r="E33" s="15"/>
      <c r="F33" s="102"/>
      <c r="G33" s="110">
        <v>26</v>
      </c>
      <c r="H33" s="141" t="s">
        <v>63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27</v>
      </c>
      <c r="B1" s="143"/>
      <c r="C1" s="143"/>
      <c r="D1" s="144" t="s">
        <v>24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22</v>
      </c>
      <c r="E2" s="143"/>
      <c r="F2" s="143"/>
    </row>
    <row r="3" spans="1:26" x14ac:dyDescent="0.25">
      <c r="A3" s="144" t="s">
        <v>30</v>
      </c>
      <c r="B3" s="143"/>
      <c r="C3" s="143"/>
      <c r="D3" s="144" t="s">
        <v>68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701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69</v>
      </c>
      <c r="B8" s="143"/>
      <c r="C8" s="143"/>
      <c r="D8" s="143"/>
      <c r="E8" s="143"/>
      <c r="F8" s="143"/>
    </row>
    <row r="9" spans="1:26" x14ac:dyDescent="0.25">
      <c r="A9" s="146" t="s">
        <v>65</v>
      </c>
      <c r="B9" s="146" t="s">
        <v>59</v>
      </c>
      <c r="C9" s="146" t="s">
        <v>60</v>
      </c>
      <c r="D9" s="146" t="s">
        <v>36</v>
      </c>
      <c r="E9" s="146" t="s">
        <v>66</v>
      </c>
      <c r="F9" s="146" t="s">
        <v>67</v>
      </c>
    </row>
    <row r="10" spans="1:26" x14ac:dyDescent="0.25">
      <c r="A10" s="153" t="s">
        <v>382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702</v>
      </c>
      <c r="B11" s="156">
        <f>'SO 13596'!L12</f>
        <v>0</v>
      </c>
      <c r="C11" s="156">
        <f>'SO 13596'!M12</f>
        <v>0</v>
      </c>
      <c r="D11" s="156">
        <f>'SO 13596'!I12</f>
        <v>0</v>
      </c>
      <c r="E11" s="157">
        <f>'SO 13596'!P12</f>
        <v>0</v>
      </c>
      <c r="F11" s="157">
        <f>'SO 13596'!S12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155" t="s">
        <v>383</v>
      </c>
      <c r="B12" s="156">
        <f>'SO 13596'!L20</f>
        <v>0</v>
      </c>
      <c r="C12" s="156">
        <f>'SO 13596'!M20</f>
        <v>0</v>
      </c>
      <c r="D12" s="156">
        <f>'SO 13596'!I20</f>
        <v>0</v>
      </c>
      <c r="E12" s="157">
        <f>'SO 13596'!P20</f>
        <v>33.950000000000003</v>
      </c>
      <c r="F12" s="157">
        <f>'SO 13596'!S20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55" t="s">
        <v>384</v>
      </c>
      <c r="B13" s="156">
        <f>'SO 13596'!L34</f>
        <v>0</v>
      </c>
      <c r="C13" s="156">
        <f>'SO 13596'!M34</f>
        <v>0</v>
      </c>
      <c r="D13" s="156">
        <f>'SO 13596'!I34</f>
        <v>0</v>
      </c>
      <c r="E13" s="157">
        <f>'SO 13596'!P34</f>
        <v>10.79</v>
      </c>
      <c r="F13" s="157">
        <f>'SO 13596'!S34</f>
        <v>0</v>
      </c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A14" s="155" t="s">
        <v>385</v>
      </c>
      <c r="B14" s="156">
        <f>'SO 13596'!L54</f>
        <v>0</v>
      </c>
      <c r="C14" s="156">
        <f>'SO 13596'!M54</f>
        <v>0</v>
      </c>
      <c r="D14" s="156">
        <f>'SO 13596'!I54</f>
        <v>0</v>
      </c>
      <c r="E14" s="157">
        <f>'SO 13596'!P54</f>
        <v>0.42</v>
      </c>
      <c r="F14" s="157">
        <f>'SO 13596'!S54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55" t="s">
        <v>386</v>
      </c>
      <c r="B15" s="156">
        <f>'SO 13596'!L58</f>
        <v>0</v>
      </c>
      <c r="C15" s="156">
        <f>'SO 13596'!M58</f>
        <v>0</v>
      </c>
      <c r="D15" s="156">
        <f>'SO 13596'!I58</f>
        <v>0</v>
      </c>
      <c r="E15" s="157">
        <f>'SO 13596'!P58</f>
        <v>0</v>
      </c>
      <c r="F15" s="157">
        <f>'SO 13596'!S58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2" t="s">
        <v>382</v>
      </c>
      <c r="B16" s="158">
        <f>'SO 13596'!L60</f>
        <v>0</v>
      </c>
      <c r="C16" s="158">
        <f>'SO 13596'!M60</f>
        <v>0</v>
      </c>
      <c r="D16" s="158">
        <f>'SO 13596'!I60</f>
        <v>0</v>
      </c>
      <c r="E16" s="159">
        <f>'SO 13596'!P60</f>
        <v>45.16</v>
      </c>
      <c r="F16" s="159">
        <f>'SO 13596'!S60</f>
        <v>0</v>
      </c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x14ac:dyDescent="0.25">
      <c r="A17" s="1"/>
      <c r="B17" s="148"/>
      <c r="C17" s="148"/>
      <c r="D17" s="148"/>
      <c r="E17" s="147"/>
      <c r="F17" s="147"/>
    </row>
    <row r="18" spans="1:26" x14ac:dyDescent="0.25">
      <c r="A18" s="2" t="s">
        <v>137</v>
      </c>
      <c r="B18" s="158"/>
      <c r="C18" s="156"/>
      <c r="D18" s="156"/>
      <c r="E18" s="157"/>
      <c r="F18" s="157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x14ac:dyDescent="0.25">
      <c r="A19" s="155" t="s">
        <v>388</v>
      </c>
      <c r="B19" s="156">
        <f>'SO 13596'!L66</f>
        <v>0</v>
      </c>
      <c r="C19" s="156">
        <f>'SO 13596'!M66</f>
        <v>0</v>
      </c>
      <c r="D19" s="156">
        <f>'SO 13596'!I66</f>
        <v>0</v>
      </c>
      <c r="E19" s="157">
        <f>'SO 13596'!P66</f>
        <v>0</v>
      </c>
      <c r="F19" s="157">
        <f>'SO 13596'!S66</f>
        <v>0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x14ac:dyDescent="0.25">
      <c r="A20" s="155" t="s">
        <v>389</v>
      </c>
      <c r="B20" s="156">
        <f>'SO 13596'!L84</f>
        <v>0</v>
      </c>
      <c r="C20" s="156">
        <f>'SO 13596'!M84</f>
        <v>0</v>
      </c>
      <c r="D20" s="156">
        <f>'SO 13596'!I84</f>
        <v>0</v>
      </c>
      <c r="E20" s="157">
        <f>'SO 13596'!P84</f>
        <v>0.08</v>
      </c>
      <c r="F20" s="157">
        <f>'SO 13596'!S84</f>
        <v>0</v>
      </c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</row>
    <row r="21" spans="1:26" x14ac:dyDescent="0.25">
      <c r="A21" s="155" t="s">
        <v>390</v>
      </c>
      <c r="B21" s="156">
        <f>'SO 13596'!L94</f>
        <v>0</v>
      </c>
      <c r="C21" s="156">
        <f>'SO 13596'!M94</f>
        <v>0</v>
      </c>
      <c r="D21" s="156">
        <f>'SO 13596'!I94</f>
        <v>0</v>
      </c>
      <c r="E21" s="157">
        <f>'SO 13596'!P94</f>
        <v>5.55</v>
      </c>
      <c r="F21" s="157">
        <f>'SO 13596'!S94</f>
        <v>0</v>
      </c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x14ac:dyDescent="0.25">
      <c r="A22" s="155" t="s">
        <v>391</v>
      </c>
      <c r="B22" s="156">
        <f>'SO 13596'!L104</f>
        <v>0</v>
      </c>
      <c r="C22" s="156">
        <f>'SO 13596'!M104</f>
        <v>0</v>
      </c>
      <c r="D22" s="156">
        <f>'SO 13596'!I104</f>
        <v>0</v>
      </c>
      <c r="E22" s="157">
        <f>'SO 13596'!P104</f>
        <v>0</v>
      </c>
      <c r="F22" s="157">
        <f>'SO 13596'!S104</f>
        <v>0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</row>
    <row r="23" spans="1:26" x14ac:dyDescent="0.25">
      <c r="A23" s="155" t="s">
        <v>392</v>
      </c>
      <c r="B23" s="156">
        <f>'SO 13596'!L109</f>
        <v>0</v>
      </c>
      <c r="C23" s="156">
        <f>'SO 13596'!M109</f>
        <v>0</v>
      </c>
      <c r="D23" s="156">
        <f>'SO 13596'!I109</f>
        <v>0</v>
      </c>
      <c r="E23" s="157">
        <f>'SO 13596'!P109</f>
        <v>0.02</v>
      </c>
      <c r="F23" s="157">
        <f>'SO 13596'!S109</f>
        <v>0</v>
      </c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</row>
    <row r="24" spans="1:26" x14ac:dyDescent="0.25">
      <c r="A24" s="155" t="s">
        <v>393</v>
      </c>
      <c r="B24" s="156">
        <f>'SO 13596'!L116</f>
        <v>0</v>
      </c>
      <c r="C24" s="156">
        <f>'SO 13596'!M116</f>
        <v>0</v>
      </c>
      <c r="D24" s="156">
        <f>'SO 13596'!I116</f>
        <v>0</v>
      </c>
      <c r="E24" s="157">
        <f>'SO 13596'!P116</f>
        <v>2.71</v>
      </c>
      <c r="F24" s="157">
        <f>'SO 13596'!S116</f>
        <v>0</v>
      </c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</row>
    <row r="25" spans="1:26" x14ac:dyDescent="0.25">
      <c r="A25" s="155" t="s">
        <v>394</v>
      </c>
      <c r="B25" s="156">
        <f>'SO 13596'!L123</f>
        <v>0</v>
      </c>
      <c r="C25" s="156">
        <f>'SO 13596'!M123</f>
        <v>0</v>
      </c>
      <c r="D25" s="156">
        <f>'SO 13596'!I123</f>
        <v>0</v>
      </c>
      <c r="E25" s="157">
        <f>'SO 13596'!P123</f>
        <v>2.96</v>
      </c>
      <c r="F25" s="157">
        <f>'SO 13596'!S123</f>
        <v>0</v>
      </c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</row>
    <row r="26" spans="1:26" x14ac:dyDescent="0.25">
      <c r="A26" s="155" t="s">
        <v>395</v>
      </c>
      <c r="B26" s="156">
        <f>'SO 13596'!L129</f>
        <v>0</v>
      </c>
      <c r="C26" s="156">
        <f>'SO 13596'!M129</f>
        <v>0</v>
      </c>
      <c r="D26" s="156">
        <f>'SO 13596'!I129</f>
        <v>0</v>
      </c>
      <c r="E26" s="157">
        <f>'SO 13596'!P129</f>
        <v>0.31</v>
      </c>
      <c r="F26" s="157">
        <f>'SO 13596'!S129</f>
        <v>0</v>
      </c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</row>
    <row r="27" spans="1:26" x14ac:dyDescent="0.25">
      <c r="A27" s="155" t="s">
        <v>396</v>
      </c>
      <c r="B27" s="156">
        <f>'SO 13596'!L135</f>
        <v>0</v>
      </c>
      <c r="C27" s="156">
        <f>'SO 13596'!M135</f>
        <v>0</v>
      </c>
      <c r="D27" s="156">
        <f>'SO 13596'!I135</f>
        <v>0</v>
      </c>
      <c r="E27" s="157">
        <f>'SO 13596'!P135</f>
        <v>0.5</v>
      </c>
      <c r="F27" s="157">
        <f>'SO 13596'!S135</f>
        <v>0</v>
      </c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</row>
    <row r="28" spans="1:26" x14ac:dyDescent="0.25">
      <c r="A28" s="2" t="s">
        <v>137</v>
      </c>
      <c r="B28" s="158">
        <f>'SO 13596'!L137</f>
        <v>0</v>
      </c>
      <c r="C28" s="158">
        <f>'SO 13596'!M137</f>
        <v>0</v>
      </c>
      <c r="D28" s="158">
        <f>'SO 13596'!I137</f>
        <v>0</v>
      </c>
      <c r="E28" s="159">
        <f>'SO 13596'!P137</f>
        <v>12.13</v>
      </c>
      <c r="F28" s="159">
        <f>'SO 13596'!S137</f>
        <v>0</v>
      </c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</row>
    <row r="29" spans="1:26" x14ac:dyDescent="0.25">
      <c r="A29" s="1"/>
      <c r="B29" s="148"/>
      <c r="C29" s="148"/>
      <c r="D29" s="148"/>
      <c r="E29" s="147"/>
      <c r="F29" s="147"/>
    </row>
    <row r="30" spans="1:26" x14ac:dyDescent="0.25">
      <c r="A30" s="2" t="s">
        <v>72</v>
      </c>
      <c r="B30" s="158">
        <f>'SO 13596'!L138</f>
        <v>0</v>
      </c>
      <c r="C30" s="158">
        <f>'SO 13596'!M138</f>
        <v>0</v>
      </c>
      <c r="D30" s="158">
        <f>'SO 13596'!I138</f>
        <v>0</v>
      </c>
      <c r="E30" s="159">
        <f>'SO 13596'!P138</f>
        <v>57.29</v>
      </c>
      <c r="F30" s="159">
        <f>'SO 13596'!S138</f>
        <v>0</v>
      </c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</row>
    <row r="31" spans="1:26" x14ac:dyDescent="0.25">
      <c r="A31" s="1"/>
      <c r="B31" s="148"/>
      <c r="C31" s="148"/>
      <c r="D31" s="148"/>
      <c r="E31" s="147"/>
      <c r="F31" s="147"/>
    </row>
    <row r="32" spans="1:2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48"/>
      <c r="C76" s="148"/>
      <c r="D76" s="148"/>
      <c r="E76" s="147"/>
      <c r="F76" s="147"/>
    </row>
    <row r="77" spans="1:6" x14ac:dyDescent="0.25">
      <c r="A77" s="1"/>
      <c r="B77" s="148"/>
      <c r="C77" s="148"/>
      <c r="D77" s="148"/>
      <c r="E77" s="147"/>
      <c r="F77" s="147"/>
    </row>
    <row r="78" spans="1:6" x14ac:dyDescent="0.25">
      <c r="A78" s="1"/>
      <c r="B78" s="148"/>
      <c r="C78" s="148"/>
      <c r="D78" s="148"/>
      <c r="E78" s="147"/>
      <c r="F78" s="147"/>
    </row>
    <row r="79" spans="1:6" x14ac:dyDescent="0.25">
      <c r="A79" s="1"/>
      <c r="B79" s="148"/>
      <c r="C79" s="148"/>
      <c r="D79" s="148"/>
      <c r="E79" s="147"/>
      <c r="F79" s="147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4"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827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20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6" t="s">
        <v>22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23</v>
      </c>
      <c r="C5" s="20"/>
      <c r="D5" s="17"/>
      <c r="E5" s="17"/>
      <c r="F5" s="46" t="s">
        <v>24</v>
      </c>
      <c r="G5" s="17"/>
      <c r="H5" s="17"/>
      <c r="I5" s="44" t="s">
        <v>25</v>
      </c>
      <c r="J5" s="47" t="s">
        <v>26</v>
      </c>
    </row>
    <row r="6" spans="1:23" ht="18" customHeight="1" thickTop="1" x14ac:dyDescent="0.25">
      <c r="A6" s="11"/>
      <c r="B6" s="56" t="s">
        <v>27</v>
      </c>
      <c r="C6" s="52"/>
      <c r="D6" s="53"/>
      <c r="E6" s="53"/>
      <c r="F6" s="53"/>
      <c r="G6" s="57" t="s">
        <v>28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29</v>
      </c>
      <c r="H7" s="18"/>
      <c r="I7" s="29"/>
      <c r="J7" s="50"/>
    </row>
    <row r="8" spans="1:23" ht="18" customHeight="1" x14ac:dyDescent="0.25">
      <c r="A8" s="11"/>
      <c r="B8" s="45" t="s">
        <v>30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29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29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59</v>
      </c>
      <c r="E15" s="92" t="s">
        <v>60</v>
      </c>
      <c r="F15" s="104" t="s">
        <v>61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'Kryci_list 13540'!D16+'Kryci_list 13541'!D16+'Kryci_list 13543'!D16+'Kryci_list 13594'!D16+'Kryci_list 13595'!D16+'Kryci_list 13596'!D16+'Kryci_list 13597'!D16</f>
        <v>0</v>
      </c>
      <c r="E16" s="96">
        <f>'Kryci_list 13540'!E16+'Kryci_list 13541'!E16+'Kryci_list 13543'!E16+'Kryci_list 13594'!E16+'Kryci_list 13595'!E16+'Kryci_list 13596'!E16+'Kryci_list 13597'!E16</f>
        <v>0</v>
      </c>
      <c r="F16" s="105">
        <f>'Kryci_list 13540'!F16+'Kryci_list 13541'!F16+'Kryci_list 13543'!F16+'Kryci_list 13594'!F16+'Kryci_list 13595'!F16+'Kryci_list 13596'!F16+'Kryci_list 13597'!F16</f>
        <v>0</v>
      </c>
      <c r="G16" s="60">
        <v>6</v>
      </c>
      <c r="H16" s="114" t="s">
        <v>39</v>
      </c>
      <c r="I16" s="128"/>
      <c r="J16" s="125">
        <f>Rekapitulácia!F14</f>
        <v>0</v>
      </c>
    </row>
    <row r="17" spans="1:10" ht="18" customHeight="1" x14ac:dyDescent="0.25">
      <c r="A17" s="11"/>
      <c r="B17" s="67">
        <v>2</v>
      </c>
      <c r="C17" s="70" t="s">
        <v>34</v>
      </c>
      <c r="D17" s="77">
        <f>'Kryci_list 13540'!D17+'Kryci_list 13541'!D17+'Kryci_list 13543'!D17+'Kryci_list 13594'!D17+'Kryci_list 13595'!D17+'Kryci_list 13596'!D17+'Kryci_list 13597'!D17</f>
        <v>0</v>
      </c>
      <c r="E17" s="75">
        <f>'Kryci_list 13540'!E17+'Kryci_list 13541'!E17+'Kryci_list 13543'!E17+'Kryci_list 13594'!E17+'Kryci_list 13595'!E17+'Kryci_list 13596'!E17+'Kryci_list 13597'!E17</f>
        <v>0</v>
      </c>
      <c r="F17" s="80">
        <f>'Kryci_list 13540'!F17+'Kryci_list 13541'!F17+'Kryci_list 13543'!F17+'Kryci_list 13594'!F17+'Kryci_list 13595'!F17+'Kryci_list 13596'!F17+'Kryci_list 13597'!F17</f>
        <v>0</v>
      </c>
      <c r="G17" s="61">
        <v>7</v>
      </c>
      <c r="H17" s="115" t="s">
        <v>40</v>
      </c>
      <c r="I17" s="128"/>
      <c r="J17" s="126">
        <f>Rekapitulácia!E14</f>
        <v>0</v>
      </c>
    </row>
    <row r="18" spans="1:10" ht="18" customHeight="1" x14ac:dyDescent="0.25">
      <c r="A18" s="11"/>
      <c r="B18" s="68">
        <v>3</v>
      </c>
      <c r="C18" s="71" t="s">
        <v>35</v>
      </c>
      <c r="D18" s="78">
        <f>'Kryci_list 13540'!D18+'Kryci_list 13541'!D18+'Kryci_list 13543'!D18+'Kryci_list 13594'!D18+'Kryci_list 13595'!D18+'Kryci_list 13596'!D18+'Kryci_list 13597'!D18</f>
        <v>0</v>
      </c>
      <c r="E18" s="76">
        <f>'Kryci_list 13540'!E18+'Kryci_list 13541'!E18+'Kryci_list 13543'!E18+'Kryci_list 13594'!E18+'Kryci_list 13595'!E18+'Kryci_list 13596'!E18+'Kryci_list 13597'!E18</f>
        <v>0</v>
      </c>
      <c r="F18" s="81">
        <f>'Kryci_list 13540'!F18+'Kryci_list 13541'!F18+'Kryci_list 13543'!F18+'Kryci_list 13594'!F18+'Kryci_list 13595'!F18+'Kryci_list 13596'!F18+'Kryci_list 13597'!F18</f>
        <v>0</v>
      </c>
      <c r="G18" s="61">
        <v>8</v>
      </c>
      <c r="H18" s="115" t="s">
        <v>41</v>
      </c>
      <c r="I18" s="128"/>
      <c r="J18" s="126">
        <f>Rekapitulácia!D14</f>
        <v>0</v>
      </c>
    </row>
    <row r="19" spans="1:10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10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10" ht="18" customHeight="1" thickTop="1" x14ac:dyDescent="0.25">
      <c r="A21" s="11"/>
      <c r="B21" s="65" t="s">
        <v>49</v>
      </c>
      <c r="C21" s="69" t="s">
        <v>7</v>
      </c>
      <c r="D21" s="74"/>
      <c r="E21" s="19"/>
      <c r="F21" s="97"/>
      <c r="G21" s="65" t="s">
        <v>55</v>
      </c>
      <c r="H21" s="62" t="s">
        <v>7</v>
      </c>
      <c r="I21" s="29"/>
      <c r="J21" s="131"/>
    </row>
    <row r="22" spans="1:10" ht="18" customHeight="1" x14ac:dyDescent="0.25">
      <c r="A22" s="11"/>
      <c r="B22" s="60">
        <v>11</v>
      </c>
      <c r="C22" s="63" t="s">
        <v>50</v>
      </c>
      <c r="D22" s="86"/>
      <c r="E22" s="89"/>
      <c r="F22" s="80">
        <f>'Kryci_list 13540'!F22+'Kryci_list 13541'!F22+'Kryci_list 13543'!F22+'Kryci_list 13594'!F22+'Kryci_list 13595'!F22+'Kryci_list 13596'!F22+'Kryci_list 13597'!F22</f>
        <v>0</v>
      </c>
      <c r="G22" s="60">
        <v>16</v>
      </c>
      <c r="H22" s="114" t="s">
        <v>56</v>
      </c>
      <c r="I22" s="128"/>
      <c r="J22" s="125">
        <f>'Kryci_list 13540'!J22+'Kryci_list 13541'!J22+'Kryci_list 13543'!J22+'Kryci_list 13594'!J22+'Kryci_list 13595'!J22+'Kryci_list 13596'!J22+'Kryci_list 13597'!J22</f>
        <v>0</v>
      </c>
    </row>
    <row r="23" spans="1:10" ht="18" customHeight="1" x14ac:dyDescent="0.25">
      <c r="A23" s="11"/>
      <c r="B23" s="61">
        <v>12</v>
      </c>
      <c r="C23" s="64" t="s">
        <v>51</v>
      </c>
      <c r="D23" s="66"/>
      <c r="E23" s="89"/>
      <c r="F23" s="81">
        <f>'Kryci_list 13540'!F23+'Kryci_list 13541'!F23+'Kryci_list 13543'!F23+'Kryci_list 13594'!F23+'Kryci_list 13595'!F23+'Kryci_list 13596'!F23+'Kryci_list 13597'!F23</f>
        <v>0</v>
      </c>
      <c r="G23" s="61">
        <v>17</v>
      </c>
      <c r="H23" s="115" t="s">
        <v>57</v>
      </c>
      <c r="I23" s="128"/>
      <c r="J23" s="126">
        <f>'Kryci_list 13540'!J23+'Kryci_list 13541'!J23+'Kryci_list 13543'!J23+'Kryci_list 13594'!J23+'Kryci_list 13595'!J23+'Kryci_list 13596'!J23+'Kryci_list 13597'!J23</f>
        <v>0</v>
      </c>
    </row>
    <row r="24" spans="1:10" ht="18" customHeight="1" x14ac:dyDescent="0.25">
      <c r="A24" s="11"/>
      <c r="B24" s="61">
        <v>13</v>
      </c>
      <c r="C24" s="64" t="s">
        <v>52</v>
      </c>
      <c r="D24" s="66"/>
      <c r="E24" s="89"/>
      <c r="F24" s="81">
        <f>'Kryci_list 13540'!F24+'Kryci_list 13541'!F24+'Kryci_list 13543'!F24+'Kryci_list 13594'!F24+'Kryci_list 13595'!F24+'Kryci_list 13596'!F24+'Kryci_list 13597'!F24</f>
        <v>0</v>
      </c>
      <c r="G24" s="61">
        <v>18</v>
      </c>
      <c r="H24" s="115" t="s">
        <v>58</v>
      </c>
      <c r="I24" s="128"/>
      <c r="J24" s="126">
        <f>'Kryci_list 13540'!J24+'Kryci_list 13541'!J24+'Kryci_list 13543'!J24+'Kryci_list 13594'!J24+'Kryci_list 13595'!J24+'Kryci_list 13596'!J24+'Kryci_list 13597'!J24</f>
        <v>0</v>
      </c>
    </row>
    <row r="25" spans="1:10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6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10" ht="18" customHeight="1" thickTop="1" x14ac:dyDescent="0.25">
      <c r="A27" s="11"/>
      <c r="B27" s="100"/>
      <c r="C27" s="142" t="s">
        <v>64</v>
      </c>
      <c r="D27" s="135"/>
      <c r="E27" s="101"/>
      <c r="F27" s="30"/>
      <c r="G27" s="108" t="s">
        <v>42</v>
      </c>
      <c r="H27" s="103" t="s">
        <v>43</v>
      </c>
      <c r="I27" s="29"/>
      <c r="J27" s="33"/>
    </row>
    <row r="28" spans="1:10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44</v>
      </c>
      <c r="I28" s="121"/>
      <c r="J28" s="117">
        <f>F20+J20+F26+J26</f>
        <v>0</v>
      </c>
    </row>
    <row r="29" spans="1:10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45</v>
      </c>
      <c r="I29" s="122">
        <f>Rekapitulácia!B15</f>
        <v>0</v>
      </c>
      <c r="J29" s="118">
        <f>ROUND(((ROUND(I29,2)*20)/100),2)*1</f>
        <v>0</v>
      </c>
    </row>
    <row r="30" spans="1:10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46</v>
      </c>
      <c r="I30" s="88">
        <f>Rekapitulácia!B16</f>
        <v>0</v>
      </c>
      <c r="J30" s="119">
        <f>ROUND(((ROUND(I30,2)*0)/100),2)</f>
        <v>0</v>
      </c>
    </row>
    <row r="31" spans="1:10" ht="18" customHeight="1" x14ac:dyDescent="0.25">
      <c r="A31" s="11"/>
      <c r="B31" s="24"/>
      <c r="C31" s="138"/>
      <c r="D31" s="139"/>
      <c r="E31" s="22"/>
      <c r="F31" s="11"/>
      <c r="G31" s="61">
        <v>24</v>
      </c>
      <c r="H31" s="115" t="s">
        <v>47</v>
      </c>
      <c r="I31" s="28"/>
      <c r="J31" s="187">
        <f>SUM(J28:J30)</f>
        <v>0</v>
      </c>
    </row>
    <row r="32" spans="1:10" ht="18" customHeight="1" thickBot="1" x14ac:dyDescent="0.3">
      <c r="A32" s="11"/>
      <c r="B32" s="48"/>
      <c r="C32" s="116"/>
      <c r="D32" s="123"/>
      <c r="E32" s="83"/>
      <c r="F32" s="84"/>
      <c r="G32" s="183" t="s">
        <v>48</v>
      </c>
      <c r="H32" s="184"/>
      <c r="I32" s="185"/>
      <c r="J32" s="186"/>
    </row>
    <row r="33" spans="1:10" ht="18" customHeight="1" thickTop="1" x14ac:dyDescent="0.25">
      <c r="A33" s="11"/>
      <c r="B33" s="100"/>
      <c r="C33" s="101"/>
      <c r="D33" s="140" t="s">
        <v>62</v>
      </c>
      <c r="E33" s="15"/>
      <c r="F33" s="15"/>
      <c r="G33" s="14"/>
      <c r="H33" s="140" t="s">
        <v>63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8"/>
  <sheetViews>
    <sheetView workbookViewId="0">
      <pane ySplit="8" topLeftCell="A123" activePane="bottomLeft" state="frozen"/>
      <selection pane="bottomLeft" activeCell="G11" sqref="G11:G136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27</v>
      </c>
      <c r="B1" s="3"/>
      <c r="C1" s="3"/>
      <c r="D1" s="3"/>
      <c r="E1" s="5" t="s">
        <v>24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31</v>
      </c>
      <c r="B2" s="3"/>
      <c r="C2" s="3"/>
      <c r="D2" s="3"/>
      <c r="E2" s="5" t="s">
        <v>22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30</v>
      </c>
      <c r="B3" s="3"/>
      <c r="C3" s="3"/>
      <c r="D3" s="3"/>
      <c r="E3" s="5" t="s">
        <v>68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701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73</v>
      </c>
      <c r="B8" s="163" t="s">
        <v>74</v>
      </c>
      <c r="C8" s="163" t="s">
        <v>75</v>
      </c>
      <c r="D8" s="163" t="s">
        <v>76</v>
      </c>
      <c r="E8" s="163" t="s">
        <v>77</v>
      </c>
      <c r="F8" s="163" t="s">
        <v>78</v>
      </c>
      <c r="G8" s="163" t="s">
        <v>79</v>
      </c>
      <c r="H8" s="163" t="s">
        <v>60</v>
      </c>
      <c r="I8" s="163" t="s">
        <v>80</v>
      </c>
      <c r="J8" s="163"/>
      <c r="K8" s="163"/>
      <c r="L8" s="163"/>
      <c r="M8" s="163"/>
      <c r="N8" s="163"/>
      <c r="O8" s="163"/>
      <c r="P8" s="163" t="s">
        <v>81</v>
      </c>
      <c r="Q8" s="160"/>
      <c r="R8" s="160"/>
      <c r="S8" s="163" t="s">
        <v>82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382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702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69">
        <v>1</v>
      </c>
      <c r="B11" s="167" t="s">
        <v>102</v>
      </c>
      <c r="C11" s="170" t="s">
        <v>703</v>
      </c>
      <c r="D11" s="167" t="s">
        <v>829</v>
      </c>
      <c r="E11" s="167" t="s">
        <v>89</v>
      </c>
      <c r="F11" s="168">
        <v>15</v>
      </c>
      <c r="G11" s="191"/>
      <c r="H11" s="191"/>
      <c r="I11" s="191">
        <f>ROUND(F11*(G11+H11),2)</f>
        <v>0</v>
      </c>
      <c r="J11" s="167">
        <f>ROUND(F11*(N11),2)</f>
        <v>213.6</v>
      </c>
      <c r="K11" s="1">
        <f>ROUND(F11*(O11),2)</f>
        <v>0</v>
      </c>
      <c r="L11" s="1">
        <f>ROUND(F11*(G11),2)</f>
        <v>0</v>
      </c>
      <c r="M11" s="1"/>
      <c r="N11" s="1">
        <v>14.24</v>
      </c>
      <c r="O11" s="1"/>
      <c r="P11" s="166"/>
      <c r="Q11" s="171"/>
      <c r="R11" s="171"/>
      <c r="S11" s="166"/>
      <c r="Z11">
        <v>0</v>
      </c>
    </row>
    <row r="12" spans="1:26" x14ac:dyDescent="0.25">
      <c r="A12" s="155"/>
      <c r="B12" s="155"/>
      <c r="C12" s="155"/>
      <c r="D12" s="155" t="s">
        <v>702</v>
      </c>
      <c r="E12" s="155"/>
      <c r="F12" s="166"/>
      <c r="G12" s="192"/>
      <c r="H12" s="192">
        <f>ROUND((SUM(M10:M11))/1,2)</f>
        <v>0</v>
      </c>
      <c r="I12" s="192">
        <f>ROUND((SUM(I10:I11))/1,2)</f>
        <v>0</v>
      </c>
      <c r="J12" s="155"/>
      <c r="K12" s="155"/>
      <c r="L12" s="155">
        <f>ROUND((SUM(L10:L11))/1,2)</f>
        <v>0</v>
      </c>
      <c r="M12" s="155">
        <f>ROUND((SUM(M10:M11))/1,2)</f>
        <v>0</v>
      </c>
      <c r="N12" s="155"/>
      <c r="O12" s="155"/>
      <c r="P12" s="172">
        <f>ROUND((SUM(P10:P11))/1,2)</f>
        <v>0</v>
      </c>
      <c r="Q12" s="152"/>
      <c r="R12" s="152"/>
      <c r="S12" s="172">
        <f>ROUND((SUM(S10:S11))/1,2)</f>
        <v>0</v>
      </c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"/>
      <c r="C13" s="1"/>
      <c r="D13" s="1"/>
      <c r="E13" s="1"/>
      <c r="F13" s="162"/>
      <c r="G13" s="193"/>
      <c r="H13" s="193"/>
      <c r="I13" s="193"/>
      <c r="J13" s="1"/>
      <c r="K13" s="1"/>
      <c r="L13" s="1"/>
      <c r="M13" s="1"/>
      <c r="N13" s="1"/>
      <c r="O13" s="1"/>
      <c r="P13" s="1"/>
      <c r="S13" s="1"/>
    </row>
    <row r="14" spans="1:26" x14ac:dyDescent="0.25">
      <c r="A14" s="155"/>
      <c r="B14" s="155"/>
      <c r="C14" s="155"/>
      <c r="D14" s="155" t="s">
        <v>383</v>
      </c>
      <c r="E14" s="155"/>
      <c r="F14" s="166"/>
      <c r="G14" s="194"/>
      <c r="H14" s="194"/>
      <c r="I14" s="194"/>
      <c r="J14" s="155"/>
      <c r="K14" s="155"/>
      <c r="L14" s="155"/>
      <c r="M14" s="155"/>
      <c r="N14" s="155"/>
      <c r="O14" s="155"/>
      <c r="P14" s="155"/>
      <c r="Q14" s="152"/>
      <c r="R14" s="152"/>
      <c r="S14" s="155"/>
      <c r="T14" s="152"/>
      <c r="U14" s="152"/>
      <c r="V14" s="152"/>
      <c r="W14" s="152"/>
      <c r="X14" s="152"/>
      <c r="Y14" s="152"/>
      <c r="Z14" s="152"/>
    </row>
    <row r="15" spans="1:26" ht="24.95" customHeight="1" x14ac:dyDescent="0.25">
      <c r="A15" s="169">
        <v>2</v>
      </c>
      <c r="B15" s="167" t="s">
        <v>397</v>
      </c>
      <c r="C15" s="170" t="s">
        <v>704</v>
      </c>
      <c r="D15" s="167" t="s">
        <v>830</v>
      </c>
      <c r="E15" s="167" t="s">
        <v>89</v>
      </c>
      <c r="F15" s="168">
        <v>12</v>
      </c>
      <c r="G15" s="191"/>
      <c r="H15" s="191"/>
      <c r="I15" s="191">
        <f>ROUND(F15*(G15+H15),2)</f>
        <v>0</v>
      </c>
      <c r="J15" s="167">
        <f>ROUND(F15*(N15),2)</f>
        <v>221.04</v>
      </c>
      <c r="K15" s="1">
        <f>ROUND(F15*(O15),2)</f>
        <v>0</v>
      </c>
      <c r="L15" s="1">
        <f>ROUND(F15*(G15),2)</f>
        <v>0</v>
      </c>
      <c r="M15" s="1"/>
      <c r="N15" s="1">
        <v>18.420000000000002</v>
      </c>
      <c r="O15" s="1"/>
      <c r="P15" s="166">
        <f>ROUND(F15*(R15),3)</f>
        <v>0.32200000000000001</v>
      </c>
      <c r="Q15" s="171"/>
      <c r="R15" s="171">
        <v>2.6839999999999999E-2</v>
      </c>
      <c r="S15" s="166"/>
      <c r="Z15">
        <v>0</v>
      </c>
    </row>
    <row r="16" spans="1:26" ht="24.95" customHeight="1" x14ac:dyDescent="0.25">
      <c r="A16" s="169">
        <v>3</v>
      </c>
      <c r="B16" s="167" t="s">
        <v>397</v>
      </c>
      <c r="C16" s="170" t="s">
        <v>398</v>
      </c>
      <c r="D16" s="167" t="s">
        <v>399</v>
      </c>
      <c r="E16" s="167" t="s">
        <v>142</v>
      </c>
      <c r="F16" s="168">
        <v>27.72</v>
      </c>
      <c r="G16" s="191"/>
      <c r="H16" s="191"/>
      <c r="I16" s="191">
        <f>ROUND(F16*(G16+H16),2)</f>
        <v>0</v>
      </c>
      <c r="J16" s="167">
        <f>ROUND(F16*(N16),2)</f>
        <v>393.9</v>
      </c>
      <c r="K16" s="1">
        <f>ROUND(F16*(O16),2)</f>
        <v>0</v>
      </c>
      <c r="L16" s="1">
        <f>ROUND(F16*(G16),2)</f>
        <v>0</v>
      </c>
      <c r="M16" s="1"/>
      <c r="N16" s="1">
        <v>14.21</v>
      </c>
      <c r="O16" s="1"/>
      <c r="P16" s="166">
        <f>ROUND(F16*(R16),3)</f>
        <v>1.407</v>
      </c>
      <c r="Q16" s="171"/>
      <c r="R16" s="171">
        <v>5.0756282E-2</v>
      </c>
      <c r="S16" s="166"/>
      <c r="Z16">
        <v>0</v>
      </c>
    </row>
    <row r="17" spans="1:26" ht="24.95" customHeight="1" x14ac:dyDescent="0.25">
      <c r="A17" s="169">
        <v>4</v>
      </c>
      <c r="B17" s="167" t="s">
        <v>397</v>
      </c>
      <c r="C17" s="170" t="s">
        <v>400</v>
      </c>
      <c r="D17" s="167" t="s">
        <v>401</v>
      </c>
      <c r="E17" s="167" t="s">
        <v>142</v>
      </c>
      <c r="F17" s="168">
        <v>253</v>
      </c>
      <c r="G17" s="191"/>
      <c r="H17" s="191"/>
      <c r="I17" s="191">
        <f>ROUND(F17*(G17+H17),2)</f>
        <v>0</v>
      </c>
      <c r="J17" s="167">
        <f>ROUND(F17*(N17),2)</f>
        <v>4392.08</v>
      </c>
      <c r="K17" s="1">
        <f>ROUND(F17*(O17),2)</f>
        <v>0</v>
      </c>
      <c r="L17" s="1">
        <f>ROUND(F17*(G17),2)</f>
        <v>0</v>
      </c>
      <c r="M17" s="1"/>
      <c r="N17" s="1">
        <v>17.36</v>
      </c>
      <c r="O17" s="1"/>
      <c r="P17" s="166">
        <f>ROUND(F17*(R17),3)</f>
        <v>18.388000000000002</v>
      </c>
      <c r="Q17" s="171"/>
      <c r="R17" s="171">
        <v>7.2679999999999995E-2</v>
      </c>
      <c r="S17" s="166"/>
      <c r="Z17">
        <v>0</v>
      </c>
    </row>
    <row r="18" spans="1:26" ht="24.95" customHeight="1" x14ac:dyDescent="0.25">
      <c r="A18" s="169">
        <v>5</v>
      </c>
      <c r="B18" s="167" t="s">
        <v>397</v>
      </c>
      <c r="C18" s="170" t="s">
        <v>402</v>
      </c>
      <c r="D18" s="167" t="s">
        <v>403</v>
      </c>
      <c r="E18" s="167" t="s">
        <v>142</v>
      </c>
      <c r="F18" s="168">
        <v>107.8</v>
      </c>
      <c r="G18" s="191"/>
      <c r="H18" s="191"/>
      <c r="I18" s="191">
        <f>ROUND(F18*(G18+H18),2)</f>
        <v>0</v>
      </c>
      <c r="J18" s="167">
        <f>ROUND(F18*(N18),2)</f>
        <v>2202.35</v>
      </c>
      <c r="K18" s="1">
        <f>ROUND(F18*(O18),2)</f>
        <v>0</v>
      </c>
      <c r="L18" s="1">
        <f>ROUND(F18*(G18),2)</f>
        <v>0</v>
      </c>
      <c r="M18" s="1"/>
      <c r="N18" s="1">
        <v>20.43</v>
      </c>
      <c r="O18" s="1"/>
      <c r="P18" s="166">
        <f>ROUND(F18*(R18),3)</f>
        <v>10.621</v>
      </c>
      <c r="Q18" s="171"/>
      <c r="R18" s="171">
        <v>9.8527532000000001E-2</v>
      </c>
      <c r="S18" s="166"/>
      <c r="Z18">
        <v>0</v>
      </c>
    </row>
    <row r="19" spans="1:26" ht="24.95" customHeight="1" x14ac:dyDescent="0.25">
      <c r="A19" s="169">
        <v>6</v>
      </c>
      <c r="B19" s="167" t="s">
        <v>705</v>
      </c>
      <c r="C19" s="170" t="s">
        <v>706</v>
      </c>
      <c r="D19" s="167" t="s">
        <v>707</v>
      </c>
      <c r="E19" s="167" t="s">
        <v>142</v>
      </c>
      <c r="F19" s="168">
        <v>29.315000000000001</v>
      </c>
      <c r="G19" s="191"/>
      <c r="H19" s="191"/>
      <c r="I19" s="191">
        <f>ROUND(F19*(G19+H19),2)</f>
        <v>0</v>
      </c>
      <c r="J19" s="167">
        <f>ROUND(F19*(N19),2)</f>
        <v>3296.47</v>
      </c>
      <c r="K19" s="1">
        <f>ROUND(F19*(O19),2)</f>
        <v>0</v>
      </c>
      <c r="L19" s="1">
        <f>ROUND(F19*(G19),2)</f>
        <v>0</v>
      </c>
      <c r="M19" s="1"/>
      <c r="N19" s="1">
        <v>112.45</v>
      </c>
      <c r="O19" s="1"/>
      <c r="P19" s="166">
        <f>ROUND(F19*(R19),3)</f>
        <v>3.2080000000000002</v>
      </c>
      <c r="Q19" s="171"/>
      <c r="R19" s="171">
        <v>0.10943</v>
      </c>
      <c r="S19" s="166"/>
      <c r="Z19">
        <v>0</v>
      </c>
    </row>
    <row r="20" spans="1:26" x14ac:dyDescent="0.25">
      <c r="A20" s="155"/>
      <c r="B20" s="155"/>
      <c r="C20" s="155"/>
      <c r="D20" s="155" t="s">
        <v>383</v>
      </c>
      <c r="E20" s="155"/>
      <c r="F20" s="166"/>
      <c r="G20" s="192"/>
      <c r="H20" s="192">
        <f>ROUND((SUM(M14:M19))/1,2)</f>
        <v>0</v>
      </c>
      <c r="I20" s="192">
        <f>ROUND((SUM(I14:I19))/1,2)</f>
        <v>0</v>
      </c>
      <c r="J20" s="155"/>
      <c r="K20" s="155"/>
      <c r="L20" s="155">
        <f>ROUND((SUM(L14:L19))/1,2)</f>
        <v>0</v>
      </c>
      <c r="M20" s="155">
        <f>ROUND((SUM(M14:M19))/1,2)</f>
        <v>0</v>
      </c>
      <c r="N20" s="155"/>
      <c r="O20" s="155"/>
      <c r="P20" s="172">
        <f>ROUND((SUM(P14:P19))/1,2)</f>
        <v>33.950000000000003</v>
      </c>
      <c r="Q20" s="152"/>
      <c r="R20" s="152"/>
      <c r="S20" s="172">
        <f>ROUND((SUM(S14:S19))/1,2)</f>
        <v>0</v>
      </c>
      <c r="T20" s="152"/>
      <c r="U20" s="152"/>
      <c r="V20" s="152"/>
      <c r="W20" s="152"/>
      <c r="X20" s="152"/>
      <c r="Y20" s="152"/>
      <c r="Z20" s="152"/>
    </row>
    <row r="21" spans="1:26" x14ac:dyDescent="0.25">
      <c r="A21" s="1"/>
      <c r="B21" s="1"/>
      <c r="C21" s="1"/>
      <c r="D21" s="1"/>
      <c r="E21" s="1"/>
      <c r="F21" s="162"/>
      <c r="G21" s="193"/>
      <c r="H21" s="193"/>
      <c r="I21" s="193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55"/>
      <c r="B22" s="155"/>
      <c r="C22" s="155"/>
      <c r="D22" s="155" t="s">
        <v>384</v>
      </c>
      <c r="E22" s="155"/>
      <c r="F22" s="166"/>
      <c r="G22" s="194"/>
      <c r="H22" s="194"/>
      <c r="I22" s="194"/>
      <c r="J22" s="155"/>
      <c r="K22" s="155"/>
      <c r="L22" s="155"/>
      <c r="M22" s="155"/>
      <c r="N22" s="155"/>
      <c r="O22" s="155"/>
      <c r="P22" s="155"/>
      <c r="Q22" s="152"/>
      <c r="R22" s="152"/>
      <c r="S22" s="155"/>
      <c r="T22" s="152"/>
      <c r="U22" s="152"/>
      <c r="V22" s="152"/>
      <c r="W22" s="152"/>
      <c r="X22" s="152"/>
      <c r="Y22" s="152"/>
      <c r="Z22" s="152"/>
    </row>
    <row r="23" spans="1:26" ht="24.95" customHeight="1" x14ac:dyDescent="0.25">
      <c r="A23" s="169">
        <v>7</v>
      </c>
      <c r="B23" s="167" t="s">
        <v>397</v>
      </c>
      <c r="C23" s="170" t="s">
        <v>404</v>
      </c>
      <c r="D23" s="167" t="s">
        <v>405</v>
      </c>
      <c r="E23" s="167" t="s">
        <v>142</v>
      </c>
      <c r="F23" s="168">
        <v>489.61</v>
      </c>
      <c r="G23" s="191"/>
      <c r="H23" s="191"/>
      <c r="I23" s="191">
        <f t="shared" ref="I23:I33" si="0">ROUND(F23*(G23+H23),2)</f>
        <v>0</v>
      </c>
      <c r="J23" s="167">
        <f t="shared" ref="J23:J33" si="1">ROUND(F23*(N23),2)</f>
        <v>4577.8500000000004</v>
      </c>
      <c r="K23" s="1">
        <f t="shared" ref="K23:K33" si="2">ROUND(F23*(O23),2)</f>
        <v>0</v>
      </c>
      <c r="L23" s="1">
        <f t="shared" ref="L23:L30" si="3">ROUND(F23*(G23),2)</f>
        <v>0</v>
      </c>
      <c r="M23" s="1"/>
      <c r="N23" s="1">
        <v>9.35</v>
      </c>
      <c r="O23" s="1"/>
      <c r="P23" s="166">
        <f t="shared" ref="P23:P29" si="4">ROUND(F23*(R23),3)</f>
        <v>6.7320000000000002</v>
      </c>
      <c r="Q23" s="171"/>
      <c r="R23" s="171">
        <v>1.375E-2</v>
      </c>
      <c r="S23" s="166"/>
      <c r="Z23">
        <v>0</v>
      </c>
    </row>
    <row r="24" spans="1:26" ht="24.95" customHeight="1" x14ac:dyDescent="0.25">
      <c r="A24" s="169">
        <v>8</v>
      </c>
      <c r="B24" s="167" t="s">
        <v>397</v>
      </c>
      <c r="C24" s="170" t="s">
        <v>406</v>
      </c>
      <c r="D24" s="167" t="s">
        <v>407</v>
      </c>
      <c r="E24" s="167" t="s">
        <v>142</v>
      </c>
      <c r="F24" s="168">
        <v>1613.92</v>
      </c>
      <c r="G24" s="191"/>
      <c r="H24" s="191"/>
      <c r="I24" s="191">
        <f t="shared" si="0"/>
        <v>0</v>
      </c>
      <c r="J24" s="167">
        <f t="shared" si="1"/>
        <v>2646.83</v>
      </c>
      <c r="K24" s="1">
        <f t="shared" si="2"/>
        <v>0</v>
      </c>
      <c r="L24" s="1">
        <f t="shared" si="3"/>
        <v>0</v>
      </c>
      <c r="M24" s="1"/>
      <c r="N24" s="1">
        <v>1.6400000000000001</v>
      </c>
      <c r="O24" s="1"/>
      <c r="P24" s="166">
        <f t="shared" si="4"/>
        <v>0.48399999999999999</v>
      </c>
      <c r="Q24" s="171"/>
      <c r="R24" s="171">
        <v>2.9999999999999997E-4</v>
      </c>
      <c r="S24" s="166"/>
      <c r="Z24">
        <v>0</v>
      </c>
    </row>
    <row r="25" spans="1:26" ht="24.95" customHeight="1" x14ac:dyDescent="0.25">
      <c r="A25" s="169">
        <v>9</v>
      </c>
      <c r="B25" s="167" t="s">
        <v>397</v>
      </c>
      <c r="C25" s="170" t="s">
        <v>408</v>
      </c>
      <c r="D25" s="167" t="s">
        <v>409</v>
      </c>
      <c r="E25" s="167" t="s">
        <v>142</v>
      </c>
      <c r="F25" s="168">
        <v>489.61</v>
      </c>
      <c r="G25" s="191"/>
      <c r="H25" s="191"/>
      <c r="I25" s="191">
        <f t="shared" si="0"/>
        <v>0</v>
      </c>
      <c r="J25" s="167">
        <f t="shared" si="1"/>
        <v>2629.21</v>
      </c>
      <c r="K25" s="1">
        <f t="shared" si="2"/>
        <v>0</v>
      </c>
      <c r="L25" s="1">
        <f t="shared" si="3"/>
        <v>0</v>
      </c>
      <c r="M25" s="1"/>
      <c r="N25" s="1">
        <v>5.37</v>
      </c>
      <c r="O25" s="1"/>
      <c r="P25" s="166">
        <f t="shared" si="4"/>
        <v>1.41</v>
      </c>
      <c r="Q25" s="171"/>
      <c r="R25" s="171">
        <v>2.8800000000000002E-3</v>
      </c>
      <c r="S25" s="166"/>
      <c r="Z25">
        <v>0</v>
      </c>
    </row>
    <row r="26" spans="1:26" ht="24.95" customHeight="1" x14ac:dyDescent="0.25">
      <c r="A26" s="169">
        <v>10</v>
      </c>
      <c r="B26" s="167" t="s">
        <v>397</v>
      </c>
      <c r="C26" s="170" t="s">
        <v>410</v>
      </c>
      <c r="D26" s="167" t="s">
        <v>411</v>
      </c>
      <c r="E26" s="167" t="s">
        <v>142</v>
      </c>
      <c r="F26" s="168">
        <v>2.64</v>
      </c>
      <c r="G26" s="191"/>
      <c r="H26" s="191"/>
      <c r="I26" s="191">
        <f t="shared" si="0"/>
        <v>0</v>
      </c>
      <c r="J26" s="167">
        <f t="shared" si="1"/>
        <v>32.369999999999997</v>
      </c>
      <c r="K26" s="1">
        <f t="shared" si="2"/>
        <v>0</v>
      </c>
      <c r="L26" s="1">
        <f t="shared" si="3"/>
        <v>0</v>
      </c>
      <c r="M26" s="1"/>
      <c r="N26" s="1">
        <v>12.26</v>
      </c>
      <c r="O26" s="1"/>
      <c r="P26" s="166">
        <f t="shared" si="4"/>
        <v>0.28699999999999998</v>
      </c>
      <c r="Q26" s="171"/>
      <c r="R26" s="171">
        <v>0.10854</v>
      </c>
      <c r="S26" s="166"/>
      <c r="Z26">
        <v>0</v>
      </c>
    </row>
    <row r="27" spans="1:26" ht="24.95" customHeight="1" x14ac:dyDescent="0.25">
      <c r="A27" s="169">
        <v>11</v>
      </c>
      <c r="B27" s="167" t="s">
        <v>397</v>
      </c>
      <c r="C27" s="170" t="s">
        <v>708</v>
      </c>
      <c r="D27" s="167" t="s">
        <v>709</v>
      </c>
      <c r="E27" s="167" t="s">
        <v>89</v>
      </c>
      <c r="F27" s="168">
        <v>15</v>
      </c>
      <c r="G27" s="191"/>
      <c r="H27" s="191"/>
      <c r="I27" s="191">
        <f t="shared" si="0"/>
        <v>0</v>
      </c>
      <c r="J27" s="167">
        <f t="shared" si="1"/>
        <v>624.45000000000005</v>
      </c>
      <c r="K27" s="1">
        <f t="shared" si="2"/>
        <v>0</v>
      </c>
      <c r="L27" s="1">
        <f t="shared" si="3"/>
        <v>0</v>
      </c>
      <c r="M27" s="1"/>
      <c r="N27" s="1">
        <v>41.63</v>
      </c>
      <c r="O27" s="1"/>
      <c r="P27" s="166">
        <f t="shared" si="4"/>
        <v>0.26300000000000001</v>
      </c>
      <c r="Q27" s="171"/>
      <c r="R27" s="171">
        <v>1.7500000000000002E-2</v>
      </c>
      <c r="S27" s="166"/>
      <c r="Z27">
        <v>0</v>
      </c>
    </row>
    <row r="28" spans="1:26" ht="24.95" customHeight="1" x14ac:dyDescent="0.25">
      <c r="A28" s="169">
        <v>12</v>
      </c>
      <c r="B28" s="167" t="s">
        <v>397</v>
      </c>
      <c r="C28" s="170" t="s">
        <v>710</v>
      </c>
      <c r="D28" s="167" t="s">
        <v>711</v>
      </c>
      <c r="E28" s="167" t="s">
        <v>89</v>
      </c>
      <c r="F28" s="168">
        <v>6</v>
      </c>
      <c r="G28" s="191"/>
      <c r="H28" s="191"/>
      <c r="I28" s="191">
        <f t="shared" si="0"/>
        <v>0</v>
      </c>
      <c r="J28" s="167">
        <f t="shared" si="1"/>
        <v>318</v>
      </c>
      <c r="K28" s="1">
        <f t="shared" si="2"/>
        <v>0</v>
      </c>
      <c r="L28" s="1">
        <f t="shared" si="3"/>
        <v>0</v>
      </c>
      <c r="M28" s="1"/>
      <c r="N28" s="1">
        <v>53</v>
      </c>
      <c r="O28" s="1"/>
      <c r="P28" s="166">
        <f t="shared" si="4"/>
        <v>0.20899999999999999</v>
      </c>
      <c r="Q28" s="171"/>
      <c r="R28" s="171">
        <v>3.4769999999999995E-2</v>
      </c>
      <c r="S28" s="166"/>
      <c r="Z28">
        <v>0</v>
      </c>
    </row>
    <row r="29" spans="1:26" ht="24.95" customHeight="1" x14ac:dyDescent="0.25">
      <c r="A29" s="169">
        <v>13</v>
      </c>
      <c r="B29" s="167" t="s">
        <v>412</v>
      </c>
      <c r="C29" s="170" t="s">
        <v>413</v>
      </c>
      <c r="D29" s="167" t="s">
        <v>414</v>
      </c>
      <c r="E29" s="167" t="s">
        <v>142</v>
      </c>
      <c r="F29" s="168">
        <v>66</v>
      </c>
      <c r="G29" s="191"/>
      <c r="H29" s="191"/>
      <c r="I29" s="191">
        <f t="shared" si="0"/>
        <v>0</v>
      </c>
      <c r="J29" s="167">
        <f t="shared" si="1"/>
        <v>489.72</v>
      </c>
      <c r="K29" s="1">
        <f t="shared" si="2"/>
        <v>0</v>
      </c>
      <c r="L29" s="1">
        <f t="shared" si="3"/>
        <v>0</v>
      </c>
      <c r="M29" s="1"/>
      <c r="N29" s="1">
        <v>7.42</v>
      </c>
      <c r="O29" s="1"/>
      <c r="P29" s="166">
        <f t="shared" si="4"/>
        <v>1.139</v>
      </c>
      <c r="Q29" s="171"/>
      <c r="R29" s="171">
        <v>1.7260000000000001E-2</v>
      </c>
      <c r="S29" s="166"/>
      <c r="Z29">
        <v>0</v>
      </c>
    </row>
    <row r="30" spans="1:26" ht="24.95" customHeight="1" x14ac:dyDescent="0.25">
      <c r="A30" s="169">
        <v>14</v>
      </c>
      <c r="B30" s="167" t="s">
        <v>102</v>
      </c>
      <c r="C30" s="170" t="s">
        <v>712</v>
      </c>
      <c r="D30" s="167" t="s">
        <v>713</v>
      </c>
      <c r="E30" s="167" t="s">
        <v>142</v>
      </c>
      <c r="F30" s="168">
        <v>123.2</v>
      </c>
      <c r="G30" s="191"/>
      <c r="H30" s="191"/>
      <c r="I30" s="191">
        <f t="shared" si="0"/>
        <v>0</v>
      </c>
      <c r="J30" s="167">
        <f t="shared" si="1"/>
        <v>1451.3</v>
      </c>
      <c r="K30" s="1">
        <f t="shared" si="2"/>
        <v>0</v>
      </c>
      <c r="L30" s="1">
        <f t="shared" si="3"/>
        <v>0</v>
      </c>
      <c r="M30" s="1"/>
      <c r="N30" s="1">
        <v>11.78</v>
      </c>
      <c r="O30" s="1"/>
      <c r="P30" s="166"/>
      <c r="Q30" s="171"/>
      <c r="R30" s="171"/>
      <c r="S30" s="166"/>
      <c r="Z30">
        <v>0</v>
      </c>
    </row>
    <row r="31" spans="1:26" ht="24.95" customHeight="1" x14ac:dyDescent="0.25">
      <c r="A31" s="169">
        <v>15</v>
      </c>
      <c r="B31" s="167" t="s">
        <v>714</v>
      </c>
      <c r="C31" s="170" t="s">
        <v>715</v>
      </c>
      <c r="D31" s="167" t="s">
        <v>716</v>
      </c>
      <c r="E31" s="167" t="s">
        <v>89</v>
      </c>
      <c r="F31" s="168">
        <v>8</v>
      </c>
      <c r="G31" s="191"/>
      <c r="H31" s="191"/>
      <c r="I31" s="191">
        <f t="shared" si="0"/>
        <v>0</v>
      </c>
      <c r="J31" s="167">
        <f t="shared" si="1"/>
        <v>161.12</v>
      </c>
      <c r="K31" s="1">
        <f t="shared" si="2"/>
        <v>0</v>
      </c>
      <c r="L31" s="1"/>
      <c r="M31" s="1">
        <f>ROUND(F31*(G31),2)</f>
        <v>0</v>
      </c>
      <c r="N31" s="1">
        <v>20.14</v>
      </c>
      <c r="O31" s="1"/>
      <c r="P31" s="166">
        <f>ROUND(F31*(R31),3)</f>
        <v>7.3999999999999996E-2</v>
      </c>
      <c r="Q31" s="171"/>
      <c r="R31" s="171">
        <v>9.1999999999999998E-3</v>
      </c>
      <c r="S31" s="166"/>
      <c r="Z31">
        <v>0</v>
      </c>
    </row>
    <row r="32" spans="1:26" ht="24.95" customHeight="1" x14ac:dyDescent="0.25">
      <c r="A32" s="169">
        <v>16</v>
      </c>
      <c r="B32" s="167" t="s">
        <v>714</v>
      </c>
      <c r="C32" s="170" t="s">
        <v>717</v>
      </c>
      <c r="D32" s="167" t="s">
        <v>718</v>
      </c>
      <c r="E32" s="167" t="s">
        <v>89</v>
      </c>
      <c r="F32" s="168">
        <v>7</v>
      </c>
      <c r="G32" s="191"/>
      <c r="H32" s="191"/>
      <c r="I32" s="191">
        <f t="shared" si="0"/>
        <v>0</v>
      </c>
      <c r="J32" s="167">
        <f t="shared" si="1"/>
        <v>165.55</v>
      </c>
      <c r="K32" s="1">
        <f t="shared" si="2"/>
        <v>0</v>
      </c>
      <c r="L32" s="1"/>
      <c r="M32" s="1">
        <f>ROUND(F32*(G32),2)</f>
        <v>0</v>
      </c>
      <c r="N32" s="1">
        <v>23.65</v>
      </c>
      <c r="O32" s="1"/>
      <c r="P32" s="166">
        <f>ROUND(F32*(R32),3)</f>
        <v>7.0000000000000007E-2</v>
      </c>
      <c r="Q32" s="171"/>
      <c r="R32" s="171">
        <v>0.01</v>
      </c>
      <c r="S32" s="166"/>
      <c r="Z32">
        <v>0</v>
      </c>
    </row>
    <row r="33" spans="1:26" ht="24.95" customHeight="1" x14ac:dyDescent="0.25">
      <c r="A33" s="169">
        <v>17</v>
      </c>
      <c r="B33" s="167" t="s">
        <v>714</v>
      </c>
      <c r="C33" s="170" t="s">
        <v>719</v>
      </c>
      <c r="D33" s="167" t="s">
        <v>720</v>
      </c>
      <c r="E33" s="167" t="s">
        <v>89</v>
      </c>
      <c r="F33" s="168">
        <v>6</v>
      </c>
      <c r="G33" s="191"/>
      <c r="H33" s="191"/>
      <c r="I33" s="191">
        <f t="shared" si="0"/>
        <v>0</v>
      </c>
      <c r="J33" s="167">
        <f t="shared" si="1"/>
        <v>408.72</v>
      </c>
      <c r="K33" s="1">
        <f t="shared" si="2"/>
        <v>0</v>
      </c>
      <c r="L33" s="1"/>
      <c r="M33" s="1">
        <f>ROUND(F33*(G33),2)</f>
        <v>0</v>
      </c>
      <c r="N33" s="1">
        <v>68.12</v>
      </c>
      <c r="O33" s="1"/>
      <c r="P33" s="166">
        <f>ROUND(F33*(R33),3)</f>
        <v>0.12</v>
      </c>
      <c r="Q33" s="171"/>
      <c r="R33" s="171">
        <v>0.02</v>
      </c>
      <c r="S33" s="166"/>
      <c r="Z33">
        <v>0</v>
      </c>
    </row>
    <row r="34" spans="1:26" x14ac:dyDescent="0.25">
      <c r="A34" s="155"/>
      <c r="B34" s="155"/>
      <c r="C34" s="155"/>
      <c r="D34" s="155" t="s">
        <v>384</v>
      </c>
      <c r="E34" s="155"/>
      <c r="F34" s="166"/>
      <c r="G34" s="192"/>
      <c r="H34" s="192">
        <f>ROUND((SUM(M22:M33))/1,2)</f>
        <v>0</v>
      </c>
      <c r="I34" s="192">
        <f>ROUND((SUM(I22:I33))/1,2)</f>
        <v>0</v>
      </c>
      <c r="J34" s="155"/>
      <c r="K34" s="155"/>
      <c r="L34" s="155">
        <f>ROUND((SUM(L22:L33))/1,2)</f>
        <v>0</v>
      </c>
      <c r="M34" s="155">
        <f>ROUND((SUM(M22:M33))/1,2)</f>
        <v>0</v>
      </c>
      <c r="N34" s="155"/>
      <c r="O34" s="155"/>
      <c r="P34" s="172">
        <f>ROUND((SUM(P22:P33))/1,2)</f>
        <v>10.79</v>
      </c>
      <c r="Q34" s="152"/>
      <c r="R34" s="152"/>
      <c r="S34" s="172">
        <f>ROUND((SUM(S22:S33))/1,2)</f>
        <v>0</v>
      </c>
      <c r="T34" s="152"/>
      <c r="U34" s="152"/>
      <c r="V34" s="152"/>
      <c r="W34" s="152"/>
      <c r="X34" s="152"/>
      <c r="Y34" s="152"/>
      <c r="Z34" s="152"/>
    </row>
    <row r="35" spans="1:26" x14ac:dyDescent="0.25">
      <c r="A35" s="1"/>
      <c r="B35" s="1"/>
      <c r="C35" s="1"/>
      <c r="D35" s="1"/>
      <c r="E35" s="1"/>
      <c r="F35" s="162"/>
      <c r="G35" s="193"/>
      <c r="H35" s="193"/>
      <c r="I35" s="193"/>
      <c r="J35" s="1"/>
      <c r="K35" s="1"/>
      <c r="L35" s="1"/>
      <c r="M35" s="1"/>
      <c r="N35" s="1"/>
      <c r="O35" s="1"/>
      <c r="P35" s="1"/>
      <c r="S35" s="1"/>
    </row>
    <row r="36" spans="1:26" x14ac:dyDescent="0.25">
      <c r="A36" s="155"/>
      <c r="B36" s="155"/>
      <c r="C36" s="155"/>
      <c r="D36" s="155" t="s">
        <v>385</v>
      </c>
      <c r="E36" s="155"/>
      <c r="F36" s="166"/>
      <c r="G36" s="194"/>
      <c r="H36" s="194"/>
      <c r="I36" s="194"/>
      <c r="J36" s="155"/>
      <c r="K36" s="155"/>
      <c r="L36" s="155"/>
      <c r="M36" s="155"/>
      <c r="N36" s="155"/>
      <c r="O36" s="155"/>
      <c r="P36" s="155"/>
      <c r="Q36" s="152"/>
      <c r="R36" s="152"/>
      <c r="S36" s="155"/>
      <c r="T36" s="152"/>
      <c r="U36" s="152"/>
      <c r="V36" s="152"/>
      <c r="W36" s="152"/>
      <c r="X36" s="152"/>
      <c r="Y36" s="152"/>
      <c r="Z36" s="152"/>
    </row>
    <row r="37" spans="1:26" ht="24.95" customHeight="1" x14ac:dyDescent="0.25">
      <c r="A37" s="169">
        <v>18</v>
      </c>
      <c r="B37" s="167" t="s">
        <v>415</v>
      </c>
      <c r="C37" s="170" t="s">
        <v>416</v>
      </c>
      <c r="D37" s="167" t="s">
        <v>417</v>
      </c>
      <c r="E37" s="167" t="s">
        <v>142</v>
      </c>
      <c r="F37" s="168">
        <v>276.54000000000002</v>
      </c>
      <c r="G37" s="191"/>
      <c r="H37" s="191"/>
      <c r="I37" s="191">
        <f t="shared" ref="I37:I53" si="5">ROUND(F37*(G37+H37),2)</f>
        <v>0</v>
      </c>
      <c r="J37" s="167">
        <f t="shared" ref="J37:J53" si="6">ROUND(F37*(N37),2)</f>
        <v>696.88</v>
      </c>
      <c r="K37" s="1">
        <f t="shared" ref="K37:K53" si="7">ROUND(F37*(O37),2)</f>
        <v>0</v>
      </c>
      <c r="L37" s="1">
        <f t="shared" ref="L37:L53" si="8">ROUND(F37*(G37),2)</f>
        <v>0</v>
      </c>
      <c r="M37" s="1"/>
      <c r="N37" s="1">
        <v>2.52</v>
      </c>
      <c r="O37" s="1"/>
      <c r="P37" s="166">
        <f>ROUND(F37*(R37),3)</f>
        <v>0.42299999999999999</v>
      </c>
      <c r="Q37" s="171"/>
      <c r="R37" s="171">
        <v>1.5300000000000001E-3</v>
      </c>
      <c r="S37" s="166"/>
      <c r="Z37">
        <v>0</v>
      </c>
    </row>
    <row r="38" spans="1:26" ht="24.95" customHeight="1" x14ac:dyDescent="0.25">
      <c r="A38" s="169">
        <v>19</v>
      </c>
      <c r="B38" s="167" t="s">
        <v>418</v>
      </c>
      <c r="C38" s="170" t="s">
        <v>721</v>
      </c>
      <c r="D38" s="167" t="s">
        <v>722</v>
      </c>
      <c r="E38" s="167" t="s">
        <v>142</v>
      </c>
      <c r="F38" s="168">
        <v>49.06</v>
      </c>
      <c r="G38" s="191"/>
      <c r="H38" s="191"/>
      <c r="I38" s="191">
        <f t="shared" si="5"/>
        <v>0</v>
      </c>
      <c r="J38" s="167">
        <f t="shared" si="6"/>
        <v>80.459999999999994</v>
      </c>
      <c r="K38" s="1">
        <f t="shared" si="7"/>
        <v>0</v>
      </c>
      <c r="L38" s="1">
        <f t="shared" si="8"/>
        <v>0</v>
      </c>
      <c r="M38" s="1"/>
      <c r="N38" s="1">
        <v>1.6400000000000001</v>
      </c>
      <c r="O38" s="1"/>
      <c r="P38" s="166"/>
      <c r="Q38" s="171"/>
      <c r="R38" s="171"/>
      <c r="S38" s="166"/>
      <c r="Z38">
        <v>0</v>
      </c>
    </row>
    <row r="39" spans="1:26" ht="24.95" customHeight="1" x14ac:dyDescent="0.25">
      <c r="A39" s="169">
        <v>20</v>
      </c>
      <c r="B39" s="167" t="s">
        <v>418</v>
      </c>
      <c r="C39" s="170" t="s">
        <v>419</v>
      </c>
      <c r="D39" s="167" t="s">
        <v>420</v>
      </c>
      <c r="E39" s="167" t="s">
        <v>421</v>
      </c>
      <c r="F39" s="168">
        <v>11.146000000000001</v>
      </c>
      <c r="G39" s="191"/>
      <c r="H39" s="191"/>
      <c r="I39" s="191">
        <f t="shared" si="5"/>
        <v>0</v>
      </c>
      <c r="J39" s="167">
        <f t="shared" si="6"/>
        <v>238.19</v>
      </c>
      <c r="K39" s="1">
        <f t="shared" si="7"/>
        <v>0</v>
      </c>
      <c r="L39" s="1">
        <f t="shared" si="8"/>
        <v>0</v>
      </c>
      <c r="M39" s="1"/>
      <c r="N39" s="1">
        <v>21.37</v>
      </c>
      <c r="O39" s="1"/>
      <c r="P39" s="166"/>
      <c r="Q39" s="171"/>
      <c r="R39" s="171"/>
      <c r="S39" s="166"/>
      <c r="Z39">
        <v>0</v>
      </c>
    </row>
    <row r="40" spans="1:26" ht="24.95" customHeight="1" x14ac:dyDescent="0.25">
      <c r="A40" s="169">
        <v>21</v>
      </c>
      <c r="B40" s="167" t="s">
        <v>418</v>
      </c>
      <c r="C40" s="170" t="s">
        <v>422</v>
      </c>
      <c r="D40" s="167" t="s">
        <v>423</v>
      </c>
      <c r="E40" s="167" t="s">
        <v>142</v>
      </c>
      <c r="F40" s="168">
        <v>88</v>
      </c>
      <c r="G40" s="191"/>
      <c r="H40" s="191"/>
      <c r="I40" s="191">
        <f t="shared" si="5"/>
        <v>0</v>
      </c>
      <c r="J40" s="167">
        <f t="shared" si="6"/>
        <v>300.95999999999998</v>
      </c>
      <c r="K40" s="1">
        <f t="shared" si="7"/>
        <v>0</v>
      </c>
      <c r="L40" s="1">
        <f t="shared" si="8"/>
        <v>0</v>
      </c>
      <c r="M40" s="1"/>
      <c r="N40" s="1">
        <v>3.42</v>
      </c>
      <c r="O40" s="1"/>
      <c r="P40" s="166"/>
      <c r="Q40" s="171"/>
      <c r="R40" s="171"/>
      <c r="S40" s="166"/>
      <c r="Z40">
        <v>0</v>
      </c>
    </row>
    <row r="41" spans="1:26" ht="24.95" customHeight="1" x14ac:dyDescent="0.25">
      <c r="A41" s="169">
        <v>22</v>
      </c>
      <c r="B41" s="167" t="s">
        <v>418</v>
      </c>
      <c r="C41" s="170" t="s">
        <v>424</v>
      </c>
      <c r="D41" s="167" t="s">
        <v>425</v>
      </c>
      <c r="E41" s="167" t="s">
        <v>142</v>
      </c>
      <c r="F41" s="168">
        <v>152.9</v>
      </c>
      <c r="G41" s="191"/>
      <c r="H41" s="191"/>
      <c r="I41" s="191">
        <f t="shared" si="5"/>
        <v>0</v>
      </c>
      <c r="J41" s="167">
        <f t="shared" si="6"/>
        <v>281.33999999999997</v>
      </c>
      <c r="K41" s="1">
        <f t="shared" si="7"/>
        <v>0</v>
      </c>
      <c r="L41" s="1">
        <f t="shared" si="8"/>
        <v>0</v>
      </c>
      <c r="M41" s="1"/>
      <c r="N41" s="1">
        <v>1.8399999999999999</v>
      </c>
      <c r="O41" s="1"/>
      <c r="P41" s="166"/>
      <c r="Q41" s="171"/>
      <c r="R41" s="171"/>
      <c r="S41" s="166"/>
      <c r="Z41">
        <v>0</v>
      </c>
    </row>
    <row r="42" spans="1:26" ht="24.95" customHeight="1" x14ac:dyDescent="0.25">
      <c r="A42" s="169">
        <v>23</v>
      </c>
      <c r="B42" s="167" t="s">
        <v>418</v>
      </c>
      <c r="C42" s="170" t="s">
        <v>723</v>
      </c>
      <c r="D42" s="167" t="s">
        <v>724</v>
      </c>
      <c r="E42" s="167" t="s">
        <v>142</v>
      </c>
      <c r="F42" s="168">
        <v>104.5</v>
      </c>
      <c r="G42" s="191"/>
      <c r="H42" s="191"/>
      <c r="I42" s="191">
        <f t="shared" si="5"/>
        <v>0</v>
      </c>
      <c r="J42" s="167">
        <f t="shared" si="6"/>
        <v>43.89</v>
      </c>
      <c r="K42" s="1">
        <f t="shared" si="7"/>
        <v>0</v>
      </c>
      <c r="L42" s="1">
        <f t="shared" si="8"/>
        <v>0</v>
      </c>
      <c r="M42" s="1"/>
      <c r="N42" s="1">
        <v>0.42</v>
      </c>
      <c r="O42" s="1"/>
      <c r="P42" s="166"/>
      <c r="Q42" s="171"/>
      <c r="R42" s="171"/>
      <c r="S42" s="166"/>
      <c r="Z42">
        <v>0</v>
      </c>
    </row>
    <row r="43" spans="1:26" ht="24.95" customHeight="1" x14ac:dyDescent="0.25">
      <c r="A43" s="169">
        <v>24</v>
      </c>
      <c r="B43" s="167" t="s">
        <v>418</v>
      </c>
      <c r="C43" s="170" t="s">
        <v>426</v>
      </c>
      <c r="D43" s="167" t="s">
        <v>427</v>
      </c>
      <c r="E43" s="167" t="s">
        <v>142</v>
      </c>
      <c r="F43" s="168">
        <v>47.773000000000003</v>
      </c>
      <c r="G43" s="191"/>
      <c r="H43" s="191"/>
      <c r="I43" s="191">
        <f t="shared" si="5"/>
        <v>0</v>
      </c>
      <c r="J43" s="167">
        <f t="shared" si="6"/>
        <v>152.87</v>
      </c>
      <c r="K43" s="1">
        <f t="shared" si="7"/>
        <v>0</v>
      </c>
      <c r="L43" s="1">
        <f t="shared" si="8"/>
        <v>0</v>
      </c>
      <c r="M43" s="1"/>
      <c r="N43" s="1">
        <v>3.2</v>
      </c>
      <c r="O43" s="1"/>
      <c r="P43" s="166"/>
      <c r="Q43" s="171"/>
      <c r="R43" s="171"/>
      <c r="S43" s="166"/>
      <c r="Z43">
        <v>0</v>
      </c>
    </row>
    <row r="44" spans="1:26" ht="24.95" customHeight="1" x14ac:dyDescent="0.25">
      <c r="A44" s="169">
        <v>25</v>
      </c>
      <c r="B44" s="167" t="s">
        <v>418</v>
      </c>
      <c r="C44" s="170" t="s">
        <v>428</v>
      </c>
      <c r="D44" s="167" t="s">
        <v>429</v>
      </c>
      <c r="E44" s="167" t="s">
        <v>430</v>
      </c>
      <c r="F44" s="168">
        <v>43.161999999999999</v>
      </c>
      <c r="G44" s="191"/>
      <c r="H44" s="191"/>
      <c r="I44" s="191">
        <f t="shared" si="5"/>
        <v>0</v>
      </c>
      <c r="J44" s="167">
        <f t="shared" si="6"/>
        <v>367.74</v>
      </c>
      <c r="K44" s="1">
        <f t="shared" si="7"/>
        <v>0</v>
      </c>
      <c r="L44" s="1">
        <f t="shared" si="8"/>
        <v>0</v>
      </c>
      <c r="M44" s="1"/>
      <c r="N44" s="1">
        <v>8.52</v>
      </c>
      <c r="O44" s="1"/>
      <c r="P44" s="166"/>
      <c r="Q44" s="171"/>
      <c r="R44" s="171"/>
      <c r="S44" s="166"/>
      <c r="Z44">
        <v>0</v>
      </c>
    </row>
    <row r="45" spans="1:26" ht="24.95" customHeight="1" x14ac:dyDescent="0.25">
      <c r="A45" s="169">
        <v>26</v>
      </c>
      <c r="B45" s="167" t="s">
        <v>418</v>
      </c>
      <c r="C45" s="170" t="s">
        <v>431</v>
      </c>
      <c r="D45" s="167" t="s">
        <v>432</v>
      </c>
      <c r="E45" s="167" t="s">
        <v>430</v>
      </c>
      <c r="F45" s="168">
        <v>172.648</v>
      </c>
      <c r="G45" s="191"/>
      <c r="H45" s="191"/>
      <c r="I45" s="191">
        <f t="shared" si="5"/>
        <v>0</v>
      </c>
      <c r="J45" s="167">
        <f t="shared" si="6"/>
        <v>1030.71</v>
      </c>
      <c r="K45" s="1">
        <f t="shared" si="7"/>
        <v>0</v>
      </c>
      <c r="L45" s="1">
        <f t="shared" si="8"/>
        <v>0</v>
      </c>
      <c r="M45" s="1"/>
      <c r="N45" s="1">
        <v>5.97</v>
      </c>
      <c r="O45" s="1"/>
      <c r="P45" s="166"/>
      <c r="Q45" s="171"/>
      <c r="R45" s="171"/>
      <c r="S45" s="166"/>
      <c r="Z45">
        <v>0</v>
      </c>
    </row>
    <row r="46" spans="1:26" ht="24.95" customHeight="1" x14ac:dyDescent="0.25">
      <c r="A46" s="169">
        <v>27</v>
      </c>
      <c r="B46" s="167" t="s">
        <v>418</v>
      </c>
      <c r="C46" s="170" t="s">
        <v>433</v>
      </c>
      <c r="D46" s="167" t="s">
        <v>434</v>
      </c>
      <c r="E46" s="167" t="s">
        <v>430</v>
      </c>
      <c r="F46" s="168">
        <v>43.161999999999999</v>
      </c>
      <c r="G46" s="191"/>
      <c r="H46" s="191"/>
      <c r="I46" s="191">
        <f t="shared" si="5"/>
        <v>0</v>
      </c>
      <c r="J46" s="167">
        <f t="shared" si="6"/>
        <v>523.99</v>
      </c>
      <c r="K46" s="1">
        <f t="shared" si="7"/>
        <v>0</v>
      </c>
      <c r="L46" s="1">
        <f t="shared" si="8"/>
        <v>0</v>
      </c>
      <c r="M46" s="1"/>
      <c r="N46" s="1">
        <v>12.14</v>
      </c>
      <c r="O46" s="1"/>
      <c r="P46" s="166"/>
      <c r="Q46" s="171"/>
      <c r="R46" s="171"/>
      <c r="S46" s="166"/>
      <c r="Z46">
        <v>0</v>
      </c>
    </row>
    <row r="47" spans="1:26" ht="24.95" customHeight="1" x14ac:dyDescent="0.25">
      <c r="A47" s="169">
        <v>28</v>
      </c>
      <c r="B47" s="167" t="s">
        <v>418</v>
      </c>
      <c r="C47" s="170" t="s">
        <v>435</v>
      </c>
      <c r="D47" s="167" t="s">
        <v>436</v>
      </c>
      <c r="E47" s="167" t="s">
        <v>430</v>
      </c>
      <c r="F47" s="168">
        <v>172.648</v>
      </c>
      <c r="G47" s="191"/>
      <c r="H47" s="191"/>
      <c r="I47" s="191">
        <f t="shared" si="5"/>
        <v>0</v>
      </c>
      <c r="J47" s="167">
        <f t="shared" si="6"/>
        <v>70.790000000000006</v>
      </c>
      <c r="K47" s="1">
        <f t="shared" si="7"/>
        <v>0</v>
      </c>
      <c r="L47" s="1">
        <f t="shared" si="8"/>
        <v>0</v>
      </c>
      <c r="M47" s="1"/>
      <c r="N47" s="1">
        <v>0.41</v>
      </c>
      <c r="O47" s="1"/>
      <c r="P47" s="166"/>
      <c r="Q47" s="171"/>
      <c r="R47" s="171"/>
      <c r="S47" s="166"/>
      <c r="Z47">
        <v>0</v>
      </c>
    </row>
    <row r="48" spans="1:26" ht="24.95" customHeight="1" x14ac:dyDescent="0.25">
      <c r="A48" s="169">
        <v>29</v>
      </c>
      <c r="B48" s="167" t="s">
        <v>418</v>
      </c>
      <c r="C48" s="170" t="s">
        <v>437</v>
      </c>
      <c r="D48" s="167" t="s">
        <v>438</v>
      </c>
      <c r="E48" s="167" t="s">
        <v>430</v>
      </c>
      <c r="F48" s="168">
        <v>43.161999999999999</v>
      </c>
      <c r="G48" s="191"/>
      <c r="H48" s="191"/>
      <c r="I48" s="191">
        <f t="shared" si="5"/>
        <v>0</v>
      </c>
      <c r="J48" s="167">
        <f t="shared" si="6"/>
        <v>371.19</v>
      </c>
      <c r="K48" s="1">
        <f t="shared" si="7"/>
        <v>0</v>
      </c>
      <c r="L48" s="1">
        <f t="shared" si="8"/>
        <v>0</v>
      </c>
      <c r="M48" s="1"/>
      <c r="N48" s="1">
        <v>8.6</v>
      </c>
      <c r="O48" s="1"/>
      <c r="P48" s="166"/>
      <c r="Q48" s="171"/>
      <c r="R48" s="171"/>
      <c r="S48" s="166"/>
      <c r="Z48">
        <v>0</v>
      </c>
    </row>
    <row r="49" spans="1:26" ht="24.95" customHeight="1" x14ac:dyDescent="0.25">
      <c r="A49" s="169">
        <v>30</v>
      </c>
      <c r="B49" s="167" t="s">
        <v>418</v>
      </c>
      <c r="C49" s="170" t="s">
        <v>439</v>
      </c>
      <c r="D49" s="167" t="s">
        <v>440</v>
      </c>
      <c r="E49" s="167" t="s">
        <v>430</v>
      </c>
      <c r="F49" s="168">
        <v>172.648</v>
      </c>
      <c r="G49" s="191"/>
      <c r="H49" s="191"/>
      <c r="I49" s="191">
        <f t="shared" si="5"/>
        <v>0</v>
      </c>
      <c r="J49" s="167">
        <f t="shared" si="6"/>
        <v>167.47</v>
      </c>
      <c r="K49" s="1">
        <f t="shared" si="7"/>
        <v>0</v>
      </c>
      <c r="L49" s="1">
        <f t="shared" si="8"/>
        <v>0</v>
      </c>
      <c r="M49" s="1"/>
      <c r="N49" s="1">
        <v>0.97</v>
      </c>
      <c r="O49" s="1"/>
      <c r="P49" s="166"/>
      <c r="Q49" s="171"/>
      <c r="R49" s="171"/>
      <c r="S49" s="166"/>
      <c r="Z49">
        <v>0</v>
      </c>
    </row>
    <row r="50" spans="1:26" ht="24.95" customHeight="1" x14ac:dyDescent="0.25">
      <c r="A50" s="169">
        <v>31</v>
      </c>
      <c r="B50" s="167" t="s">
        <v>418</v>
      </c>
      <c r="C50" s="170" t="s">
        <v>441</v>
      </c>
      <c r="D50" s="167" t="s">
        <v>442</v>
      </c>
      <c r="E50" s="167" t="s">
        <v>430</v>
      </c>
      <c r="F50" s="168">
        <v>43.161999999999999</v>
      </c>
      <c r="G50" s="191"/>
      <c r="H50" s="191"/>
      <c r="I50" s="191">
        <f t="shared" si="5"/>
        <v>0</v>
      </c>
      <c r="J50" s="167">
        <f t="shared" si="6"/>
        <v>1733.39</v>
      </c>
      <c r="K50" s="1">
        <f t="shared" si="7"/>
        <v>0</v>
      </c>
      <c r="L50" s="1">
        <f t="shared" si="8"/>
        <v>0</v>
      </c>
      <c r="M50" s="1"/>
      <c r="N50" s="1">
        <v>40.159999999999997</v>
      </c>
      <c r="O50" s="1"/>
      <c r="P50" s="166"/>
      <c r="Q50" s="171"/>
      <c r="R50" s="171"/>
      <c r="S50" s="166"/>
      <c r="Z50">
        <v>0</v>
      </c>
    </row>
    <row r="51" spans="1:26" ht="24.95" customHeight="1" x14ac:dyDescent="0.25">
      <c r="A51" s="169">
        <v>32</v>
      </c>
      <c r="B51" s="167" t="s">
        <v>102</v>
      </c>
      <c r="C51" s="170" t="s">
        <v>725</v>
      </c>
      <c r="D51" s="167" t="s">
        <v>726</v>
      </c>
      <c r="E51" s="167" t="s">
        <v>142</v>
      </c>
      <c r="F51" s="168">
        <v>28.6</v>
      </c>
      <c r="G51" s="191"/>
      <c r="H51" s="191"/>
      <c r="I51" s="191">
        <f t="shared" si="5"/>
        <v>0</v>
      </c>
      <c r="J51" s="167">
        <f t="shared" si="6"/>
        <v>102.67</v>
      </c>
      <c r="K51" s="1">
        <f t="shared" si="7"/>
        <v>0</v>
      </c>
      <c r="L51" s="1">
        <f t="shared" si="8"/>
        <v>0</v>
      </c>
      <c r="M51" s="1"/>
      <c r="N51" s="1">
        <v>3.59</v>
      </c>
      <c r="O51" s="1"/>
      <c r="P51" s="166"/>
      <c r="Q51" s="171"/>
      <c r="R51" s="171"/>
      <c r="S51" s="166"/>
      <c r="Z51">
        <v>0</v>
      </c>
    </row>
    <row r="52" spans="1:26" ht="24.95" customHeight="1" x14ac:dyDescent="0.25">
      <c r="A52" s="169">
        <v>33</v>
      </c>
      <c r="B52" s="167" t="s">
        <v>102</v>
      </c>
      <c r="C52" s="170" t="s">
        <v>727</v>
      </c>
      <c r="D52" s="167" t="s">
        <v>728</v>
      </c>
      <c r="E52" s="167" t="s">
        <v>142</v>
      </c>
      <c r="F52" s="168">
        <v>29.04</v>
      </c>
      <c r="G52" s="191"/>
      <c r="H52" s="191"/>
      <c r="I52" s="191">
        <f t="shared" si="5"/>
        <v>0</v>
      </c>
      <c r="J52" s="167">
        <f t="shared" si="6"/>
        <v>524.16999999999996</v>
      </c>
      <c r="K52" s="1">
        <f t="shared" si="7"/>
        <v>0</v>
      </c>
      <c r="L52" s="1">
        <f t="shared" si="8"/>
        <v>0</v>
      </c>
      <c r="M52" s="1"/>
      <c r="N52" s="1">
        <v>18.05</v>
      </c>
      <c r="O52" s="1"/>
      <c r="P52" s="166"/>
      <c r="Q52" s="171"/>
      <c r="R52" s="171"/>
      <c r="S52" s="166"/>
      <c r="Z52">
        <v>0</v>
      </c>
    </row>
    <row r="53" spans="1:26" ht="24.95" customHeight="1" x14ac:dyDescent="0.25">
      <c r="A53" s="169">
        <v>34</v>
      </c>
      <c r="B53" s="167" t="s">
        <v>102</v>
      </c>
      <c r="C53" s="170" t="s">
        <v>443</v>
      </c>
      <c r="D53" s="167" t="s">
        <v>444</v>
      </c>
      <c r="E53" s="167" t="s">
        <v>142</v>
      </c>
      <c r="F53" s="168">
        <v>21.12</v>
      </c>
      <c r="G53" s="191"/>
      <c r="H53" s="191"/>
      <c r="I53" s="191">
        <f t="shared" si="5"/>
        <v>0</v>
      </c>
      <c r="J53" s="167">
        <f t="shared" si="6"/>
        <v>285.75</v>
      </c>
      <c r="K53" s="1">
        <f t="shared" si="7"/>
        <v>0</v>
      </c>
      <c r="L53" s="1">
        <f t="shared" si="8"/>
        <v>0</v>
      </c>
      <c r="M53" s="1"/>
      <c r="N53" s="1">
        <v>13.53</v>
      </c>
      <c r="O53" s="1"/>
      <c r="P53" s="166"/>
      <c r="Q53" s="171"/>
      <c r="R53" s="171"/>
      <c r="S53" s="166"/>
      <c r="Z53">
        <v>0</v>
      </c>
    </row>
    <row r="54" spans="1:26" x14ac:dyDescent="0.25">
      <c r="A54" s="155"/>
      <c r="B54" s="155"/>
      <c r="C54" s="155"/>
      <c r="D54" s="155" t="s">
        <v>385</v>
      </c>
      <c r="E54" s="155"/>
      <c r="F54" s="166"/>
      <c r="G54" s="192"/>
      <c r="H54" s="192">
        <f>ROUND((SUM(M36:M53))/1,2)</f>
        <v>0</v>
      </c>
      <c r="I54" s="192">
        <f>ROUND((SUM(I36:I53))/1,2)</f>
        <v>0</v>
      </c>
      <c r="J54" s="155"/>
      <c r="K54" s="155"/>
      <c r="L54" s="155">
        <f>ROUND((SUM(L36:L53))/1,2)</f>
        <v>0</v>
      </c>
      <c r="M54" s="155">
        <f>ROUND((SUM(M36:M53))/1,2)</f>
        <v>0</v>
      </c>
      <c r="N54" s="155"/>
      <c r="O54" s="155"/>
      <c r="P54" s="172">
        <f>ROUND((SUM(P36:P53))/1,2)</f>
        <v>0.42</v>
      </c>
      <c r="Q54" s="152"/>
      <c r="R54" s="152"/>
      <c r="S54" s="172">
        <f>ROUND((SUM(S36:S53))/1,2)</f>
        <v>0</v>
      </c>
      <c r="T54" s="152"/>
      <c r="U54" s="152"/>
      <c r="V54" s="152"/>
      <c r="W54" s="152"/>
      <c r="X54" s="152"/>
      <c r="Y54" s="152"/>
      <c r="Z54" s="152"/>
    </row>
    <row r="55" spans="1:26" x14ac:dyDescent="0.25">
      <c r="A55" s="1"/>
      <c r="B55" s="1"/>
      <c r="C55" s="1"/>
      <c r="D55" s="1"/>
      <c r="E55" s="1"/>
      <c r="F55" s="162"/>
      <c r="G55" s="193"/>
      <c r="H55" s="193"/>
      <c r="I55" s="193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55"/>
      <c r="B56" s="155"/>
      <c r="C56" s="155"/>
      <c r="D56" s="155" t="s">
        <v>386</v>
      </c>
      <c r="E56" s="155"/>
      <c r="F56" s="166"/>
      <c r="G56" s="194"/>
      <c r="H56" s="194"/>
      <c r="I56" s="194"/>
      <c r="J56" s="155"/>
      <c r="K56" s="155"/>
      <c r="L56" s="155"/>
      <c r="M56" s="155"/>
      <c r="N56" s="155"/>
      <c r="O56" s="155"/>
      <c r="P56" s="155"/>
      <c r="Q56" s="152"/>
      <c r="R56" s="152"/>
      <c r="S56" s="155"/>
      <c r="T56" s="152"/>
      <c r="U56" s="152"/>
      <c r="V56" s="152"/>
      <c r="W56" s="152"/>
      <c r="X56" s="152"/>
      <c r="Y56" s="152"/>
      <c r="Z56" s="152"/>
    </row>
    <row r="57" spans="1:26" ht="24.95" customHeight="1" x14ac:dyDescent="0.25">
      <c r="A57" s="169">
        <v>35</v>
      </c>
      <c r="B57" s="167" t="s">
        <v>412</v>
      </c>
      <c r="C57" s="170" t="s">
        <v>445</v>
      </c>
      <c r="D57" s="167" t="s">
        <v>446</v>
      </c>
      <c r="E57" s="167" t="s">
        <v>430</v>
      </c>
      <c r="F57" s="168">
        <v>42.654000000000003</v>
      </c>
      <c r="G57" s="191"/>
      <c r="H57" s="191"/>
      <c r="I57" s="191">
        <f>ROUND(F57*(G57+H57),2)</f>
        <v>0</v>
      </c>
      <c r="J57" s="167">
        <f>ROUND(F57*(N57),2)</f>
        <v>1374.31</v>
      </c>
      <c r="K57" s="1">
        <f>ROUND(F57*(O57),2)</f>
        <v>0</v>
      </c>
      <c r="L57" s="1">
        <f>ROUND(F57*(G57),2)</f>
        <v>0</v>
      </c>
      <c r="M57" s="1"/>
      <c r="N57" s="1">
        <v>32.22</v>
      </c>
      <c r="O57" s="1"/>
      <c r="P57" s="166"/>
      <c r="Q57" s="171"/>
      <c r="R57" s="171"/>
      <c r="S57" s="166"/>
      <c r="Z57">
        <v>0</v>
      </c>
    </row>
    <row r="58" spans="1:26" x14ac:dyDescent="0.25">
      <c r="A58" s="155"/>
      <c r="B58" s="155"/>
      <c r="C58" s="155"/>
      <c r="D58" s="155" t="s">
        <v>386</v>
      </c>
      <c r="E58" s="155"/>
      <c r="F58" s="166"/>
      <c r="G58" s="192"/>
      <c r="H58" s="192">
        <f>ROUND((SUM(M56:M57))/1,2)</f>
        <v>0</v>
      </c>
      <c r="I58" s="192">
        <f>ROUND((SUM(I56:I57))/1,2)</f>
        <v>0</v>
      </c>
      <c r="J58" s="155"/>
      <c r="K58" s="155"/>
      <c r="L58" s="155">
        <f>ROUND((SUM(L56:L57))/1,2)</f>
        <v>0</v>
      </c>
      <c r="M58" s="155">
        <f>ROUND((SUM(M56:M57))/1,2)</f>
        <v>0</v>
      </c>
      <c r="N58" s="155"/>
      <c r="O58" s="155"/>
      <c r="P58" s="172">
        <f>ROUND((SUM(P56:P57))/1,2)</f>
        <v>0</v>
      </c>
      <c r="Q58" s="152"/>
      <c r="R58" s="152"/>
      <c r="S58" s="172">
        <f>ROUND((SUM(S56:S57))/1,2)</f>
        <v>0</v>
      </c>
      <c r="T58" s="152"/>
      <c r="U58" s="152"/>
      <c r="V58" s="152"/>
      <c r="W58" s="152"/>
      <c r="X58" s="152"/>
      <c r="Y58" s="152"/>
      <c r="Z58" s="152"/>
    </row>
    <row r="59" spans="1:26" x14ac:dyDescent="0.25">
      <c r="A59" s="1"/>
      <c r="B59" s="1"/>
      <c r="C59" s="1"/>
      <c r="D59" s="1"/>
      <c r="E59" s="1"/>
      <c r="F59" s="162"/>
      <c r="G59" s="193"/>
      <c r="H59" s="193"/>
      <c r="I59" s="193"/>
      <c r="J59" s="1"/>
      <c r="K59" s="1"/>
      <c r="L59" s="1"/>
      <c r="M59" s="1"/>
      <c r="N59" s="1"/>
      <c r="O59" s="1"/>
      <c r="P59" s="1"/>
      <c r="S59" s="1"/>
    </row>
    <row r="60" spans="1:26" x14ac:dyDescent="0.25">
      <c r="A60" s="155"/>
      <c r="B60" s="155"/>
      <c r="C60" s="155"/>
      <c r="D60" s="2" t="s">
        <v>382</v>
      </c>
      <c r="E60" s="155"/>
      <c r="F60" s="166"/>
      <c r="G60" s="192"/>
      <c r="H60" s="192">
        <f>ROUND((SUM(M9:M59))/2,2)</f>
        <v>0</v>
      </c>
      <c r="I60" s="192">
        <f>ROUND((SUM(I9:I59))/2,2)</f>
        <v>0</v>
      </c>
      <c r="J60" s="156"/>
      <c r="K60" s="155"/>
      <c r="L60" s="156">
        <f>ROUND((SUM(L9:L59))/2,2)</f>
        <v>0</v>
      </c>
      <c r="M60" s="156">
        <f>ROUND((SUM(M9:M59))/2,2)</f>
        <v>0</v>
      </c>
      <c r="N60" s="155"/>
      <c r="O60" s="155"/>
      <c r="P60" s="172">
        <f>ROUND((SUM(P9:P59))/2,2)</f>
        <v>45.16</v>
      </c>
      <c r="S60" s="172">
        <f>ROUND((SUM(S9:S59))/2,2)</f>
        <v>0</v>
      </c>
    </row>
    <row r="61" spans="1:26" x14ac:dyDescent="0.25">
      <c r="A61" s="1"/>
      <c r="B61" s="1"/>
      <c r="C61" s="1"/>
      <c r="D61" s="1"/>
      <c r="E61" s="1"/>
      <c r="F61" s="162"/>
      <c r="G61" s="193"/>
      <c r="H61" s="193"/>
      <c r="I61" s="193"/>
      <c r="J61" s="1"/>
      <c r="K61" s="1"/>
      <c r="L61" s="1"/>
      <c r="M61" s="1"/>
      <c r="N61" s="1"/>
      <c r="O61" s="1"/>
      <c r="P61" s="1"/>
      <c r="S61" s="1"/>
    </row>
    <row r="62" spans="1:26" x14ac:dyDescent="0.25">
      <c r="A62" s="155"/>
      <c r="B62" s="155"/>
      <c r="C62" s="155"/>
      <c r="D62" s="2" t="s">
        <v>137</v>
      </c>
      <c r="E62" s="155"/>
      <c r="F62" s="166"/>
      <c r="G62" s="194"/>
      <c r="H62" s="194"/>
      <c r="I62" s="194"/>
      <c r="J62" s="155"/>
      <c r="K62" s="155"/>
      <c r="L62" s="155"/>
      <c r="M62" s="155"/>
      <c r="N62" s="155"/>
      <c r="O62" s="155"/>
      <c r="P62" s="155"/>
      <c r="Q62" s="152"/>
      <c r="R62" s="152"/>
      <c r="S62" s="155"/>
      <c r="T62" s="152"/>
      <c r="U62" s="152"/>
      <c r="V62" s="152"/>
      <c r="W62" s="152"/>
      <c r="X62" s="152"/>
      <c r="Y62" s="152"/>
      <c r="Z62" s="152"/>
    </row>
    <row r="63" spans="1:26" x14ac:dyDescent="0.25">
      <c r="A63" s="155"/>
      <c r="B63" s="155"/>
      <c r="C63" s="155"/>
      <c r="D63" s="155" t="s">
        <v>388</v>
      </c>
      <c r="E63" s="155"/>
      <c r="F63" s="166"/>
      <c r="G63" s="194"/>
      <c r="H63" s="194"/>
      <c r="I63" s="194"/>
      <c r="J63" s="155"/>
      <c r="K63" s="155"/>
      <c r="L63" s="155"/>
      <c r="M63" s="155"/>
      <c r="N63" s="155"/>
      <c r="O63" s="155"/>
      <c r="P63" s="155"/>
      <c r="Q63" s="152"/>
      <c r="R63" s="152"/>
      <c r="S63" s="155"/>
      <c r="T63" s="152"/>
      <c r="U63" s="152"/>
      <c r="V63" s="152"/>
      <c r="W63" s="152"/>
      <c r="X63" s="152"/>
      <c r="Y63" s="152"/>
      <c r="Z63" s="152"/>
    </row>
    <row r="64" spans="1:26" ht="24.95" customHeight="1" x14ac:dyDescent="0.25">
      <c r="A64" s="169">
        <v>36</v>
      </c>
      <c r="B64" s="167" t="s">
        <v>452</v>
      </c>
      <c r="C64" s="170" t="s">
        <v>453</v>
      </c>
      <c r="D64" s="167" t="s">
        <v>831</v>
      </c>
      <c r="E64" s="167" t="s">
        <v>454</v>
      </c>
      <c r="F64" s="168">
        <v>1</v>
      </c>
      <c r="G64" s="191"/>
      <c r="H64" s="191"/>
      <c r="I64" s="191">
        <f>ROUND(F64*(G64+H64),2)</f>
        <v>0</v>
      </c>
      <c r="J64" s="167">
        <f>ROUND(F64*(N64),2)</f>
        <v>9000</v>
      </c>
      <c r="K64" s="1">
        <f>ROUND(F64*(O64),2)</f>
        <v>0</v>
      </c>
      <c r="L64" s="1">
        <f>ROUND(F64*(G64),2)</f>
        <v>0</v>
      </c>
      <c r="M64" s="1"/>
      <c r="N64" s="1">
        <v>9000</v>
      </c>
      <c r="O64" s="1"/>
      <c r="P64" s="166">
        <f>ROUND(F64*(R64),3)</f>
        <v>2E-3</v>
      </c>
      <c r="Q64" s="171"/>
      <c r="R64" s="171">
        <v>1.6300000000000002E-3</v>
      </c>
      <c r="S64" s="166"/>
      <c r="Z64">
        <v>0</v>
      </c>
    </row>
    <row r="65" spans="1:26" ht="24.95" customHeight="1" x14ac:dyDescent="0.25">
      <c r="A65" s="169">
        <v>37</v>
      </c>
      <c r="B65" s="167" t="s">
        <v>452</v>
      </c>
      <c r="C65" s="170" t="s">
        <v>457</v>
      </c>
      <c r="D65" s="167" t="s">
        <v>458</v>
      </c>
      <c r="E65" s="167" t="s">
        <v>131</v>
      </c>
      <c r="F65" s="168">
        <v>1</v>
      </c>
      <c r="G65" s="191"/>
      <c r="H65" s="191"/>
      <c r="I65" s="191">
        <f>ROUND(F65*(G65+H65),2)</f>
        <v>0</v>
      </c>
      <c r="J65" s="167">
        <f>ROUND(F65*(N65),2)</f>
        <v>1.02</v>
      </c>
      <c r="K65" s="1">
        <f>ROUND(F65*(O65),2)</f>
        <v>0</v>
      </c>
      <c r="L65" s="1">
        <f>ROUND(F65*(G65),2)</f>
        <v>0</v>
      </c>
      <c r="M65" s="1"/>
      <c r="N65" s="1">
        <v>1.0199999809265137</v>
      </c>
      <c r="O65" s="1"/>
      <c r="P65" s="166"/>
      <c r="Q65" s="171"/>
      <c r="R65" s="171"/>
      <c r="S65" s="166"/>
      <c r="Z65">
        <v>0</v>
      </c>
    </row>
    <row r="66" spans="1:26" x14ac:dyDescent="0.25">
      <c r="A66" s="155"/>
      <c r="B66" s="155"/>
      <c r="C66" s="155"/>
      <c r="D66" s="155" t="s">
        <v>388</v>
      </c>
      <c r="E66" s="155"/>
      <c r="F66" s="166"/>
      <c r="G66" s="192"/>
      <c r="H66" s="192">
        <f>ROUND((SUM(M63:M65))/1,2)</f>
        <v>0</v>
      </c>
      <c r="I66" s="192">
        <f>ROUND((SUM(I63:I65))/1,2)</f>
        <v>0</v>
      </c>
      <c r="J66" s="155"/>
      <c r="K66" s="155"/>
      <c r="L66" s="155">
        <f>ROUND((SUM(L63:L65))/1,2)</f>
        <v>0</v>
      </c>
      <c r="M66" s="155">
        <f>ROUND((SUM(M63:M65))/1,2)</f>
        <v>0</v>
      </c>
      <c r="N66" s="155"/>
      <c r="O66" s="155"/>
      <c r="P66" s="172">
        <f>ROUND((SUM(P63:P65))/1,2)</f>
        <v>0</v>
      </c>
      <c r="Q66" s="152"/>
      <c r="R66" s="152"/>
      <c r="S66" s="172">
        <f>ROUND((SUM(S63:S65))/1,2)</f>
        <v>0</v>
      </c>
      <c r="T66" s="152"/>
      <c r="U66" s="152"/>
      <c r="V66" s="152"/>
      <c r="W66" s="152"/>
      <c r="X66" s="152"/>
      <c r="Y66" s="152"/>
      <c r="Z66" s="152"/>
    </row>
    <row r="67" spans="1:26" x14ac:dyDescent="0.25">
      <c r="A67" s="1"/>
      <c r="B67" s="1"/>
      <c r="C67" s="1"/>
      <c r="D67" s="1"/>
      <c r="E67" s="1"/>
      <c r="F67" s="162"/>
      <c r="G67" s="193"/>
      <c r="H67" s="193"/>
      <c r="I67" s="193"/>
      <c r="J67" s="1"/>
      <c r="K67" s="1"/>
      <c r="L67" s="1"/>
      <c r="M67" s="1"/>
      <c r="N67" s="1"/>
      <c r="O67" s="1"/>
      <c r="P67" s="1"/>
      <c r="S67" s="1"/>
    </row>
    <row r="68" spans="1:26" x14ac:dyDescent="0.25">
      <c r="A68" s="155"/>
      <c r="B68" s="155"/>
      <c r="C68" s="155"/>
      <c r="D68" s="155" t="s">
        <v>389</v>
      </c>
      <c r="E68" s="155"/>
      <c r="F68" s="166"/>
      <c r="G68" s="194"/>
      <c r="H68" s="194"/>
      <c r="I68" s="194"/>
      <c r="J68" s="155"/>
      <c r="K68" s="155"/>
      <c r="L68" s="155"/>
      <c r="M68" s="155"/>
      <c r="N68" s="155"/>
      <c r="O68" s="155"/>
      <c r="P68" s="155"/>
      <c r="Q68" s="152"/>
      <c r="R68" s="152"/>
      <c r="S68" s="155"/>
      <c r="T68" s="152"/>
      <c r="U68" s="152"/>
      <c r="V68" s="152"/>
      <c r="W68" s="152"/>
      <c r="X68" s="152"/>
      <c r="Y68" s="152"/>
      <c r="Z68" s="152"/>
    </row>
    <row r="69" spans="1:26" ht="24.95" customHeight="1" x14ac:dyDescent="0.25">
      <c r="A69" s="169">
        <v>38</v>
      </c>
      <c r="B69" s="167" t="s">
        <v>459</v>
      </c>
      <c r="C69" s="170" t="s">
        <v>460</v>
      </c>
      <c r="D69" s="167" t="s">
        <v>461</v>
      </c>
      <c r="E69" s="167" t="s">
        <v>462</v>
      </c>
      <c r="F69" s="168">
        <v>31</v>
      </c>
      <c r="G69" s="191"/>
      <c r="H69" s="191"/>
      <c r="I69" s="191">
        <f t="shared" ref="I69:I83" si="9">ROUND(F69*(G69+H69),2)</f>
        <v>0</v>
      </c>
      <c r="J69" s="167">
        <f t="shared" ref="J69:J83" si="10">ROUND(F69*(N69),2)</f>
        <v>4930.24</v>
      </c>
      <c r="K69" s="1">
        <f t="shared" ref="K69:K83" si="11">ROUND(F69*(O69),2)</f>
        <v>0</v>
      </c>
      <c r="L69" s="1">
        <f t="shared" ref="L69:L83" si="12">ROUND(F69*(G69),2)</f>
        <v>0</v>
      </c>
      <c r="M69" s="1"/>
      <c r="N69" s="1">
        <v>159.04</v>
      </c>
      <c r="O69" s="1"/>
      <c r="P69" s="166">
        <f>ROUND(F69*(R69),3)</f>
        <v>0.02</v>
      </c>
      <c r="Q69" s="171"/>
      <c r="R69" s="171">
        <v>6.6E-4</v>
      </c>
      <c r="S69" s="166"/>
      <c r="Z69">
        <v>0</v>
      </c>
    </row>
    <row r="70" spans="1:26" ht="24.95" customHeight="1" x14ac:dyDescent="0.25">
      <c r="A70" s="169">
        <v>39</v>
      </c>
      <c r="B70" s="167" t="s">
        <v>459</v>
      </c>
      <c r="C70" s="170" t="s">
        <v>729</v>
      </c>
      <c r="D70" s="167" t="s">
        <v>730</v>
      </c>
      <c r="E70" s="167" t="s">
        <v>462</v>
      </c>
      <c r="F70" s="168">
        <v>4</v>
      </c>
      <c r="G70" s="191"/>
      <c r="H70" s="191"/>
      <c r="I70" s="191">
        <f t="shared" si="9"/>
        <v>0</v>
      </c>
      <c r="J70" s="167">
        <f t="shared" si="10"/>
        <v>1107.4000000000001</v>
      </c>
      <c r="K70" s="1">
        <f t="shared" si="11"/>
        <v>0</v>
      </c>
      <c r="L70" s="1">
        <f t="shared" si="12"/>
        <v>0</v>
      </c>
      <c r="M70" s="1"/>
      <c r="N70" s="1">
        <v>276.85000000000002</v>
      </c>
      <c r="O70" s="1"/>
      <c r="P70" s="166"/>
      <c r="Q70" s="171"/>
      <c r="R70" s="171"/>
      <c r="S70" s="166"/>
      <c r="Z70">
        <v>0</v>
      </c>
    </row>
    <row r="71" spans="1:26" ht="24.95" customHeight="1" x14ac:dyDescent="0.25">
      <c r="A71" s="169">
        <v>40</v>
      </c>
      <c r="B71" s="167" t="s">
        <v>459</v>
      </c>
      <c r="C71" s="170" t="s">
        <v>463</v>
      </c>
      <c r="D71" s="167" t="s">
        <v>464</v>
      </c>
      <c r="E71" s="167" t="s">
        <v>462</v>
      </c>
      <c r="F71" s="168">
        <v>13</v>
      </c>
      <c r="G71" s="191"/>
      <c r="H71" s="191"/>
      <c r="I71" s="191">
        <f t="shared" si="9"/>
        <v>0</v>
      </c>
      <c r="J71" s="167">
        <f t="shared" si="10"/>
        <v>1378.39</v>
      </c>
      <c r="K71" s="1">
        <f t="shared" si="11"/>
        <v>0</v>
      </c>
      <c r="L71" s="1">
        <f t="shared" si="12"/>
        <v>0</v>
      </c>
      <c r="M71" s="1"/>
      <c r="N71" s="1">
        <v>106.03</v>
      </c>
      <c r="O71" s="1"/>
      <c r="P71" s="166">
        <f t="shared" ref="P71:P78" si="13">ROUND(F71*(R71),3)</f>
        <v>5.0000000000000001E-3</v>
      </c>
      <c r="Q71" s="171"/>
      <c r="R71" s="171">
        <v>3.6999999999999999E-4</v>
      </c>
      <c r="S71" s="166"/>
      <c r="Z71">
        <v>0</v>
      </c>
    </row>
    <row r="72" spans="1:26" ht="24.95" customHeight="1" x14ac:dyDescent="0.25">
      <c r="A72" s="169">
        <v>41</v>
      </c>
      <c r="B72" s="167" t="s">
        <v>459</v>
      </c>
      <c r="C72" s="170" t="s">
        <v>465</v>
      </c>
      <c r="D72" s="167" t="s">
        <v>466</v>
      </c>
      <c r="E72" s="167" t="s">
        <v>462</v>
      </c>
      <c r="F72" s="168">
        <v>23</v>
      </c>
      <c r="G72" s="191"/>
      <c r="H72" s="191"/>
      <c r="I72" s="191">
        <f t="shared" si="9"/>
        <v>0</v>
      </c>
      <c r="J72" s="167">
        <f t="shared" si="10"/>
        <v>1354.7</v>
      </c>
      <c r="K72" s="1">
        <f t="shared" si="11"/>
        <v>0</v>
      </c>
      <c r="L72" s="1">
        <f t="shared" si="12"/>
        <v>0</v>
      </c>
      <c r="M72" s="1"/>
      <c r="N72" s="1">
        <v>58.9</v>
      </c>
      <c r="O72" s="1"/>
      <c r="P72" s="166">
        <f t="shared" si="13"/>
        <v>5.0999999999999997E-2</v>
      </c>
      <c r="Q72" s="171"/>
      <c r="R72" s="171">
        <v>2.2299999999999998E-3</v>
      </c>
      <c r="S72" s="166"/>
      <c r="Z72">
        <v>0</v>
      </c>
    </row>
    <row r="73" spans="1:26" ht="24.95" customHeight="1" x14ac:dyDescent="0.25">
      <c r="A73" s="169">
        <v>42</v>
      </c>
      <c r="B73" s="167" t="s">
        <v>459</v>
      </c>
      <c r="C73" s="170" t="s">
        <v>731</v>
      </c>
      <c r="D73" s="167" t="s">
        <v>732</v>
      </c>
      <c r="E73" s="167" t="s">
        <v>462</v>
      </c>
      <c r="F73" s="168">
        <v>2</v>
      </c>
      <c r="G73" s="191"/>
      <c r="H73" s="191"/>
      <c r="I73" s="191">
        <f t="shared" si="9"/>
        <v>0</v>
      </c>
      <c r="J73" s="167">
        <f t="shared" si="10"/>
        <v>373.46</v>
      </c>
      <c r="K73" s="1">
        <f t="shared" si="11"/>
        <v>0</v>
      </c>
      <c r="L73" s="1">
        <f t="shared" si="12"/>
        <v>0</v>
      </c>
      <c r="M73" s="1"/>
      <c r="N73" s="1">
        <v>186.73</v>
      </c>
      <c r="O73" s="1"/>
      <c r="P73" s="166">
        <f t="shared" si="13"/>
        <v>0</v>
      </c>
      <c r="Q73" s="171"/>
      <c r="R73" s="171">
        <v>1.8000000000000001E-4</v>
      </c>
      <c r="S73" s="166"/>
      <c r="Z73">
        <v>0</v>
      </c>
    </row>
    <row r="74" spans="1:26" ht="24.95" customHeight="1" x14ac:dyDescent="0.25">
      <c r="A74" s="169">
        <v>43</v>
      </c>
      <c r="B74" s="167" t="s">
        <v>459</v>
      </c>
      <c r="C74" s="170" t="s">
        <v>471</v>
      </c>
      <c r="D74" s="167" t="s">
        <v>472</v>
      </c>
      <c r="E74" s="167" t="s">
        <v>89</v>
      </c>
      <c r="F74" s="168">
        <v>22</v>
      </c>
      <c r="G74" s="191"/>
      <c r="H74" s="191"/>
      <c r="I74" s="191">
        <f t="shared" si="9"/>
        <v>0</v>
      </c>
      <c r="J74" s="167">
        <f t="shared" si="10"/>
        <v>12882.54</v>
      </c>
      <c r="K74" s="1">
        <f t="shared" si="11"/>
        <v>0</v>
      </c>
      <c r="L74" s="1">
        <f t="shared" si="12"/>
        <v>0</v>
      </c>
      <c r="M74" s="1"/>
      <c r="N74" s="1">
        <v>585.57000000000005</v>
      </c>
      <c r="O74" s="1"/>
      <c r="P74" s="166">
        <f t="shared" si="13"/>
        <v>3.0000000000000001E-3</v>
      </c>
      <c r="Q74" s="171"/>
      <c r="R74" s="171">
        <v>1.2E-4</v>
      </c>
      <c r="S74" s="166"/>
      <c r="Z74">
        <v>0</v>
      </c>
    </row>
    <row r="75" spans="1:26" ht="24.95" customHeight="1" x14ac:dyDescent="0.25">
      <c r="A75" s="169">
        <v>44</v>
      </c>
      <c r="B75" s="167" t="s">
        <v>459</v>
      </c>
      <c r="C75" s="170" t="s">
        <v>733</v>
      </c>
      <c r="D75" s="167" t="s">
        <v>734</v>
      </c>
      <c r="E75" s="167" t="s">
        <v>89</v>
      </c>
      <c r="F75" s="168">
        <v>1</v>
      </c>
      <c r="G75" s="191"/>
      <c r="H75" s="191"/>
      <c r="I75" s="191">
        <f t="shared" si="9"/>
        <v>0</v>
      </c>
      <c r="J75" s="167">
        <f t="shared" si="10"/>
        <v>106.03</v>
      </c>
      <c r="K75" s="1">
        <f t="shared" si="11"/>
        <v>0</v>
      </c>
      <c r="L75" s="1">
        <f t="shared" si="12"/>
        <v>0</v>
      </c>
      <c r="M75" s="1"/>
      <c r="N75" s="1">
        <v>106.03</v>
      </c>
      <c r="O75" s="1"/>
      <c r="P75" s="166">
        <f t="shared" si="13"/>
        <v>0</v>
      </c>
      <c r="Q75" s="171"/>
      <c r="R75" s="171">
        <v>4.0000000000000003E-5</v>
      </c>
      <c r="S75" s="166"/>
      <c r="Z75">
        <v>0</v>
      </c>
    </row>
    <row r="76" spans="1:26" ht="24.95" customHeight="1" x14ac:dyDescent="0.25">
      <c r="A76" s="169">
        <v>45</v>
      </c>
      <c r="B76" s="167" t="s">
        <v>459</v>
      </c>
      <c r="C76" s="170" t="s">
        <v>473</v>
      </c>
      <c r="D76" s="167" t="s">
        <v>474</v>
      </c>
      <c r="E76" s="167" t="s">
        <v>89</v>
      </c>
      <c r="F76" s="168">
        <v>10</v>
      </c>
      <c r="G76" s="191"/>
      <c r="H76" s="191"/>
      <c r="I76" s="191">
        <f t="shared" si="9"/>
        <v>0</v>
      </c>
      <c r="J76" s="167">
        <f t="shared" si="10"/>
        <v>1472.6</v>
      </c>
      <c r="K76" s="1">
        <f t="shared" si="11"/>
        <v>0</v>
      </c>
      <c r="L76" s="1">
        <f t="shared" si="12"/>
        <v>0</v>
      </c>
      <c r="M76" s="1"/>
      <c r="N76" s="1">
        <v>147.26</v>
      </c>
      <c r="O76" s="1"/>
      <c r="P76" s="166">
        <f t="shared" si="13"/>
        <v>0</v>
      </c>
      <c r="Q76" s="171"/>
      <c r="R76" s="171">
        <v>4.0000000000000003E-5</v>
      </c>
      <c r="S76" s="166"/>
      <c r="Z76">
        <v>0</v>
      </c>
    </row>
    <row r="77" spans="1:26" ht="24.95" customHeight="1" x14ac:dyDescent="0.25">
      <c r="A77" s="169">
        <v>46</v>
      </c>
      <c r="B77" s="167" t="s">
        <v>459</v>
      </c>
      <c r="C77" s="170" t="s">
        <v>475</v>
      </c>
      <c r="D77" s="167" t="s">
        <v>476</v>
      </c>
      <c r="E77" s="167" t="s">
        <v>89</v>
      </c>
      <c r="F77" s="168">
        <v>7</v>
      </c>
      <c r="G77" s="191"/>
      <c r="H77" s="191"/>
      <c r="I77" s="191">
        <f t="shared" si="9"/>
        <v>0</v>
      </c>
      <c r="J77" s="167">
        <f t="shared" si="10"/>
        <v>3216.22</v>
      </c>
      <c r="K77" s="1">
        <f t="shared" si="11"/>
        <v>0</v>
      </c>
      <c r="L77" s="1">
        <f t="shared" si="12"/>
        <v>0</v>
      </c>
      <c r="M77" s="1"/>
      <c r="N77" s="1">
        <v>459.46</v>
      </c>
      <c r="O77" s="1"/>
      <c r="P77" s="166">
        <f t="shared" si="13"/>
        <v>0</v>
      </c>
      <c r="Q77" s="171"/>
      <c r="R77" s="171">
        <v>2.0000000000000002E-5</v>
      </c>
      <c r="S77" s="166"/>
      <c r="Z77">
        <v>0</v>
      </c>
    </row>
    <row r="78" spans="1:26" ht="24.95" customHeight="1" x14ac:dyDescent="0.25">
      <c r="A78" s="169">
        <v>47</v>
      </c>
      <c r="B78" s="167" t="s">
        <v>459</v>
      </c>
      <c r="C78" s="170" t="s">
        <v>477</v>
      </c>
      <c r="D78" s="167" t="s">
        <v>478</v>
      </c>
      <c r="E78" s="167" t="s">
        <v>89</v>
      </c>
      <c r="F78" s="168">
        <v>4</v>
      </c>
      <c r="G78" s="191"/>
      <c r="H78" s="191"/>
      <c r="I78" s="191">
        <f t="shared" si="9"/>
        <v>0</v>
      </c>
      <c r="J78" s="167">
        <f t="shared" si="10"/>
        <v>706.84</v>
      </c>
      <c r="K78" s="1">
        <f t="shared" si="11"/>
        <v>0</v>
      </c>
      <c r="L78" s="1">
        <f t="shared" si="12"/>
        <v>0</v>
      </c>
      <c r="M78" s="1"/>
      <c r="N78" s="1">
        <v>176.71</v>
      </c>
      <c r="O78" s="1"/>
      <c r="P78" s="166">
        <f t="shared" si="13"/>
        <v>0</v>
      </c>
      <c r="Q78" s="171"/>
      <c r="R78" s="171">
        <v>4.0000000000000003E-5</v>
      </c>
      <c r="S78" s="166"/>
      <c r="Z78">
        <v>0</v>
      </c>
    </row>
    <row r="79" spans="1:26" ht="24.95" customHeight="1" x14ac:dyDescent="0.25">
      <c r="A79" s="169">
        <v>48</v>
      </c>
      <c r="B79" s="167" t="s">
        <v>459</v>
      </c>
      <c r="C79" s="170" t="s">
        <v>479</v>
      </c>
      <c r="D79" s="167" t="s">
        <v>480</v>
      </c>
      <c r="E79" s="167" t="s">
        <v>131</v>
      </c>
      <c r="F79" s="168">
        <v>0.3</v>
      </c>
      <c r="G79" s="191"/>
      <c r="H79" s="191"/>
      <c r="I79" s="191">
        <f t="shared" si="9"/>
        <v>0</v>
      </c>
      <c r="J79" s="167">
        <f t="shared" si="10"/>
        <v>0.09</v>
      </c>
      <c r="K79" s="1">
        <f t="shared" si="11"/>
        <v>0</v>
      </c>
      <c r="L79" s="1">
        <f t="shared" si="12"/>
        <v>0</v>
      </c>
      <c r="M79" s="1"/>
      <c r="N79" s="1">
        <v>0.3059999942779541</v>
      </c>
      <c r="O79" s="1"/>
      <c r="P79" s="166"/>
      <c r="Q79" s="171"/>
      <c r="R79" s="171"/>
      <c r="S79" s="166"/>
      <c r="Z79">
        <v>0</v>
      </c>
    </row>
    <row r="80" spans="1:26" ht="24.95" customHeight="1" x14ac:dyDescent="0.25">
      <c r="A80" s="169">
        <v>49</v>
      </c>
      <c r="B80" s="167" t="s">
        <v>481</v>
      </c>
      <c r="C80" s="170" t="s">
        <v>482</v>
      </c>
      <c r="D80" s="167" t="s">
        <v>483</v>
      </c>
      <c r="E80" s="167" t="s">
        <v>462</v>
      </c>
      <c r="F80" s="168">
        <v>30</v>
      </c>
      <c r="G80" s="191"/>
      <c r="H80" s="191"/>
      <c r="I80" s="191">
        <f t="shared" si="9"/>
        <v>0</v>
      </c>
      <c r="J80" s="167">
        <f t="shared" si="10"/>
        <v>228</v>
      </c>
      <c r="K80" s="1">
        <f t="shared" si="11"/>
        <v>0</v>
      </c>
      <c r="L80" s="1">
        <f t="shared" si="12"/>
        <v>0</v>
      </c>
      <c r="M80" s="1"/>
      <c r="N80" s="1">
        <v>7.6</v>
      </c>
      <c r="O80" s="1"/>
      <c r="P80" s="166"/>
      <c r="Q80" s="171"/>
      <c r="R80" s="171"/>
      <c r="S80" s="166"/>
      <c r="Z80">
        <v>0</v>
      </c>
    </row>
    <row r="81" spans="1:26" ht="24.95" customHeight="1" x14ac:dyDescent="0.25">
      <c r="A81" s="169">
        <v>50</v>
      </c>
      <c r="B81" s="167" t="s">
        <v>481</v>
      </c>
      <c r="C81" s="170" t="s">
        <v>484</v>
      </c>
      <c r="D81" s="167" t="s">
        <v>485</v>
      </c>
      <c r="E81" s="167" t="s">
        <v>462</v>
      </c>
      <c r="F81" s="168">
        <v>12</v>
      </c>
      <c r="G81" s="191"/>
      <c r="H81" s="191"/>
      <c r="I81" s="191">
        <f t="shared" si="9"/>
        <v>0</v>
      </c>
      <c r="J81" s="167">
        <f t="shared" si="10"/>
        <v>138</v>
      </c>
      <c r="K81" s="1">
        <f t="shared" si="11"/>
        <v>0</v>
      </c>
      <c r="L81" s="1">
        <f t="shared" si="12"/>
        <v>0</v>
      </c>
      <c r="M81" s="1"/>
      <c r="N81" s="1">
        <v>11.5</v>
      </c>
      <c r="O81" s="1"/>
      <c r="P81" s="166"/>
      <c r="Q81" s="171"/>
      <c r="R81" s="171"/>
      <c r="S81" s="166"/>
      <c r="Z81">
        <v>0</v>
      </c>
    </row>
    <row r="82" spans="1:26" ht="24.95" customHeight="1" x14ac:dyDescent="0.25">
      <c r="A82" s="169">
        <v>51</v>
      </c>
      <c r="B82" s="167" t="s">
        <v>481</v>
      </c>
      <c r="C82" s="170" t="s">
        <v>486</v>
      </c>
      <c r="D82" s="167" t="s">
        <v>487</v>
      </c>
      <c r="E82" s="167" t="s">
        <v>462</v>
      </c>
      <c r="F82" s="168">
        <v>14</v>
      </c>
      <c r="G82" s="191"/>
      <c r="H82" s="191"/>
      <c r="I82" s="191">
        <f t="shared" si="9"/>
        <v>0</v>
      </c>
      <c r="J82" s="167">
        <f t="shared" si="10"/>
        <v>74.34</v>
      </c>
      <c r="K82" s="1">
        <f t="shared" si="11"/>
        <v>0</v>
      </c>
      <c r="L82" s="1">
        <f t="shared" si="12"/>
        <v>0</v>
      </c>
      <c r="M82" s="1"/>
      <c r="N82" s="1">
        <v>5.31</v>
      </c>
      <c r="O82" s="1"/>
      <c r="P82" s="166"/>
      <c r="Q82" s="171"/>
      <c r="R82" s="171"/>
      <c r="S82" s="166"/>
      <c r="Z82">
        <v>0</v>
      </c>
    </row>
    <row r="83" spans="1:26" ht="24.95" customHeight="1" x14ac:dyDescent="0.25">
      <c r="A83" s="169">
        <v>52</v>
      </c>
      <c r="B83" s="167" t="s">
        <v>481</v>
      </c>
      <c r="C83" s="170" t="s">
        <v>490</v>
      </c>
      <c r="D83" s="167" t="s">
        <v>491</v>
      </c>
      <c r="E83" s="167" t="s">
        <v>462</v>
      </c>
      <c r="F83" s="168">
        <v>13</v>
      </c>
      <c r="G83" s="191"/>
      <c r="H83" s="191"/>
      <c r="I83" s="191">
        <f t="shared" si="9"/>
        <v>0</v>
      </c>
      <c r="J83" s="167">
        <f t="shared" si="10"/>
        <v>39.909999999999997</v>
      </c>
      <c r="K83" s="1">
        <f t="shared" si="11"/>
        <v>0</v>
      </c>
      <c r="L83" s="1">
        <f t="shared" si="12"/>
        <v>0</v>
      </c>
      <c r="M83" s="1"/>
      <c r="N83" s="1">
        <v>3.07</v>
      </c>
      <c r="O83" s="1"/>
      <c r="P83" s="166"/>
      <c r="Q83" s="171"/>
      <c r="R83" s="171"/>
      <c r="S83" s="166"/>
      <c r="Z83">
        <v>0</v>
      </c>
    </row>
    <row r="84" spans="1:26" x14ac:dyDescent="0.25">
      <c r="A84" s="155"/>
      <c r="B84" s="155"/>
      <c r="C84" s="155"/>
      <c r="D84" s="155" t="s">
        <v>389</v>
      </c>
      <c r="E84" s="155"/>
      <c r="F84" s="166"/>
      <c r="G84" s="192"/>
      <c r="H84" s="192">
        <f>ROUND((SUM(M68:M83))/1,2)</f>
        <v>0</v>
      </c>
      <c r="I84" s="192">
        <f>ROUND((SUM(I68:I83))/1,2)</f>
        <v>0</v>
      </c>
      <c r="J84" s="155"/>
      <c r="K84" s="155"/>
      <c r="L84" s="155">
        <f>ROUND((SUM(L68:L83))/1,2)</f>
        <v>0</v>
      </c>
      <c r="M84" s="155">
        <f>ROUND((SUM(M68:M83))/1,2)</f>
        <v>0</v>
      </c>
      <c r="N84" s="155"/>
      <c r="O84" s="155"/>
      <c r="P84" s="172">
        <f>ROUND((SUM(P68:P83))/1,2)</f>
        <v>0.08</v>
      </c>
      <c r="Q84" s="152"/>
      <c r="R84" s="152"/>
      <c r="S84" s="172">
        <f>ROUND((SUM(S68:S83))/1,2)</f>
        <v>0</v>
      </c>
      <c r="T84" s="152"/>
      <c r="U84" s="152"/>
      <c r="V84" s="152"/>
      <c r="W84" s="152"/>
      <c r="X84" s="152"/>
      <c r="Y84" s="152"/>
      <c r="Z84" s="152"/>
    </row>
    <row r="85" spans="1:26" x14ac:dyDescent="0.25">
      <c r="A85" s="1"/>
      <c r="B85" s="1"/>
      <c r="C85" s="1"/>
      <c r="D85" s="1"/>
      <c r="E85" s="1"/>
      <c r="F85" s="162"/>
      <c r="G85" s="193"/>
      <c r="H85" s="193"/>
      <c r="I85" s="193"/>
      <c r="J85" s="1"/>
      <c r="K85" s="1"/>
      <c r="L85" s="1"/>
      <c r="M85" s="1"/>
      <c r="N85" s="1"/>
      <c r="O85" s="1"/>
      <c r="P85" s="1"/>
      <c r="S85" s="1"/>
    </row>
    <row r="86" spans="1:26" x14ac:dyDescent="0.25">
      <c r="A86" s="155"/>
      <c r="B86" s="155"/>
      <c r="C86" s="155"/>
      <c r="D86" s="155" t="s">
        <v>390</v>
      </c>
      <c r="E86" s="155"/>
      <c r="F86" s="166"/>
      <c r="G86" s="194"/>
      <c r="H86" s="194"/>
      <c r="I86" s="194"/>
      <c r="J86" s="155"/>
      <c r="K86" s="155"/>
      <c r="L86" s="155"/>
      <c r="M86" s="155"/>
      <c r="N86" s="155"/>
      <c r="O86" s="155"/>
      <c r="P86" s="155"/>
      <c r="Q86" s="152"/>
      <c r="R86" s="152"/>
      <c r="S86" s="155"/>
      <c r="T86" s="152"/>
      <c r="U86" s="152"/>
      <c r="V86" s="152"/>
      <c r="W86" s="152"/>
      <c r="X86" s="152"/>
      <c r="Y86" s="152"/>
      <c r="Z86" s="152"/>
    </row>
    <row r="87" spans="1:26" ht="24.95" customHeight="1" x14ac:dyDescent="0.25">
      <c r="A87" s="169">
        <v>53</v>
      </c>
      <c r="B87" s="167" t="s">
        <v>492</v>
      </c>
      <c r="C87" s="170" t="s">
        <v>493</v>
      </c>
      <c r="D87" s="167" t="s">
        <v>494</v>
      </c>
      <c r="E87" s="167" t="s">
        <v>131</v>
      </c>
      <c r="F87" s="168">
        <v>4.5</v>
      </c>
      <c r="G87" s="191"/>
      <c r="H87" s="191"/>
      <c r="I87" s="191">
        <f t="shared" ref="I87:I93" si="14">ROUND(F87*(G87+H87),2)</f>
        <v>0</v>
      </c>
      <c r="J87" s="167">
        <f t="shared" ref="J87:J93" si="15">ROUND(F87*(N87),2)</f>
        <v>20.65</v>
      </c>
      <c r="K87" s="1">
        <f t="shared" ref="K87:K93" si="16">ROUND(F87*(O87),2)</f>
        <v>0</v>
      </c>
      <c r="L87" s="1">
        <f t="shared" ref="L87:L93" si="17">ROUND(F87*(G87),2)</f>
        <v>0</v>
      </c>
      <c r="M87" s="1"/>
      <c r="N87" s="1">
        <v>4.5899999141693115</v>
      </c>
      <c r="O87" s="1"/>
      <c r="P87" s="166"/>
      <c r="Q87" s="171"/>
      <c r="R87" s="171"/>
      <c r="S87" s="166"/>
      <c r="Z87">
        <v>0</v>
      </c>
    </row>
    <row r="88" spans="1:26" ht="24.95" customHeight="1" x14ac:dyDescent="0.25">
      <c r="A88" s="169">
        <v>54</v>
      </c>
      <c r="B88" s="167" t="s">
        <v>495</v>
      </c>
      <c r="C88" s="170" t="s">
        <v>735</v>
      </c>
      <c r="D88" s="167" t="s">
        <v>736</v>
      </c>
      <c r="E88" s="167" t="s">
        <v>142</v>
      </c>
      <c r="F88" s="168">
        <v>217.03</v>
      </c>
      <c r="G88" s="191"/>
      <c r="H88" s="191"/>
      <c r="I88" s="191">
        <f t="shared" si="14"/>
        <v>0</v>
      </c>
      <c r="J88" s="167">
        <f t="shared" si="15"/>
        <v>6973.17</v>
      </c>
      <c r="K88" s="1">
        <f t="shared" si="16"/>
        <v>0</v>
      </c>
      <c r="L88" s="1">
        <f t="shared" si="17"/>
        <v>0</v>
      </c>
      <c r="M88" s="1"/>
      <c r="N88" s="1">
        <v>32.130000000000003</v>
      </c>
      <c r="O88" s="1"/>
      <c r="P88" s="166">
        <f>ROUND(F88*(R88),3)</f>
        <v>5.5469999999999997</v>
      </c>
      <c r="Q88" s="171"/>
      <c r="R88" s="171">
        <v>2.5559999999999999E-2</v>
      </c>
      <c r="S88" s="166"/>
      <c r="Z88">
        <v>0</v>
      </c>
    </row>
    <row r="89" spans="1:26" ht="24.95" customHeight="1" x14ac:dyDescent="0.25">
      <c r="A89" s="169">
        <v>55</v>
      </c>
      <c r="B89" s="167" t="s">
        <v>102</v>
      </c>
      <c r="C89" s="170" t="s">
        <v>737</v>
      </c>
      <c r="D89" s="167" t="s">
        <v>738</v>
      </c>
      <c r="E89" s="167" t="s">
        <v>142</v>
      </c>
      <c r="F89" s="168">
        <v>82.61</v>
      </c>
      <c r="G89" s="191"/>
      <c r="H89" s="191"/>
      <c r="I89" s="191">
        <f t="shared" si="14"/>
        <v>0</v>
      </c>
      <c r="J89" s="167">
        <f t="shared" si="15"/>
        <v>1814.12</v>
      </c>
      <c r="K89" s="1">
        <f t="shared" si="16"/>
        <v>0</v>
      </c>
      <c r="L89" s="1">
        <f t="shared" si="17"/>
        <v>0</v>
      </c>
      <c r="M89" s="1"/>
      <c r="N89" s="1">
        <v>21.96</v>
      </c>
      <c r="O89" s="1"/>
      <c r="P89" s="166"/>
      <c r="Q89" s="171"/>
      <c r="R89" s="171"/>
      <c r="S89" s="166"/>
      <c r="Z89">
        <v>0</v>
      </c>
    </row>
    <row r="90" spans="1:26" ht="24.95" customHeight="1" x14ac:dyDescent="0.25">
      <c r="A90" s="169">
        <v>56</v>
      </c>
      <c r="B90" s="167" t="s">
        <v>102</v>
      </c>
      <c r="C90" s="170" t="s">
        <v>739</v>
      </c>
      <c r="D90" s="167" t="s">
        <v>740</v>
      </c>
      <c r="E90" s="167" t="s">
        <v>142</v>
      </c>
      <c r="F90" s="168">
        <v>113.3</v>
      </c>
      <c r="G90" s="191"/>
      <c r="H90" s="191"/>
      <c r="I90" s="191">
        <f t="shared" si="14"/>
        <v>0</v>
      </c>
      <c r="J90" s="167">
        <f t="shared" si="15"/>
        <v>2488.0700000000002</v>
      </c>
      <c r="K90" s="1">
        <f t="shared" si="16"/>
        <v>0</v>
      </c>
      <c r="L90" s="1">
        <f t="shared" si="17"/>
        <v>0</v>
      </c>
      <c r="M90" s="1"/>
      <c r="N90" s="1">
        <v>21.96</v>
      </c>
      <c r="O90" s="1"/>
      <c r="P90" s="166"/>
      <c r="Q90" s="171"/>
      <c r="R90" s="171"/>
      <c r="S90" s="166"/>
      <c r="Z90">
        <v>0</v>
      </c>
    </row>
    <row r="91" spans="1:26" ht="24.95" customHeight="1" x14ac:dyDescent="0.25">
      <c r="A91" s="169">
        <v>57</v>
      </c>
      <c r="B91" s="167" t="s">
        <v>102</v>
      </c>
      <c r="C91" s="170" t="s">
        <v>498</v>
      </c>
      <c r="D91" s="167" t="s">
        <v>499</v>
      </c>
      <c r="E91" s="167" t="s">
        <v>142</v>
      </c>
      <c r="F91" s="168">
        <v>154</v>
      </c>
      <c r="G91" s="191"/>
      <c r="H91" s="191"/>
      <c r="I91" s="191">
        <f t="shared" si="14"/>
        <v>0</v>
      </c>
      <c r="J91" s="167">
        <f t="shared" si="15"/>
        <v>3381.84</v>
      </c>
      <c r="K91" s="1">
        <f t="shared" si="16"/>
        <v>0</v>
      </c>
      <c r="L91" s="1">
        <f t="shared" si="17"/>
        <v>0</v>
      </c>
      <c r="M91" s="1"/>
      <c r="N91" s="1">
        <v>21.96</v>
      </c>
      <c r="O91" s="1"/>
      <c r="P91" s="166"/>
      <c r="Q91" s="171"/>
      <c r="R91" s="171"/>
      <c r="S91" s="166"/>
      <c r="Z91">
        <v>0</v>
      </c>
    </row>
    <row r="92" spans="1:26" ht="24.95" customHeight="1" x14ac:dyDescent="0.25">
      <c r="A92" s="169">
        <v>58</v>
      </c>
      <c r="B92" s="167" t="s">
        <v>102</v>
      </c>
      <c r="C92" s="170" t="s">
        <v>741</v>
      </c>
      <c r="D92" s="167" t="s">
        <v>742</v>
      </c>
      <c r="E92" s="167" t="s">
        <v>142</v>
      </c>
      <c r="F92" s="168">
        <v>9.24</v>
      </c>
      <c r="G92" s="191"/>
      <c r="H92" s="191"/>
      <c r="I92" s="191">
        <f t="shared" si="14"/>
        <v>0</v>
      </c>
      <c r="J92" s="167">
        <f t="shared" si="15"/>
        <v>217.69</v>
      </c>
      <c r="K92" s="1">
        <f t="shared" si="16"/>
        <v>0</v>
      </c>
      <c r="L92" s="1">
        <f t="shared" si="17"/>
        <v>0</v>
      </c>
      <c r="M92" s="1"/>
      <c r="N92" s="1">
        <v>23.56</v>
      </c>
      <c r="O92" s="1"/>
      <c r="P92" s="166"/>
      <c r="Q92" s="171"/>
      <c r="R92" s="171"/>
      <c r="S92" s="166"/>
      <c r="Z92">
        <v>0</v>
      </c>
    </row>
    <row r="93" spans="1:26" ht="24.95" customHeight="1" x14ac:dyDescent="0.25">
      <c r="A93" s="169">
        <v>59</v>
      </c>
      <c r="B93" s="167" t="s">
        <v>102</v>
      </c>
      <c r="C93" s="170" t="s">
        <v>500</v>
      </c>
      <c r="D93" s="167" t="s">
        <v>501</v>
      </c>
      <c r="E93" s="167" t="s">
        <v>89</v>
      </c>
      <c r="F93" s="168">
        <v>24</v>
      </c>
      <c r="G93" s="191"/>
      <c r="H93" s="191"/>
      <c r="I93" s="191">
        <f t="shared" si="14"/>
        <v>0</v>
      </c>
      <c r="J93" s="167">
        <f t="shared" si="15"/>
        <v>542.64</v>
      </c>
      <c r="K93" s="1">
        <f t="shared" si="16"/>
        <v>0</v>
      </c>
      <c r="L93" s="1">
        <f t="shared" si="17"/>
        <v>0</v>
      </c>
      <c r="M93" s="1"/>
      <c r="N93" s="1">
        <v>22.61</v>
      </c>
      <c r="O93" s="1"/>
      <c r="P93" s="166"/>
      <c r="Q93" s="171"/>
      <c r="R93" s="171"/>
      <c r="S93" s="166"/>
      <c r="Z93">
        <v>0</v>
      </c>
    </row>
    <row r="94" spans="1:26" x14ac:dyDescent="0.25">
      <c r="A94" s="155"/>
      <c r="B94" s="155"/>
      <c r="C94" s="155"/>
      <c r="D94" s="155" t="s">
        <v>390</v>
      </c>
      <c r="E94" s="155"/>
      <c r="F94" s="166"/>
      <c r="G94" s="192"/>
      <c r="H94" s="192">
        <f>ROUND((SUM(M86:M93))/1,2)</f>
        <v>0</v>
      </c>
      <c r="I94" s="192">
        <f>ROUND((SUM(I86:I93))/1,2)</f>
        <v>0</v>
      </c>
      <c r="J94" s="155"/>
      <c r="K94" s="155"/>
      <c r="L94" s="155">
        <f>ROUND((SUM(L86:L93))/1,2)</f>
        <v>0</v>
      </c>
      <c r="M94" s="155">
        <f>ROUND((SUM(M86:M93))/1,2)</f>
        <v>0</v>
      </c>
      <c r="N94" s="155"/>
      <c r="O94" s="155"/>
      <c r="P94" s="172">
        <f>ROUND((SUM(P86:P93))/1,2)</f>
        <v>5.55</v>
      </c>
      <c r="Q94" s="152"/>
      <c r="R94" s="152"/>
      <c r="S94" s="172">
        <f>ROUND((SUM(S86:S93))/1,2)</f>
        <v>0</v>
      </c>
      <c r="T94" s="152"/>
      <c r="U94" s="152"/>
      <c r="V94" s="152"/>
      <c r="W94" s="152"/>
      <c r="X94" s="152"/>
      <c r="Y94" s="152"/>
      <c r="Z94" s="152"/>
    </row>
    <row r="95" spans="1:26" x14ac:dyDescent="0.25">
      <c r="A95" s="1"/>
      <c r="B95" s="1"/>
      <c r="C95" s="1"/>
      <c r="D95" s="1"/>
      <c r="E95" s="1"/>
      <c r="F95" s="162"/>
      <c r="G95" s="193"/>
      <c r="H95" s="193"/>
      <c r="I95" s="193"/>
      <c r="J95" s="1"/>
      <c r="K95" s="1"/>
      <c r="L95" s="1"/>
      <c r="M95" s="1"/>
      <c r="N95" s="1"/>
      <c r="O95" s="1"/>
      <c r="P95" s="1"/>
      <c r="S95" s="1"/>
    </row>
    <row r="96" spans="1:26" x14ac:dyDescent="0.25">
      <c r="A96" s="155"/>
      <c r="B96" s="155"/>
      <c r="C96" s="155"/>
      <c r="D96" s="155" t="s">
        <v>391</v>
      </c>
      <c r="E96" s="155"/>
      <c r="F96" s="166"/>
      <c r="G96" s="194"/>
      <c r="H96" s="194"/>
      <c r="I96" s="194"/>
      <c r="J96" s="155"/>
      <c r="K96" s="155"/>
      <c r="L96" s="155"/>
      <c r="M96" s="155"/>
      <c r="N96" s="155"/>
      <c r="O96" s="155"/>
      <c r="P96" s="155"/>
      <c r="Q96" s="152"/>
      <c r="R96" s="152"/>
      <c r="S96" s="155"/>
      <c r="T96" s="152"/>
      <c r="U96" s="152"/>
      <c r="V96" s="152"/>
      <c r="W96" s="152"/>
      <c r="X96" s="152"/>
      <c r="Y96" s="152"/>
      <c r="Z96" s="152"/>
    </row>
    <row r="97" spans="1:26" ht="24.95" customHeight="1" x14ac:dyDescent="0.25">
      <c r="A97" s="169">
        <v>60</v>
      </c>
      <c r="B97" s="167" t="s">
        <v>502</v>
      </c>
      <c r="C97" s="170" t="s">
        <v>503</v>
      </c>
      <c r="D97" s="167" t="s">
        <v>504</v>
      </c>
      <c r="E97" s="167" t="s">
        <v>89</v>
      </c>
      <c r="F97" s="168">
        <v>6</v>
      </c>
      <c r="G97" s="191"/>
      <c r="H97" s="191"/>
      <c r="I97" s="191">
        <f t="shared" ref="I97:I103" si="18">ROUND(F97*(G97+H97),2)</f>
        <v>0</v>
      </c>
      <c r="J97" s="167">
        <f t="shared" ref="J97:J103" si="19">ROUND(F97*(N97),2)</f>
        <v>6187.02</v>
      </c>
      <c r="K97" s="1">
        <f t="shared" ref="K97:K103" si="20">ROUND(F97*(O97),2)</f>
        <v>0</v>
      </c>
      <c r="L97" s="1">
        <f t="shared" ref="L97:L103" si="21">ROUND(F97*(G97),2)</f>
        <v>0</v>
      </c>
      <c r="M97" s="1"/>
      <c r="N97" s="1">
        <v>1031.17</v>
      </c>
      <c r="O97" s="1"/>
      <c r="P97" s="166">
        <f>ROUND(F97*(R97),3)</f>
        <v>1E-3</v>
      </c>
      <c r="Q97" s="171"/>
      <c r="R97" s="171">
        <v>1E-4</v>
      </c>
      <c r="S97" s="166"/>
      <c r="Z97">
        <v>0</v>
      </c>
    </row>
    <row r="98" spans="1:26" ht="24.95" customHeight="1" x14ac:dyDescent="0.25">
      <c r="A98" s="169">
        <v>61</v>
      </c>
      <c r="B98" s="167" t="s">
        <v>502</v>
      </c>
      <c r="C98" s="170" t="s">
        <v>505</v>
      </c>
      <c r="D98" s="167" t="s">
        <v>506</v>
      </c>
      <c r="E98" s="167" t="s">
        <v>89</v>
      </c>
      <c r="F98" s="168">
        <v>52</v>
      </c>
      <c r="G98" s="191"/>
      <c r="H98" s="191"/>
      <c r="I98" s="191">
        <f t="shared" si="18"/>
        <v>0</v>
      </c>
      <c r="J98" s="167">
        <f t="shared" si="19"/>
        <v>13129.48</v>
      </c>
      <c r="K98" s="1">
        <f t="shared" si="20"/>
        <v>0</v>
      </c>
      <c r="L98" s="1">
        <f t="shared" si="21"/>
        <v>0</v>
      </c>
      <c r="M98" s="1"/>
      <c r="N98" s="1">
        <v>252.49</v>
      </c>
      <c r="O98" s="1"/>
      <c r="P98" s="166"/>
      <c r="Q98" s="171"/>
      <c r="R98" s="171"/>
      <c r="S98" s="166"/>
      <c r="Z98">
        <v>0</v>
      </c>
    </row>
    <row r="99" spans="1:26" ht="24.95" customHeight="1" x14ac:dyDescent="0.25">
      <c r="A99" s="169">
        <v>62</v>
      </c>
      <c r="B99" s="167" t="s">
        <v>502</v>
      </c>
      <c r="C99" s="170" t="s">
        <v>507</v>
      </c>
      <c r="D99" s="167" t="s">
        <v>508</v>
      </c>
      <c r="E99" s="167" t="s">
        <v>131</v>
      </c>
      <c r="F99" s="168">
        <v>0.55000000000000004</v>
      </c>
      <c r="G99" s="191"/>
      <c r="H99" s="191"/>
      <c r="I99" s="191">
        <f t="shared" si="18"/>
        <v>0</v>
      </c>
      <c r="J99" s="167">
        <f t="shared" si="19"/>
        <v>0.31</v>
      </c>
      <c r="K99" s="1">
        <f t="shared" si="20"/>
        <v>0</v>
      </c>
      <c r="L99" s="1">
        <f t="shared" si="21"/>
        <v>0</v>
      </c>
      <c r="M99" s="1"/>
      <c r="N99" s="1">
        <v>0.56099998950958252</v>
      </c>
      <c r="O99" s="1"/>
      <c r="P99" s="166"/>
      <c r="Q99" s="171"/>
      <c r="R99" s="171"/>
      <c r="S99" s="166"/>
      <c r="Z99">
        <v>0</v>
      </c>
    </row>
    <row r="100" spans="1:26" ht="24.95" customHeight="1" x14ac:dyDescent="0.25">
      <c r="A100" s="169">
        <v>63</v>
      </c>
      <c r="B100" s="167" t="s">
        <v>509</v>
      </c>
      <c r="C100" s="170" t="s">
        <v>510</v>
      </c>
      <c r="D100" s="167" t="s">
        <v>511</v>
      </c>
      <c r="E100" s="167" t="s">
        <v>142</v>
      </c>
      <c r="F100" s="168">
        <v>24.2</v>
      </c>
      <c r="G100" s="191"/>
      <c r="H100" s="191"/>
      <c r="I100" s="191">
        <f t="shared" si="18"/>
        <v>0</v>
      </c>
      <c r="J100" s="167">
        <f t="shared" si="19"/>
        <v>74.78</v>
      </c>
      <c r="K100" s="1">
        <f t="shared" si="20"/>
        <v>0</v>
      </c>
      <c r="L100" s="1">
        <f t="shared" si="21"/>
        <v>0</v>
      </c>
      <c r="M100" s="1"/>
      <c r="N100" s="1">
        <v>3.09</v>
      </c>
      <c r="O100" s="1"/>
      <c r="P100" s="166"/>
      <c r="Q100" s="171"/>
      <c r="R100" s="171"/>
      <c r="S100" s="166"/>
      <c r="Z100">
        <v>0</v>
      </c>
    </row>
    <row r="101" spans="1:26" ht="24.95" customHeight="1" x14ac:dyDescent="0.25">
      <c r="A101" s="169">
        <v>64</v>
      </c>
      <c r="B101" s="167" t="s">
        <v>102</v>
      </c>
      <c r="C101" s="170" t="s">
        <v>743</v>
      </c>
      <c r="D101" s="167" t="s">
        <v>744</v>
      </c>
      <c r="E101" s="167" t="s">
        <v>89</v>
      </c>
      <c r="F101" s="168">
        <v>2</v>
      </c>
      <c r="G101" s="191"/>
      <c r="H101" s="191"/>
      <c r="I101" s="191">
        <f t="shared" si="18"/>
        <v>0</v>
      </c>
      <c r="J101" s="167">
        <f t="shared" si="19"/>
        <v>15124.04</v>
      </c>
      <c r="K101" s="1">
        <f t="shared" si="20"/>
        <v>0</v>
      </c>
      <c r="L101" s="1">
        <f t="shared" si="21"/>
        <v>0</v>
      </c>
      <c r="M101" s="1"/>
      <c r="N101" s="1">
        <v>7562.02</v>
      </c>
      <c r="O101" s="1"/>
      <c r="P101" s="166"/>
      <c r="Q101" s="171"/>
      <c r="R101" s="171"/>
      <c r="S101" s="166"/>
      <c r="Z101">
        <v>0</v>
      </c>
    </row>
    <row r="102" spans="1:26" ht="24.95" customHeight="1" x14ac:dyDescent="0.25">
      <c r="A102" s="169">
        <v>65</v>
      </c>
      <c r="B102" s="167" t="s">
        <v>102</v>
      </c>
      <c r="C102" s="170" t="s">
        <v>745</v>
      </c>
      <c r="D102" s="167" t="s">
        <v>746</v>
      </c>
      <c r="E102" s="167" t="s">
        <v>89</v>
      </c>
      <c r="F102" s="168">
        <v>9</v>
      </c>
      <c r="G102" s="191"/>
      <c r="H102" s="191"/>
      <c r="I102" s="191">
        <f t="shared" si="18"/>
        <v>0</v>
      </c>
      <c r="J102" s="167">
        <f t="shared" si="19"/>
        <v>2438.64</v>
      </c>
      <c r="K102" s="1">
        <f t="shared" si="20"/>
        <v>0</v>
      </c>
      <c r="L102" s="1">
        <f t="shared" si="21"/>
        <v>0</v>
      </c>
      <c r="M102" s="1"/>
      <c r="N102" s="1">
        <v>270.95999999999998</v>
      </c>
      <c r="O102" s="1"/>
      <c r="P102" s="166"/>
      <c r="Q102" s="171"/>
      <c r="R102" s="171"/>
      <c r="S102" s="166"/>
      <c r="Z102">
        <v>0</v>
      </c>
    </row>
    <row r="103" spans="1:26" ht="24.95" customHeight="1" x14ac:dyDescent="0.25">
      <c r="A103" s="169">
        <v>66</v>
      </c>
      <c r="B103" s="167" t="s">
        <v>102</v>
      </c>
      <c r="C103" s="170" t="s">
        <v>747</v>
      </c>
      <c r="D103" s="167" t="s">
        <v>748</v>
      </c>
      <c r="E103" s="167" t="s">
        <v>89</v>
      </c>
      <c r="F103" s="168">
        <v>1</v>
      </c>
      <c r="G103" s="191"/>
      <c r="H103" s="191"/>
      <c r="I103" s="191">
        <f t="shared" si="18"/>
        <v>0</v>
      </c>
      <c r="J103" s="167">
        <f t="shared" si="19"/>
        <v>504.98</v>
      </c>
      <c r="K103" s="1">
        <f t="shared" si="20"/>
        <v>0</v>
      </c>
      <c r="L103" s="1">
        <f t="shared" si="21"/>
        <v>0</v>
      </c>
      <c r="M103" s="1"/>
      <c r="N103" s="1">
        <v>504.98</v>
      </c>
      <c r="O103" s="1"/>
      <c r="P103" s="166"/>
      <c r="Q103" s="171"/>
      <c r="R103" s="171"/>
      <c r="S103" s="166"/>
      <c r="Z103">
        <v>0</v>
      </c>
    </row>
    <row r="104" spans="1:26" x14ac:dyDescent="0.25">
      <c r="A104" s="155"/>
      <c r="B104" s="155"/>
      <c r="C104" s="155"/>
      <c r="D104" s="155" t="s">
        <v>391</v>
      </c>
      <c r="E104" s="155"/>
      <c r="F104" s="166"/>
      <c r="G104" s="192"/>
      <c r="H104" s="192">
        <f>ROUND((SUM(M96:M103))/1,2)</f>
        <v>0</v>
      </c>
      <c r="I104" s="192">
        <f>ROUND((SUM(I96:I103))/1,2)</f>
        <v>0</v>
      </c>
      <c r="J104" s="155"/>
      <c r="K104" s="155"/>
      <c r="L104" s="155">
        <f>ROUND((SUM(L96:L103))/1,2)</f>
        <v>0</v>
      </c>
      <c r="M104" s="155">
        <f>ROUND((SUM(M96:M103))/1,2)</f>
        <v>0</v>
      </c>
      <c r="N104" s="155"/>
      <c r="O104" s="155"/>
      <c r="P104" s="172">
        <f>ROUND((SUM(P96:P103))/1,2)</f>
        <v>0</v>
      </c>
      <c r="Q104" s="152"/>
      <c r="R104" s="152"/>
      <c r="S104" s="172">
        <f>ROUND((SUM(S96:S103))/1,2)</f>
        <v>0</v>
      </c>
      <c r="T104" s="152"/>
      <c r="U104" s="152"/>
      <c r="V104" s="152"/>
      <c r="W104" s="152"/>
      <c r="X104" s="152"/>
      <c r="Y104" s="152"/>
      <c r="Z104" s="152"/>
    </row>
    <row r="105" spans="1:26" x14ac:dyDescent="0.25">
      <c r="A105" s="1"/>
      <c r="B105" s="1"/>
      <c r="C105" s="1"/>
      <c r="D105" s="1"/>
      <c r="E105" s="1"/>
      <c r="F105" s="162"/>
      <c r="G105" s="193"/>
      <c r="H105" s="193"/>
      <c r="I105" s="193"/>
      <c r="J105" s="1"/>
      <c r="K105" s="1"/>
      <c r="L105" s="1"/>
      <c r="M105" s="1"/>
      <c r="N105" s="1"/>
      <c r="O105" s="1"/>
      <c r="P105" s="1"/>
      <c r="S105" s="1"/>
    </row>
    <row r="106" spans="1:26" x14ac:dyDescent="0.25">
      <c r="A106" s="155"/>
      <c r="B106" s="155"/>
      <c r="C106" s="155"/>
      <c r="D106" s="155" t="s">
        <v>392</v>
      </c>
      <c r="E106" s="155"/>
      <c r="F106" s="166"/>
      <c r="G106" s="194"/>
      <c r="H106" s="194"/>
      <c r="I106" s="194"/>
      <c r="J106" s="155"/>
      <c r="K106" s="155"/>
      <c r="L106" s="155"/>
      <c r="M106" s="155"/>
      <c r="N106" s="155"/>
      <c r="O106" s="155"/>
      <c r="P106" s="155"/>
      <c r="Q106" s="152"/>
      <c r="R106" s="152"/>
      <c r="S106" s="155"/>
      <c r="T106" s="152"/>
      <c r="U106" s="152"/>
      <c r="V106" s="152"/>
      <c r="W106" s="152"/>
      <c r="X106" s="152"/>
      <c r="Y106" s="152"/>
      <c r="Z106" s="152"/>
    </row>
    <row r="107" spans="1:26" ht="24.95" customHeight="1" x14ac:dyDescent="0.25">
      <c r="A107" s="169">
        <v>67</v>
      </c>
      <c r="B107" s="167" t="s">
        <v>749</v>
      </c>
      <c r="C107" s="170" t="s">
        <v>750</v>
      </c>
      <c r="D107" s="167" t="s">
        <v>751</v>
      </c>
      <c r="E107" s="167" t="s">
        <v>142</v>
      </c>
      <c r="F107" s="168">
        <v>32</v>
      </c>
      <c r="G107" s="191"/>
      <c r="H107" s="191"/>
      <c r="I107" s="191">
        <f>ROUND(F107*(G107+H107),2)</f>
        <v>0</v>
      </c>
      <c r="J107" s="167">
        <f>ROUND(F107*(N107),2)</f>
        <v>4626.5600000000004</v>
      </c>
      <c r="K107" s="1">
        <f>ROUND(F107*(O107),2)</f>
        <v>0</v>
      </c>
      <c r="L107" s="1">
        <f>ROUND(F107*(G107),2)</f>
        <v>0</v>
      </c>
      <c r="M107" s="1"/>
      <c r="N107" s="1">
        <v>144.58000000000001</v>
      </c>
      <c r="O107" s="1"/>
      <c r="P107" s="166">
        <f>ROUND(F107*(R107),3)</f>
        <v>2.1999999999999999E-2</v>
      </c>
      <c r="Q107" s="171"/>
      <c r="R107" s="171">
        <v>6.9999999999999999E-4</v>
      </c>
      <c r="S107" s="166"/>
      <c r="Z107">
        <v>0</v>
      </c>
    </row>
    <row r="108" spans="1:26" ht="24.95" customHeight="1" x14ac:dyDescent="0.25">
      <c r="A108" s="169">
        <v>68</v>
      </c>
      <c r="B108" s="167" t="s">
        <v>512</v>
      </c>
      <c r="C108" s="170" t="s">
        <v>752</v>
      </c>
      <c r="D108" s="167" t="s">
        <v>514</v>
      </c>
      <c r="E108" s="167" t="s">
        <v>131</v>
      </c>
      <c r="F108" s="168">
        <v>0.9</v>
      </c>
      <c r="G108" s="191"/>
      <c r="H108" s="191"/>
      <c r="I108" s="191">
        <f>ROUND(F108*(G108+H108),2)</f>
        <v>0</v>
      </c>
      <c r="J108" s="167">
        <f>ROUND(F108*(N108),2)</f>
        <v>0.83</v>
      </c>
      <c r="K108" s="1">
        <f>ROUND(F108*(O108),2)</f>
        <v>0</v>
      </c>
      <c r="L108" s="1">
        <f>ROUND(F108*(G108),2)</f>
        <v>0</v>
      </c>
      <c r="M108" s="1"/>
      <c r="N108" s="1">
        <v>0.9179999828338623</v>
      </c>
      <c r="O108" s="1"/>
      <c r="P108" s="166"/>
      <c r="Q108" s="171"/>
      <c r="R108" s="171"/>
      <c r="S108" s="166"/>
      <c r="Z108">
        <v>0</v>
      </c>
    </row>
    <row r="109" spans="1:26" x14ac:dyDescent="0.25">
      <c r="A109" s="155"/>
      <c r="B109" s="155"/>
      <c r="C109" s="155"/>
      <c r="D109" s="155" t="s">
        <v>392</v>
      </c>
      <c r="E109" s="155"/>
      <c r="F109" s="166"/>
      <c r="G109" s="192"/>
      <c r="H109" s="192">
        <f>ROUND((SUM(M106:M108))/1,2)</f>
        <v>0</v>
      </c>
      <c r="I109" s="192">
        <f>ROUND((SUM(I106:I108))/1,2)</f>
        <v>0</v>
      </c>
      <c r="J109" s="155"/>
      <c r="K109" s="155"/>
      <c r="L109" s="155">
        <f>ROUND((SUM(L106:L108))/1,2)</f>
        <v>0</v>
      </c>
      <c r="M109" s="155">
        <f>ROUND((SUM(M106:M108))/1,2)</f>
        <v>0</v>
      </c>
      <c r="N109" s="155"/>
      <c r="O109" s="155"/>
      <c r="P109" s="172">
        <f>ROUND((SUM(P106:P108))/1,2)</f>
        <v>0.02</v>
      </c>
      <c r="Q109" s="152"/>
      <c r="R109" s="152"/>
      <c r="S109" s="172">
        <f>ROUND((SUM(S106:S108))/1,2)</f>
        <v>0</v>
      </c>
      <c r="T109" s="152"/>
      <c r="U109" s="152"/>
      <c r="V109" s="152"/>
      <c r="W109" s="152"/>
      <c r="X109" s="152"/>
      <c r="Y109" s="152"/>
      <c r="Z109" s="152"/>
    </row>
    <row r="110" spans="1:26" x14ac:dyDescent="0.25">
      <c r="A110" s="1"/>
      <c r="B110" s="1"/>
      <c r="C110" s="1"/>
      <c r="D110" s="1"/>
      <c r="E110" s="1"/>
      <c r="F110" s="162"/>
      <c r="G110" s="193"/>
      <c r="H110" s="193"/>
      <c r="I110" s="193"/>
      <c r="J110" s="1"/>
      <c r="K110" s="1"/>
      <c r="L110" s="1"/>
      <c r="M110" s="1"/>
      <c r="N110" s="1"/>
      <c r="O110" s="1"/>
      <c r="P110" s="1"/>
      <c r="S110" s="1"/>
    </row>
    <row r="111" spans="1:26" x14ac:dyDescent="0.25">
      <c r="A111" s="155"/>
      <c r="B111" s="155"/>
      <c r="C111" s="155"/>
      <c r="D111" s="155" t="s">
        <v>393</v>
      </c>
      <c r="E111" s="155"/>
      <c r="F111" s="166"/>
      <c r="G111" s="194"/>
      <c r="H111" s="194"/>
      <c r="I111" s="194"/>
      <c r="J111" s="155"/>
      <c r="K111" s="155"/>
      <c r="L111" s="155"/>
      <c r="M111" s="155"/>
      <c r="N111" s="155"/>
      <c r="O111" s="155"/>
      <c r="P111" s="155"/>
      <c r="Q111" s="152"/>
      <c r="R111" s="152"/>
      <c r="S111" s="155"/>
      <c r="T111" s="152"/>
      <c r="U111" s="152"/>
      <c r="V111" s="152"/>
      <c r="W111" s="152"/>
      <c r="X111" s="152"/>
      <c r="Y111" s="152"/>
      <c r="Z111" s="152"/>
    </row>
    <row r="112" spans="1:26" ht="24.95" customHeight="1" x14ac:dyDescent="0.25">
      <c r="A112" s="169">
        <v>69</v>
      </c>
      <c r="B112" s="167" t="s">
        <v>517</v>
      </c>
      <c r="C112" s="170" t="s">
        <v>753</v>
      </c>
      <c r="D112" s="167" t="s">
        <v>754</v>
      </c>
      <c r="E112" s="167" t="s">
        <v>86</v>
      </c>
      <c r="F112" s="168">
        <v>484</v>
      </c>
      <c r="G112" s="191"/>
      <c r="H112" s="191"/>
      <c r="I112" s="191">
        <f>ROUND(F112*(G112+H112),2)</f>
        <v>0</v>
      </c>
      <c r="J112" s="167">
        <f>ROUND(F112*(N112),2)</f>
        <v>1815</v>
      </c>
      <c r="K112" s="1">
        <f>ROUND(F112*(O112),2)</f>
        <v>0</v>
      </c>
      <c r="L112" s="1">
        <f>ROUND(F112*(G112),2)</f>
        <v>0</v>
      </c>
      <c r="M112" s="1"/>
      <c r="N112" s="1">
        <v>3.75</v>
      </c>
      <c r="O112" s="1"/>
      <c r="P112" s="166">
        <f>ROUND(F112*(R112),3)</f>
        <v>0.3</v>
      </c>
      <c r="Q112" s="171"/>
      <c r="R112" s="171">
        <v>6.2E-4</v>
      </c>
      <c r="S112" s="166"/>
      <c r="Z112">
        <v>0</v>
      </c>
    </row>
    <row r="113" spans="1:26" ht="24.95" customHeight="1" x14ac:dyDescent="0.25">
      <c r="A113" s="169">
        <v>70</v>
      </c>
      <c r="B113" s="167" t="s">
        <v>517</v>
      </c>
      <c r="C113" s="170" t="s">
        <v>518</v>
      </c>
      <c r="D113" s="167" t="s">
        <v>519</v>
      </c>
      <c r="E113" s="167" t="s">
        <v>142</v>
      </c>
      <c r="F113" s="168">
        <v>455.4</v>
      </c>
      <c r="G113" s="191"/>
      <c r="H113" s="191"/>
      <c r="I113" s="191">
        <f>ROUND(F113*(G113+H113),2)</f>
        <v>0</v>
      </c>
      <c r="J113" s="167">
        <f>ROUND(F113*(N113),2)</f>
        <v>8852.98</v>
      </c>
      <c r="K113" s="1">
        <f>ROUND(F113*(O113),2)</f>
        <v>0</v>
      </c>
      <c r="L113" s="1">
        <f>ROUND(F113*(G113),2)</f>
        <v>0</v>
      </c>
      <c r="M113" s="1"/>
      <c r="N113" s="1">
        <v>19.440000000000001</v>
      </c>
      <c r="O113" s="1"/>
      <c r="P113" s="166">
        <f>ROUND(F113*(R113),3)</f>
        <v>2.4140000000000001</v>
      </c>
      <c r="Q113" s="171"/>
      <c r="R113" s="171">
        <v>5.3E-3</v>
      </c>
      <c r="S113" s="166"/>
      <c r="Z113">
        <v>0</v>
      </c>
    </row>
    <row r="114" spans="1:26" ht="24.95" customHeight="1" x14ac:dyDescent="0.25">
      <c r="A114" s="169">
        <v>71</v>
      </c>
      <c r="B114" s="167" t="s">
        <v>517</v>
      </c>
      <c r="C114" s="170" t="s">
        <v>520</v>
      </c>
      <c r="D114" s="167" t="s">
        <v>521</v>
      </c>
      <c r="E114" s="167" t="s">
        <v>131</v>
      </c>
      <c r="F114" s="168">
        <v>3.55</v>
      </c>
      <c r="G114" s="191"/>
      <c r="H114" s="191"/>
      <c r="I114" s="191">
        <f>ROUND(F114*(G114+H114),2)</f>
        <v>0</v>
      </c>
      <c r="J114" s="167">
        <f>ROUND(F114*(N114),2)</f>
        <v>12.85</v>
      </c>
      <c r="K114" s="1">
        <f>ROUND(F114*(O114),2)</f>
        <v>0</v>
      </c>
      <c r="L114" s="1">
        <f>ROUND(F114*(G114),2)</f>
        <v>0</v>
      </c>
      <c r="M114" s="1"/>
      <c r="N114" s="1">
        <v>3.6209999322891235</v>
      </c>
      <c r="O114" s="1"/>
      <c r="P114" s="166"/>
      <c r="Q114" s="171"/>
      <c r="R114" s="171"/>
      <c r="S114" s="166"/>
      <c r="Z114">
        <v>0</v>
      </c>
    </row>
    <row r="115" spans="1:26" ht="24.95" customHeight="1" x14ac:dyDescent="0.25">
      <c r="A115" s="169">
        <v>72</v>
      </c>
      <c r="B115" s="167" t="s">
        <v>102</v>
      </c>
      <c r="C115" s="170" t="s">
        <v>522</v>
      </c>
      <c r="D115" s="167" t="s">
        <v>523</v>
      </c>
      <c r="E115" s="167" t="s">
        <v>142</v>
      </c>
      <c r="F115" s="168">
        <v>554.17999999999995</v>
      </c>
      <c r="G115" s="191"/>
      <c r="H115" s="191"/>
      <c r="I115" s="191">
        <f>ROUND(F115*(G115+H115),2)</f>
        <v>0</v>
      </c>
      <c r="J115" s="167">
        <f>ROUND(F115*(N115),2)</f>
        <v>8900.1299999999992</v>
      </c>
      <c r="K115" s="1">
        <f>ROUND(F115*(O115),2)</f>
        <v>0</v>
      </c>
      <c r="L115" s="1">
        <f>ROUND(F115*(G115),2)</f>
        <v>0</v>
      </c>
      <c r="M115" s="1"/>
      <c r="N115" s="1">
        <v>16.059999999999999</v>
      </c>
      <c r="O115" s="1"/>
      <c r="P115" s="166"/>
      <c r="Q115" s="171"/>
      <c r="R115" s="171"/>
      <c r="S115" s="166"/>
      <c r="Z115">
        <v>0</v>
      </c>
    </row>
    <row r="116" spans="1:26" x14ac:dyDescent="0.25">
      <c r="A116" s="155"/>
      <c r="B116" s="155"/>
      <c r="C116" s="155"/>
      <c r="D116" s="155" t="s">
        <v>393</v>
      </c>
      <c r="E116" s="155"/>
      <c r="F116" s="166"/>
      <c r="G116" s="192"/>
      <c r="H116" s="192">
        <f>ROUND((SUM(M111:M115))/1,2)</f>
        <v>0</v>
      </c>
      <c r="I116" s="192">
        <f>ROUND((SUM(I111:I115))/1,2)</f>
        <v>0</v>
      </c>
      <c r="J116" s="155"/>
      <c r="K116" s="155"/>
      <c r="L116" s="155">
        <f>ROUND((SUM(L111:L115))/1,2)</f>
        <v>0</v>
      </c>
      <c r="M116" s="155">
        <f>ROUND((SUM(M111:M115))/1,2)</f>
        <v>0</v>
      </c>
      <c r="N116" s="155"/>
      <c r="O116" s="155"/>
      <c r="P116" s="172">
        <f>ROUND((SUM(P111:P115))/1,2)</f>
        <v>2.71</v>
      </c>
      <c r="Q116" s="152"/>
      <c r="R116" s="152"/>
      <c r="S116" s="172">
        <f>ROUND((SUM(S111:S115))/1,2)</f>
        <v>0</v>
      </c>
      <c r="T116" s="152"/>
      <c r="U116" s="152"/>
      <c r="V116" s="152"/>
      <c r="W116" s="152"/>
      <c r="X116" s="152"/>
      <c r="Y116" s="152"/>
      <c r="Z116" s="152"/>
    </row>
    <row r="117" spans="1:26" x14ac:dyDescent="0.25">
      <c r="A117" s="1"/>
      <c r="B117" s="1"/>
      <c r="C117" s="1"/>
      <c r="D117" s="1"/>
      <c r="E117" s="1"/>
      <c r="F117" s="162"/>
      <c r="G117" s="193"/>
      <c r="H117" s="193"/>
      <c r="I117" s="193"/>
      <c r="J117" s="1"/>
      <c r="K117" s="1"/>
      <c r="L117" s="1"/>
      <c r="M117" s="1"/>
      <c r="N117" s="1"/>
      <c r="O117" s="1"/>
      <c r="P117" s="1"/>
      <c r="S117" s="1"/>
    </row>
    <row r="118" spans="1:26" x14ac:dyDescent="0.25">
      <c r="A118" s="155"/>
      <c r="B118" s="155"/>
      <c r="C118" s="155"/>
      <c r="D118" s="155" t="s">
        <v>394</v>
      </c>
      <c r="E118" s="155"/>
      <c r="F118" s="166"/>
      <c r="G118" s="194"/>
      <c r="H118" s="194"/>
      <c r="I118" s="194"/>
      <c r="J118" s="155"/>
      <c r="K118" s="155"/>
      <c r="L118" s="155"/>
      <c r="M118" s="155"/>
      <c r="N118" s="155"/>
      <c r="O118" s="155"/>
      <c r="P118" s="155"/>
      <c r="Q118" s="152"/>
      <c r="R118" s="152"/>
      <c r="S118" s="155"/>
      <c r="T118" s="152"/>
      <c r="U118" s="152"/>
      <c r="V118" s="152"/>
      <c r="W118" s="152"/>
      <c r="X118" s="152"/>
      <c r="Y118" s="152"/>
      <c r="Z118" s="152"/>
    </row>
    <row r="119" spans="1:26" ht="24.95" customHeight="1" x14ac:dyDescent="0.25">
      <c r="A119" s="169">
        <v>73</v>
      </c>
      <c r="B119" s="167" t="s">
        <v>524</v>
      </c>
      <c r="C119" s="170" t="s">
        <v>525</v>
      </c>
      <c r="D119" s="167" t="s">
        <v>526</v>
      </c>
      <c r="E119" s="167" t="s">
        <v>142</v>
      </c>
      <c r="F119" s="168">
        <v>113.3</v>
      </c>
      <c r="G119" s="191"/>
      <c r="H119" s="191"/>
      <c r="I119" s="191">
        <f>ROUND(F119*(G119+H119),2)</f>
        <v>0</v>
      </c>
      <c r="J119" s="167">
        <f>ROUND(F119*(N119),2)</f>
        <v>2469.94</v>
      </c>
      <c r="K119" s="1">
        <f>ROUND(F119*(O119),2)</f>
        <v>0</v>
      </c>
      <c r="L119" s="1">
        <f>ROUND(F119*(G119),2)</f>
        <v>0</v>
      </c>
      <c r="M119" s="1"/>
      <c r="N119" s="1">
        <v>21.8</v>
      </c>
      <c r="O119" s="1"/>
      <c r="P119" s="166">
        <f>ROUND(F119*(R119),3)</f>
        <v>0.33400000000000002</v>
      </c>
      <c r="Q119" s="171"/>
      <c r="R119" s="171">
        <v>2.9458560000000002E-3</v>
      </c>
      <c r="S119" s="166"/>
      <c r="Z119">
        <v>0</v>
      </c>
    </row>
    <row r="120" spans="1:26" ht="24.95" customHeight="1" x14ac:dyDescent="0.25">
      <c r="A120" s="169">
        <v>74</v>
      </c>
      <c r="B120" s="167" t="s">
        <v>524</v>
      </c>
      <c r="C120" s="170" t="s">
        <v>527</v>
      </c>
      <c r="D120" s="167" t="s">
        <v>528</v>
      </c>
      <c r="E120" s="167" t="s">
        <v>86</v>
      </c>
      <c r="F120" s="168">
        <v>8.4149999999999991</v>
      </c>
      <c r="G120" s="191"/>
      <c r="H120" s="191"/>
      <c r="I120" s="191">
        <f>ROUND(F120*(G120+H120),2)</f>
        <v>0</v>
      </c>
      <c r="J120" s="167">
        <f>ROUND(F120*(N120),2)</f>
        <v>54.11</v>
      </c>
      <c r="K120" s="1">
        <f>ROUND(F120*(O120),2)</f>
        <v>0</v>
      </c>
      <c r="L120" s="1">
        <f>ROUND(F120*(G120),2)</f>
        <v>0</v>
      </c>
      <c r="M120" s="1"/>
      <c r="N120" s="1">
        <v>6.43</v>
      </c>
      <c r="O120" s="1"/>
      <c r="P120" s="166">
        <f>ROUND(F120*(R120),3)</f>
        <v>4.0000000000000001E-3</v>
      </c>
      <c r="Q120" s="171"/>
      <c r="R120" s="171">
        <v>5.0000000000000001E-4</v>
      </c>
      <c r="S120" s="166"/>
      <c r="Z120">
        <v>0</v>
      </c>
    </row>
    <row r="121" spans="1:26" ht="24.95" customHeight="1" x14ac:dyDescent="0.25">
      <c r="A121" s="169">
        <v>75</v>
      </c>
      <c r="B121" s="167" t="s">
        <v>524</v>
      </c>
      <c r="C121" s="170" t="s">
        <v>529</v>
      </c>
      <c r="D121" s="167" t="s">
        <v>530</v>
      </c>
      <c r="E121" s="167" t="s">
        <v>131</v>
      </c>
      <c r="F121" s="168">
        <v>2</v>
      </c>
      <c r="G121" s="191"/>
      <c r="H121" s="191"/>
      <c r="I121" s="191">
        <f>ROUND(F121*(G121+H121),2)</f>
        <v>0</v>
      </c>
      <c r="J121" s="167">
        <f>ROUND(F121*(N121),2)</f>
        <v>4.08</v>
      </c>
      <c r="K121" s="1">
        <f>ROUND(F121*(O121),2)</f>
        <v>0</v>
      </c>
      <c r="L121" s="1">
        <f>ROUND(F121*(G121),2)</f>
        <v>0</v>
      </c>
      <c r="M121" s="1"/>
      <c r="N121" s="1">
        <v>2.0399999618530273</v>
      </c>
      <c r="O121" s="1"/>
      <c r="P121" s="166"/>
      <c r="Q121" s="171"/>
      <c r="R121" s="171"/>
      <c r="S121" s="166"/>
      <c r="Z121">
        <v>0</v>
      </c>
    </row>
    <row r="122" spans="1:26" ht="24.95" customHeight="1" x14ac:dyDescent="0.25">
      <c r="A122" s="169">
        <v>76</v>
      </c>
      <c r="B122" s="167" t="s">
        <v>531</v>
      </c>
      <c r="C122" s="170" t="s">
        <v>532</v>
      </c>
      <c r="D122" s="167" t="s">
        <v>533</v>
      </c>
      <c r="E122" s="167" t="s">
        <v>142</v>
      </c>
      <c r="F122" s="168">
        <v>124.63</v>
      </c>
      <c r="G122" s="191"/>
      <c r="H122" s="191"/>
      <c r="I122" s="191">
        <f>ROUND(F122*(G122+H122),2)</f>
        <v>0</v>
      </c>
      <c r="J122" s="167">
        <f>ROUND(F122*(N122),2)</f>
        <v>2001.56</v>
      </c>
      <c r="K122" s="1">
        <f>ROUND(F122*(O122),2)</f>
        <v>0</v>
      </c>
      <c r="L122" s="1"/>
      <c r="M122" s="1">
        <f>ROUND(F122*(G122),2)</f>
        <v>0</v>
      </c>
      <c r="N122" s="1">
        <v>16.059999999999999</v>
      </c>
      <c r="O122" s="1"/>
      <c r="P122" s="166">
        <f>ROUND(F122*(R122),3)</f>
        <v>2.617</v>
      </c>
      <c r="Q122" s="171"/>
      <c r="R122" s="171">
        <v>2.1000000000000001E-2</v>
      </c>
      <c r="S122" s="166"/>
      <c r="Z122">
        <v>0</v>
      </c>
    </row>
    <row r="123" spans="1:26" x14ac:dyDescent="0.25">
      <c r="A123" s="155"/>
      <c r="B123" s="155"/>
      <c r="C123" s="155"/>
      <c r="D123" s="155" t="s">
        <v>394</v>
      </c>
      <c r="E123" s="155"/>
      <c r="F123" s="166"/>
      <c r="G123" s="192"/>
      <c r="H123" s="192">
        <f>ROUND((SUM(M118:M122))/1,2)</f>
        <v>0</v>
      </c>
      <c r="I123" s="192">
        <f>ROUND((SUM(I118:I122))/1,2)</f>
        <v>0</v>
      </c>
      <c r="J123" s="155"/>
      <c r="K123" s="155"/>
      <c r="L123" s="155">
        <f>ROUND((SUM(L118:L122))/1,2)</f>
        <v>0</v>
      </c>
      <c r="M123" s="155">
        <f>ROUND((SUM(M118:M122))/1,2)</f>
        <v>0</v>
      </c>
      <c r="N123" s="155"/>
      <c r="O123" s="155"/>
      <c r="P123" s="172">
        <f>ROUND((SUM(P118:P122))/1,2)</f>
        <v>2.96</v>
      </c>
      <c r="Q123" s="152"/>
      <c r="R123" s="152"/>
      <c r="S123" s="172">
        <f>ROUND((SUM(S118:S122))/1,2)</f>
        <v>0</v>
      </c>
      <c r="T123" s="152"/>
      <c r="U123" s="152"/>
      <c r="V123" s="152"/>
      <c r="W123" s="152"/>
      <c r="X123" s="152"/>
      <c r="Y123" s="152"/>
      <c r="Z123" s="152"/>
    </row>
    <row r="124" spans="1:26" x14ac:dyDescent="0.25">
      <c r="A124" s="1"/>
      <c r="B124" s="1"/>
      <c r="C124" s="1"/>
      <c r="D124" s="1"/>
      <c r="E124" s="1"/>
      <c r="F124" s="162"/>
      <c r="G124" s="193"/>
      <c r="H124" s="193"/>
      <c r="I124" s="193"/>
      <c r="J124" s="1"/>
      <c r="K124" s="1"/>
      <c r="L124" s="1"/>
      <c r="M124" s="1"/>
      <c r="N124" s="1"/>
      <c r="O124" s="1"/>
      <c r="P124" s="1"/>
      <c r="S124" s="1"/>
    </row>
    <row r="125" spans="1:26" x14ac:dyDescent="0.25">
      <c r="A125" s="155"/>
      <c r="B125" s="155"/>
      <c r="C125" s="155"/>
      <c r="D125" s="155" t="s">
        <v>395</v>
      </c>
      <c r="E125" s="155"/>
      <c r="F125" s="166"/>
      <c r="G125" s="194"/>
      <c r="H125" s="194"/>
      <c r="I125" s="194"/>
      <c r="J125" s="155"/>
      <c r="K125" s="155"/>
      <c r="L125" s="155"/>
      <c r="M125" s="155"/>
      <c r="N125" s="155"/>
      <c r="O125" s="155"/>
      <c r="P125" s="155"/>
      <c r="Q125" s="152"/>
      <c r="R125" s="152"/>
      <c r="S125" s="155"/>
      <c r="T125" s="152"/>
      <c r="U125" s="152"/>
      <c r="V125" s="152"/>
      <c r="W125" s="152"/>
      <c r="X125" s="152"/>
      <c r="Y125" s="152"/>
      <c r="Z125" s="152"/>
    </row>
    <row r="126" spans="1:26" ht="24.95" customHeight="1" x14ac:dyDescent="0.25">
      <c r="A126" s="169">
        <v>77</v>
      </c>
      <c r="B126" s="167" t="s">
        <v>534</v>
      </c>
      <c r="C126" s="170" t="s">
        <v>755</v>
      </c>
      <c r="D126" s="167" t="s">
        <v>756</v>
      </c>
      <c r="E126" s="167" t="s">
        <v>142</v>
      </c>
      <c r="F126" s="168">
        <v>359.7</v>
      </c>
      <c r="G126" s="191"/>
      <c r="H126" s="191"/>
      <c r="I126" s="191">
        <f>ROUND(F126*(G126+H126),2)</f>
        <v>0</v>
      </c>
      <c r="J126" s="167">
        <f>ROUND(F126*(N126),2)</f>
        <v>1399.23</v>
      </c>
      <c r="K126" s="1">
        <f>ROUND(F126*(O126),2)</f>
        <v>0</v>
      </c>
      <c r="L126" s="1">
        <f>ROUND(F126*(G126),2)</f>
        <v>0</v>
      </c>
      <c r="M126" s="1"/>
      <c r="N126" s="1">
        <v>3.89</v>
      </c>
      <c r="O126" s="1"/>
      <c r="P126" s="166">
        <f>ROUND(F126*(R126),3)</f>
        <v>8.3000000000000004E-2</v>
      </c>
      <c r="Q126" s="171"/>
      <c r="R126" s="171">
        <v>2.3000000000000001E-4</v>
      </c>
      <c r="S126" s="166"/>
      <c r="Z126">
        <v>0</v>
      </c>
    </row>
    <row r="127" spans="1:26" ht="24.95" customHeight="1" x14ac:dyDescent="0.25">
      <c r="A127" s="169">
        <v>78</v>
      </c>
      <c r="B127" s="167" t="s">
        <v>534</v>
      </c>
      <c r="C127" s="170" t="s">
        <v>535</v>
      </c>
      <c r="D127" s="167" t="s">
        <v>832</v>
      </c>
      <c r="E127" s="167" t="s">
        <v>142</v>
      </c>
      <c r="F127" s="168">
        <v>163.24</v>
      </c>
      <c r="G127" s="191"/>
      <c r="H127" s="191"/>
      <c r="I127" s="191">
        <f>ROUND(F127*(G127+H127),2)</f>
        <v>0</v>
      </c>
      <c r="J127" s="167">
        <f>ROUND(F127*(N127),2)</f>
        <v>393.41</v>
      </c>
      <c r="K127" s="1">
        <f>ROUND(F127*(O127),2)</f>
        <v>0</v>
      </c>
      <c r="L127" s="1">
        <f>ROUND(F127*(G127),2)</f>
        <v>0</v>
      </c>
      <c r="M127" s="1"/>
      <c r="N127" s="1">
        <v>2.41</v>
      </c>
      <c r="O127" s="1"/>
      <c r="P127" s="166">
        <f>ROUND(F127*(R127),3)</f>
        <v>5.3999999999999999E-2</v>
      </c>
      <c r="Q127" s="171"/>
      <c r="R127" s="171">
        <v>3.3E-4</v>
      </c>
      <c r="S127" s="166"/>
      <c r="Z127">
        <v>0</v>
      </c>
    </row>
    <row r="128" spans="1:26" ht="24.95" customHeight="1" x14ac:dyDescent="0.25">
      <c r="A128" s="169">
        <v>79</v>
      </c>
      <c r="B128" s="167" t="s">
        <v>534</v>
      </c>
      <c r="C128" s="170" t="s">
        <v>537</v>
      </c>
      <c r="D128" s="167" t="s">
        <v>833</v>
      </c>
      <c r="E128" s="167" t="s">
        <v>142</v>
      </c>
      <c r="F128" s="168">
        <v>516.66999999999996</v>
      </c>
      <c r="G128" s="191"/>
      <c r="H128" s="191"/>
      <c r="I128" s="191">
        <f>ROUND(F128*(G128+H128),2)</f>
        <v>0</v>
      </c>
      <c r="J128" s="167">
        <f>ROUND(F128*(N128),2)</f>
        <v>986.84</v>
      </c>
      <c r="K128" s="1">
        <f>ROUND(F128*(O128),2)</f>
        <v>0</v>
      </c>
      <c r="L128" s="1">
        <f>ROUND(F128*(G128),2)</f>
        <v>0</v>
      </c>
      <c r="M128" s="1"/>
      <c r="N128" s="1">
        <v>1.9100000000000001</v>
      </c>
      <c r="O128" s="1"/>
      <c r="P128" s="166">
        <f>ROUND(F128*(R128),3)</f>
        <v>0.17100000000000001</v>
      </c>
      <c r="Q128" s="171"/>
      <c r="R128" s="171">
        <v>3.3E-4</v>
      </c>
      <c r="S128" s="166"/>
      <c r="Z128">
        <v>0</v>
      </c>
    </row>
    <row r="129" spans="1:26" x14ac:dyDescent="0.25">
      <c r="A129" s="155"/>
      <c r="B129" s="155"/>
      <c r="C129" s="155"/>
      <c r="D129" s="155" t="s">
        <v>395</v>
      </c>
      <c r="E129" s="155"/>
      <c r="F129" s="166"/>
      <c r="G129" s="192"/>
      <c r="H129" s="192">
        <f>ROUND((SUM(M125:M128))/1,2)</f>
        <v>0</v>
      </c>
      <c r="I129" s="192">
        <f>ROUND((SUM(I125:I128))/1,2)</f>
        <v>0</v>
      </c>
      <c r="J129" s="155"/>
      <c r="K129" s="155"/>
      <c r="L129" s="155">
        <f>ROUND((SUM(L125:L128))/1,2)</f>
        <v>0</v>
      </c>
      <c r="M129" s="155">
        <f>ROUND((SUM(M125:M128))/1,2)</f>
        <v>0</v>
      </c>
      <c r="N129" s="155"/>
      <c r="O129" s="155"/>
      <c r="P129" s="172">
        <f>ROUND((SUM(P125:P128))/1,2)</f>
        <v>0.31</v>
      </c>
      <c r="Q129" s="152"/>
      <c r="R129" s="152"/>
      <c r="S129" s="172">
        <f>ROUND((SUM(S125:S128))/1,2)</f>
        <v>0</v>
      </c>
      <c r="T129" s="152"/>
      <c r="U129" s="152"/>
      <c r="V129" s="152"/>
      <c r="W129" s="152"/>
      <c r="X129" s="152"/>
      <c r="Y129" s="152"/>
      <c r="Z129" s="152"/>
    </row>
    <row r="130" spans="1:26" x14ac:dyDescent="0.25">
      <c r="A130" s="1"/>
      <c r="B130" s="1"/>
      <c r="C130" s="1"/>
      <c r="D130" s="1"/>
      <c r="E130" s="1"/>
      <c r="F130" s="162"/>
      <c r="G130" s="193"/>
      <c r="H130" s="193"/>
      <c r="I130" s="193"/>
      <c r="J130" s="1"/>
      <c r="K130" s="1"/>
      <c r="L130" s="1"/>
      <c r="M130" s="1"/>
      <c r="N130" s="1"/>
      <c r="O130" s="1"/>
      <c r="P130" s="1"/>
      <c r="S130" s="1"/>
    </row>
    <row r="131" spans="1:26" x14ac:dyDescent="0.25">
      <c r="A131" s="155"/>
      <c r="B131" s="155"/>
      <c r="C131" s="155"/>
      <c r="D131" s="155" t="s">
        <v>396</v>
      </c>
      <c r="E131" s="155"/>
      <c r="F131" s="166"/>
      <c r="G131" s="194"/>
      <c r="H131" s="194"/>
      <c r="I131" s="194"/>
      <c r="J131" s="155"/>
      <c r="K131" s="155"/>
      <c r="L131" s="155"/>
      <c r="M131" s="155"/>
      <c r="N131" s="155"/>
      <c r="O131" s="155"/>
      <c r="P131" s="155"/>
      <c r="Q131" s="152"/>
      <c r="R131" s="152"/>
      <c r="S131" s="155"/>
      <c r="T131" s="152"/>
      <c r="U131" s="152"/>
      <c r="V131" s="152"/>
      <c r="W131" s="152"/>
      <c r="X131" s="152"/>
      <c r="Y131" s="152"/>
      <c r="Z131" s="152"/>
    </row>
    <row r="132" spans="1:26" ht="24.95" customHeight="1" x14ac:dyDescent="0.25">
      <c r="A132" s="169">
        <v>80</v>
      </c>
      <c r="B132" s="167" t="s">
        <v>539</v>
      </c>
      <c r="C132" s="170" t="s">
        <v>540</v>
      </c>
      <c r="D132" s="167" t="s">
        <v>541</v>
      </c>
      <c r="E132" s="167" t="s">
        <v>142</v>
      </c>
      <c r="F132" s="168">
        <v>1573</v>
      </c>
      <c r="G132" s="191"/>
      <c r="H132" s="191"/>
      <c r="I132" s="191">
        <f>ROUND(F132*(G132+H132),2)</f>
        <v>0</v>
      </c>
      <c r="J132" s="167">
        <f>ROUND(F132*(N132),2)</f>
        <v>1179.75</v>
      </c>
      <c r="K132" s="1">
        <f>ROUND(F132*(O132),2)</f>
        <v>0</v>
      </c>
      <c r="L132" s="1">
        <f>ROUND(F132*(G132),2)</f>
        <v>0</v>
      </c>
      <c r="M132" s="1"/>
      <c r="N132" s="1">
        <v>0.75</v>
      </c>
      <c r="O132" s="1"/>
      <c r="P132" s="166">
        <f>ROUND(F132*(R132),3)</f>
        <v>0.157</v>
      </c>
      <c r="Q132" s="171"/>
      <c r="R132" s="171">
        <v>1E-4</v>
      </c>
      <c r="S132" s="166"/>
      <c r="Z132">
        <v>0</v>
      </c>
    </row>
    <row r="133" spans="1:26" ht="24.95" customHeight="1" x14ac:dyDescent="0.25">
      <c r="A133" s="169">
        <v>81</v>
      </c>
      <c r="B133" s="167" t="s">
        <v>539</v>
      </c>
      <c r="C133" s="170" t="s">
        <v>542</v>
      </c>
      <c r="D133" s="167" t="s">
        <v>543</v>
      </c>
      <c r="E133" s="167" t="s">
        <v>142</v>
      </c>
      <c r="F133" s="168">
        <v>412.5</v>
      </c>
      <c r="G133" s="191"/>
      <c r="H133" s="191"/>
      <c r="I133" s="191">
        <f>ROUND(F133*(G133+H133),2)</f>
        <v>0</v>
      </c>
      <c r="J133" s="167">
        <f>ROUND(F133*(N133),2)</f>
        <v>280.5</v>
      </c>
      <c r="K133" s="1">
        <f>ROUND(F133*(O133),2)</f>
        <v>0</v>
      </c>
      <c r="L133" s="1">
        <f>ROUND(F133*(G133),2)</f>
        <v>0</v>
      </c>
      <c r="M133" s="1"/>
      <c r="N133" s="1">
        <v>0.68</v>
      </c>
      <c r="O133" s="1"/>
      <c r="P133" s="166">
        <f>ROUND(F133*(R133),3)</f>
        <v>6.2E-2</v>
      </c>
      <c r="Q133" s="171"/>
      <c r="R133" s="171">
        <v>1.4999999999999999E-4</v>
      </c>
      <c r="S133" s="166"/>
      <c r="Z133">
        <v>0</v>
      </c>
    </row>
    <row r="134" spans="1:26" ht="24.95" customHeight="1" x14ac:dyDescent="0.25">
      <c r="A134" s="169">
        <v>82</v>
      </c>
      <c r="B134" s="167" t="s">
        <v>539</v>
      </c>
      <c r="C134" s="170" t="s">
        <v>544</v>
      </c>
      <c r="D134" s="167" t="s">
        <v>545</v>
      </c>
      <c r="E134" s="167" t="s">
        <v>142</v>
      </c>
      <c r="F134" s="168">
        <v>1573</v>
      </c>
      <c r="G134" s="191"/>
      <c r="H134" s="191"/>
      <c r="I134" s="191">
        <f>ROUND(F134*(G134+H134),2)</f>
        <v>0</v>
      </c>
      <c r="J134" s="167">
        <f>ROUND(F134*(N134),2)</f>
        <v>4042.61</v>
      </c>
      <c r="K134" s="1">
        <f>ROUND(F134*(O134),2)</f>
        <v>0</v>
      </c>
      <c r="L134" s="1">
        <f>ROUND(F134*(G134),2)</f>
        <v>0</v>
      </c>
      <c r="M134" s="1"/>
      <c r="N134" s="1">
        <v>2.57</v>
      </c>
      <c r="O134" s="1"/>
      <c r="P134" s="166">
        <f>ROUND(F134*(R134),3)</f>
        <v>0.28299999999999997</v>
      </c>
      <c r="Q134" s="171"/>
      <c r="R134" s="171">
        <v>1.7999999999999998E-4</v>
      </c>
      <c r="S134" s="166"/>
      <c r="Z134">
        <v>0</v>
      </c>
    </row>
    <row r="135" spans="1:26" x14ac:dyDescent="0.25">
      <c r="A135" s="155"/>
      <c r="B135" s="155"/>
      <c r="C135" s="155"/>
      <c r="D135" s="155" t="s">
        <v>396</v>
      </c>
      <c r="E135" s="155"/>
      <c r="F135" s="166"/>
      <c r="G135" s="192"/>
      <c r="H135" s="192"/>
      <c r="I135" s="192">
        <f>ROUND((SUM(I131:I134))/1,2)</f>
        <v>0</v>
      </c>
      <c r="J135" s="155"/>
      <c r="K135" s="155"/>
      <c r="L135" s="155">
        <f>ROUND((SUM(L131:L134))/1,2)</f>
        <v>0</v>
      </c>
      <c r="M135" s="155">
        <f>ROUND((SUM(M131:M134))/1,2)</f>
        <v>0</v>
      </c>
      <c r="N135" s="155"/>
      <c r="O135" s="155"/>
      <c r="P135" s="172">
        <f>ROUND((SUM(P131:P134))/1,2)</f>
        <v>0.5</v>
      </c>
      <c r="S135" s="166">
        <f>ROUND((SUM(S131:S134))/1,2)</f>
        <v>0</v>
      </c>
    </row>
    <row r="136" spans="1:26" x14ac:dyDescent="0.25">
      <c r="A136" s="1"/>
      <c r="B136" s="1"/>
      <c r="C136" s="1"/>
      <c r="D136" s="1"/>
      <c r="E136" s="1"/>
      <c r="F136" s="162"/>
      <c r="G136" s="193"/>
      <c r="H136" s="193"/>
      <c r="I136" s="193"/>
      <c r="J136" s="1"/>
      <c r="K136" s="1"/>
      <c r="L136" s="1"/>
      <c r="M136" s="1"/>
      <c r="N136" s="1"/>
      <c r="O136" s="1"/>
      <c r="P136" s="1"/>
      <c r="S136" s="1"/>
    </row>
    <row r="137" spans="1:26" x14ac:dyDescent="0.25">
      <c r="A137" s="155"/>
      <c r="B137" s="155"/>
      <c r="C137" s="155"/>
      <c r="D137" s="2" t="s">
        <v>137</v>
      </c>
      <c r="E137" s="155"/>
      <c r="F137" s="166"/>
      <c r="G137" s="192"/>
      <c r="H137" s="192">
        <f>ROUND((SUM(M62:M136))/2,2)</f>
        <v>0</v>
      </c>
      <c r="I137" s="192">
        <f>ROUND((SUM(I62:I136))/2,2)</f>
        <v>0</v>
      </c>
      <c r="J137" s="155"/>
      <c r="K137" s="155"/>
      <c r="L137" s="155">
        <f>ROUND((SUM(L62:L136))/2,2)</f>
        <v>0</v>
      </c>
      <c r="M137" s="155">
        <f>ROUND((SUM(M62:M136))/2,2)</f>
        <v>0</v>
      </c>
      <c r="N137" s="155"/>
      <c r="O137" s="155"/>
      <c r="P137" s="172">
        <f>ROUND((SUM(P62:P136))/2,2)</f>
        <v>12.13</v>
      </c>
      <c r="S137" s="172">
        <f>ROUND((SUM(S62:S136))/2,2)</f>
        <v>0</v>
      </c>
    </row>
    <row r="138" spans="1:26" x14ac:dyDescent="0.25">
      <c r="A138" s="173"/>
      <c r="B138" s="173"/>
      <c r="C138" s="173"/>
      <c r="D138" s="173" t="s">
        <v>72</v>
      </c>
      <c r="E138" s="173"/>
      <c r="F138" s="174"/>
      <c r="G138" s="195"/>
      <c r="H138" s="195">
        <f>ROUND((SUM(M9:M137))/3,2)</f>
        <v>0</v>
      </c>
      <c r="I138" s="195">
        <f>ROUND((SUM(I9:I137))/3,2)</f>
        <v>0</v>
      </c>
      <c r="J138" s="173"/>
      <c r="K138" s="173">
        <f>ROUND((SUM(K9:K137))/3,2)</f>
        <v>0</v>
      </c>
      <c r="L138" s="173">
        <f>ROUND((SUM(L9:L137))/3,2)</f>
        <v>0</v>
      </c>
      <c r="M138" s="173">
        <f>ROUND((SUM(M9:M137))/3,2)</f>
        <v>0</v>
      </c>
      <c r="N138" s="173"/>
      <c r="O138" s="173"/>
      <c r="P138" s="190">
        <f>ROUND((SUM(P9:P137))/3,2)</f>
        <v>57.29</v>
      </c>
      <c r="S138" s="174">
        <f>ROUND((SUM(S9:S137))/3,2)</f>
        <v>0</v>
      </c>
      <c r="Z138">
        <f>(SUM(Z9:Z137))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Investovanie do odbornej prípravy žiakov Hotelovej akadémie v Humennom / Hotelová akadémia III - Stavebné úpravy -Ostatné priestory</oddHeader>
    <oddFooter>&amp;RStrana &amp;P z &amp;N    &amp;L&amp;7Spracované systémom Systematic®pyramida.wsn, tel.: 051 77 10 585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19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20</v>
      </c>
      <c r="H2" s="16"/>
      <c r="I2" s="27"/>
      <c r="J2" s="31"/>
    </row>
    <row r="3" spans="1:23" ht="18" customHeight="1" x14ac:dyDescent="0.25">
      <c r="A3" s="11"/>
      <c r="B3" s="40" t="s">
        <v>757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22</v>
      </c>
      <c r="J4" s="32"/>
    </row>
    <row r="5" spans="1:23" ht="18" customHeight="1" thickBot="1" x14ac:dyDescent="0.3">
      <c r="A5" s="11"/>
      <c r="B5" s="45" t="s">
        <v>23</v>
      </c>
      <c r="C5" s="20"/>
      <c r="D5" s="17"/>
      <c r="E5" s="17"/>
      <c r="F5" s="46" t="s">
        <v>24</v>
      </c>
      <c r="G5" s="17"/>
      <c r="H5" s="17"/>
      <c r="I5" s="44" t="s">
        <v>25</v>
      </c>
      <c r="J5" s="47" t="s">
        <v>26</v>
      </c>
    </row>
    <row r="6" spans="1:23" ht="18" customHeight="1" thickTop="1" x14ac:dyDescent="0.25">
      <c r="A6" s="11"/>
      <c r="B6" s="56" t="s">
        <v>27</v>
      </c>
      <c r="C6" s="52"/>
      <c r="D6" s="53"/>
      <c r="E6" s="53"/>
      <c r="F6" s="53"/>
      <c r="G6" s="57" t="s">
        <v>28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29</v>
      </c>
      <c r="H7" s="18"/>
      <c r="I7" s="29"/>
      <c r="J7" s="50"/>
    </row>
    <row r="8" spans="1:23" ht="18" customHeight="1" x14ac:dyDescent="0.25">
      <c r="A8" s="11"/>
      <c r="B8" s="45" t="s">
        <v>30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29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29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59</v>
      </c>
      <c r="E15" s="92" t="s">
        <v>60</v>
      </c>
      <c r="F15" s="104" t="s">
        <v>61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'Rekap 13597'!B12</f>
        <v>0</v>
      </c>
      <c r="E16" s="96">
        <f>'Rekap 13597'!C12</f>
        <v>0</v>
      </c>
      <c r="F16" s="105">
        <f>'Rekap 13597'!D12</f>
        <v>0</v>
      </c>
      <c r="G16" s="60">
        <v>6</v>
      </c>
      <c r="H16" s="114" t="s">
        <v>39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/>
      <c r="E17" s="75"/>
      <c r="F17" s="80"/>
      <c r="G17" s="61">
        <v>7</v>
      </c>
      <c r="H17" s="115" t="s">
        <v>40</v>
      </c>
      <c r="I17" s="128"/>
      <c r="J17" s="126">
        <f>'SO 13597'!Z112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>
        <f>'Rekap 13597'!B17</f>
        <v>0</v>
      </c>
      <c r="E18" s="76">
        <f>'Rekap 13597'!C17</f>
        <v>0</v>
      </c>
      <c r="F18" s="81">
        <f>'Rekap 13597'!D17</f>
        <v>0</v>
      </c>
      <c r="G18" s="61">
        <v>8</v>
      </c>
      <c r="H18" s="115" t="s">
        <v>41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49</v>
      </c>
      <c r="C21" s="69" t="s">
        <v>7</v>
      </c>
      <c r="D21" s="74"/>
      <c r="E21" s="19"/>
      <c r="F21" s="97"/>
      <c r="G21" s="65" t="s">
        <v>55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50</v>
      </c>
      <c r="D22" s="86"/>
      <c r="E22" s="88" t="s">
        <v>53</v>
      </c>
      <c r="F22" s="80">
        <f>((F16*U22*0)+(F17*V22*0)+(F18*W22*0))/100</f>
        <v>0</v>
      </c>
      <c r="G22" s="60">
        <v>16</v>
      </c>
      <c r="H22" s="114" t="s">
        <v>56</v>
      </c>
      <c r="I22" s="129" t="s">
        <v>53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51</v>
      </c>
      <c r="D23" s="66"/>
      <c r="E23" s="88" t="s">
        <v>54</v>
      </c>
      <c r="F23" s="81">
        <f>((F16*U23*0)+(F17*V23*0)+(F18*W23*0))/100</f>
        <v>0</v>
      </c>
      <c r="G23" s="61">
        <v>17</v>
      </c>
      <c r="H23" s="115" t="s">
        <v>57</v>
      </c>
      <c r="I23" s="129" t="s">
        <v>53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52</v>
      </c>
      <c r="D24" s="66"/>
      <c r="E24" s="88" t="s">
        <v>53</v>
      </c>
      <c r="F24" s="81">
        <f>((F16*U24*0)+(F17*V24*0)+(F18*W24*0))/100</f>
        <v>0</v>
      </c>
      <c r="G24" s="61">
        <v>18</v>
      </c>
      <c r="H24" s="115" t="s">
        <v>58</v>
      </c>
      <c r="I24" s="129" t="s">
        <v>54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64</v>
      </c>
      <c r="D27" s="135"/>
      <c r="E27" s="101"/>
      <c r="F27" s="30"/>
      <c r="G27" s="108" t="s">
        <v>42</v>
      </c>
      <c r="H27" s="103" t="s">
        <v>43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44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45</v>
      </c>
      <c r="I29" s="122">
        <f>J28-SUM('SO 13597'!K9:'SO 13597'!K111)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46</v>
      </c>
      <c r="I30" s="88">
        <f>SUM('SO 13597'!K9:'SO 13597'!K111)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47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48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62</v>
      </c>
      <c r="E33" s="15"/>
      <c r="F33" s="102"/>
      <c r="G33" s="110">
        <v>26</v>
      </c>
      <c r="H33" s="141" t="s">
        <v>63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27</v>
      </c>
      <c r="B1" s="143"/>
      <c r="C1" s="143"/>
      <c r="D1" s="144" t="s">
        <v>24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22</v>
      </c>
      <c r="E2" s="143"/>
      <c r="F2" s="143"/>
    </row>
    <row r="3" spans="1:26" x14ac:dyDescent="0.25">
      <c r="A3" s="144" t="s">
        <v>30</v>
      </c>
      <c r="B3" s="143"/>
      <c r="C3" s="143"/>
      <c r="D3" s="144" t="s">
        <v>68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757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69</v>
      </c>
      <c r="B8" s="143"/>
      <c r="C8" s="143"/>
      <c r="D8" s="143"/>
      <c r="E8" s="143"/>
      <c r="F8" s="143"/>
    </row>
    <row r="9" spans="1:26" x14ac:dyDescent="0.25">
      <c r="A9" s="146" t="s">
        <v>65</v>
      </c>
      <c r="B9" s="146" t="s">
        <v>59</v>
      </c>
      <c r="C9" s="146" t="s">
        <v>60</v>
      </c>
      <c r="D9" s="146" t="s">
        <v>36</v>
      </c>
      <c r="E9" s="146" t="s">
        <v>66</v>
      </c>
      <c r="F9" s="146" t="s">
        <v>67</v>
      </c>
    </row>
    <row r="10" spans="1:26" x14ac:dyDescent="0.25">
      <c r="A10" s="153" t="s">
        <v>382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385</v>
      </c>
      <c r="B11" s="156">
        <f>'SO 13597'!L21</f>
        <v>0</v>
      </c>
      <c r="C11" s="156">
        <f>'SO 13597'!M21</f>
        <v>0</v>
      </c>
      <c r="D11" s="156">
        <f>'SO 13597'!I21</f>
        <v>0</v>
      </c>
      <c r="E11" s="157">
        <f>'SO 13597'!P21</f>
        <v>0</v>
      </c>
      <c r="F11" s="157">
        <f>'SO 13597'!S21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2" t="s">
        <v>382</v>
      </c>
      <c r="B12" s="158">
        <f>'SO 13597'!L23</f>
        <v>0</v>
      </c>
      <c r="C12" s="158">
        <f>'SO 13597'!M23</f>
        <v>0</v>
      </c>
      <c r="D12" s="158">
        <f>'SO 13597'!I23</f>
        <v>0</v>
      </c>
      <c r="E12" s="159">
        <f>'SO 13597'!P23</f>
        <v>0</v>
      </c>
      <c r="F12" s="159">
        <f>'SO 13597'!S23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48"/>
      <c r="C13" s="148"/>
      <c r="D13" s="148"/>
      <c r="E13" s="147"/>
      <c r="F13" s="147"/>
    </row>
    <row r="14" spans="1:26" x14ac:dyDescent="0.25">
      <c r="A14" s="2" t="s">
        <v>70</v>
      </c>
      <c r="B14" s="158"/>
      <c r="C14" s="156"/>
      <c r="D14" s="156"/>
      <c r="E14" s="157"/>
      <c r="F14" s="157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55" t="s">
        <v>71</v>
      </c>
      <c r="B15" s="156">
        <f>'SO 13597'!L100</f>
        <v>0</v>
      </c>
      <c r="C15" s="156">
        <f>'SO 13597'!M100</f>
        <v>0</v>
      </c>
      <c r="D15" s="156">
        <f>'SO 13597'!I100</f>
        <v>0</v>
      </c>
      <c r="E15" s="157">
        <f>'SO 13597'!P100</f>
        <v>0.28000000000000003</v>
      </c>
      <c r="F15" s="157">
        <f>'SO 13597'!S100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155" t="s">
        <v>547</v>
      </c>
      <c r="B16" s="156">
        <f>'SO 13597'!L109</f>
        <v>0</v>
      </c>
      <c r="C16" s="156">
        <f>'SO 13597'!M109</f>
        <v>0</v>
      </c>
      <c r="D16" s="156">
        <f>'SO 13597'!I109</f>
        <v>0</v>
      </c>
      <c r="E16" s="157">
        <f>'SO 13597'!P109</f>
        <v>0</v>
      </c>
      <c r="F16" s="157">
        <f>'SO 13597'!S109</f>
        <v>0</v>
      </c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x14ac:dyDescent="0.25">
      <c r="A17" s="2" t="s">
        <v>70</v>
      </c>
      <c r="B17" s="158">
        <f>'SO 13597'!L111</f>
        <v>0</v>
      </c>
      <c r="C17" s="158">
        <f>'SO 13597'!M111</f>
        <v>0</v>
      </c>
      <c r="D17" s="158">
        <f>'SO 13597'!I111</f>
        <v>0</v>
      </c>
      <c r="E17" s="159">
        <f>'SO 13597'!P111</f>
        <v>0.28000000000000003</v>
      </c>
      <c r="F17" s="159">
        <f>'SO 13597'!S111</f>
        <v>0</v>
      </c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x14ac:dyDescent="0.25">
      <c r="A18" s="1"/>
      <c r="B18" s="148"/>
      <c r="C18" s="148"/>
      <c r="D18" s="148"/>
      <c r="E18" s="147"/>
      <c r="F18" s="147"/>
    </row>
    <row r="19" spans="1:26" x14ac:dyDescent="0.25">
      <c r="A19" s="2" t="s">
        <v>72</v>
      </c>
      <c r="B19" s="158">
        <f>'SO 13597'!L112</f>
        <v>0</v>
      </c>
      <c r="C19" s="158">
        <f>'SO 13597'!M112</f>
        <v>0</v>
      </c>
      <c r="D19" s="158">
        <f>'SO 13597'!I112</f>
        <v>0</v>
      </c>
      <c r="E19" s="159">
        <f>'SO 13597'!P112</f>
        <v>0.28000000000000003</v>
      </c>
      <c r="F19" s="159">
        <f>'SO 13597'!S112</f>
        <v>0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x14ac:dyDescent="0.25">
      <c r="A20" s="1"/>
      <c r="B20" s="148"/>
      <c r="C20" s="148"/>
      <c r="D20" s="148"/>
      <c r="E20" s="147"/>
      <c r="F20" s="147"/>
    </row>
    <row r="21" spans="1:26" x14ac:dyDescent="0.25">
      <c r="A21" s="1"/>
      <c r="B21" s="148"/>
      <c r="C21" s="148"/>
      <c r="D21" s="148"/>
      <c r="E21" s="147"/>
      <c r="F21" s="147"/>
    </row>
    <row r="22" spans="1:26" x14ac:dyDescent="0.25">
      <c r="A22" s="1"/>
      <c r="B22" s="148"/>
      <c r="C22" s="148"/>
      <c r="D22" s="148"/>
      <c r="E22" s="147"/>
      <c r="F22" s="147"/>
    </row>
    <row r="23" spans="1:26" x14ac:dyDescent="0.25">
      <c r="A23" s="1"/>
      <c r="B23" s="148"/>
      <c r="C23" s="148"/>
      <c r="D23" s="148"/>
      <c r="E23" s="147"/>
      <c r="F23" s="147"/>
    </row>
    <row r="24" spans="1:26" x14ac:dyDescent="0.25">
      <c r="A24" s="1"/>
      <c r="B24" s="148"/>
      <c r="C24" s="148"/>
      <c r="D24" s="148"/>
      <c r="E24" s="147"/>
      <c r="F24" s="147"/>
    </row>
    <row r="25" spans="1:26" x14ac:dyDescent="0.25">
      <c r="A25" s="1"/>
      <c r="B25" s="148"/>
      <c r="C25" s="148"/>
      <c r="D25" s="148"/>
      <c r="E25" s="147"/>
      <c r="F25" s="147"/>
    </row>
    <row r="26" spans="1:26" x14ac:dyDescent="0.25">
      <c r="A26" s="1"/>
      <c r="B26" s="148"/>
      <c r="C26" s="148"/>
      <c r="D26" s="148"/>
      <c r="E26" s="147"/>
      <c r="F26" s="147"/>
    </row>
    <row r="27" spans="1:26" x14ac:dyDescent="0.25">
      <c r="A27" s="1"/>
      <c r="B27" s="148"/>
      <c r="C27" s="148"/>
      <c r="D27" s="148"/>
      <c r="E27" s="147"/>
      <c r="F27" s="147"/>
    </row>
    <row r="28" spans="1:26" x14ac:dyDescent="0.25">
      <c r="A28" s="1"/>
      <c r="B28" s="148"/>
      <c r="C28" s="148"/>
      <c r="D28" s="148"/>
      <c r="E28" s="147"/>
      <c r="F28" s="147"/>
    </row>
    <row r="29" spans="1:26" x14ac:dyDescent="0.25">
      <c r="A29" s="1"/>
      <c r="B29" s="148"/>
      <c r="C29" s="148"/>
      <c r="D29" s="148"/>
      <c r="E29" s="147"/>
      <c r="F29" s="147"/>
    </row>
    <row r="30" spans="1:26" x14ac:dyDescent="0.25">
      <c r="A30" s="1"/>
      <c r="B30" s="148"/>
      <c r="C30" s="148"/>
      <c r="D30" s="148"/>
      <c r="E30" s="147"/>
      <c r="F30" s="147"/>
    </row>
    <row r="31" spans="1:26" x14ac:dyDescent="0.25">
      <c r="A31" s="1"/>
      <c r="B31" s="148"/>
      <c r="C31" s="148"/>
      <c r="D31" s="148"/>
      <c r="E31" s="147"/>
      <c r="F31" s="147"/>
    </row>
    <row r="32" spans="1:2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48"/>
      <c r="C76" s="148"/>
      <c r="D76" s="148"/>
      <c r="E76" s="147"/>
      <c r="F76" s="147"/>
    </row>
    <row r="77" spans="1:6" x14ac:dyDescent="0.25">
      <c r="A77" s="1"/>
      <c r="B77" s="148"/>
      <c r="C77" s="148"/>
      <c r="D77" s="148"/>
      <c r="E77" s="147"/>
      <c r="F77" s="147"/>
    </row>
    <row r="78" spans="1:6" x14ac:dyDescent="0.25">
      <c r="A78" s="1"/>
      <c r="B78" s="148"/>
      <c r="C78" s="148"/>
      <c r="D78" s="148"/>
      <c r="E78" s="147"/>
      <c r="F78" s="147"/>
    </row>
    <row r="79" spans="1:6" x14ac:dyDescent="0.25">
      <c r="A79" s="1"/>
      <c r="B79" s="148"/>
      <c r="C79" s="148"/>
      <c r="D79" s="148"/>
      <c r="E79" s="147"/>
      <c r="F79" s="147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workbookViewId="0">
      <pane ySplit="8" topLeftCell="A9" activePane="bottomLeft" state="frozen"/>
      <selection pane="bottomLeft" activeCell="G108" sqref="G11:G108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27</v>
      </c>
      <c r="B1" s="3"/>
      <c r="C1" s="3"/>
      <c r="D1" s="3"/>
      <c r="E1" s="5" t="s">
        <v>24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31</v>
      </c>
      <c r="B2" s="3"/>
      <c r="C2" s="3"/>
      <c r="D2" s="3"/>
      <c r="E2" s="5" t="s">
        <v>22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30</v>
      </c>
      <c r="B3" s="3"/>
      <c r="C3" s="3"/>
      <c r="D3" s="3"/>
      <c r="E3" s="5" t="s">
        <v>68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757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73</v>
      </c>
      <c r="B8" s="163" t="s">
        <v>74</v>
      </c>
      <c r="C8" s="163" t="s">
        <v>75</v>
      </c>
      <c r="D8" s="163" t="s">
        <v>76</v>
      </c>
      <c r="E8" s="163" t="s">
        <v>77</v>
      </c>
      <c r="F8" s="163" t="s">
        <v>78</v>
      </c>
      <c r="G8" s="163" t="s">
        <v>79</v>
      </c>
      <c r="H8" s="163" t="s">
        <v>60</v>
      </c>
      <c r="I8" s="163" t="s">
        <v>80</v>
      </c>
      <c r="J8" s="163"/>
      <c r="K8" s="163"/>
      <c r="L8" s="163"/>
      <c r="M8" s="163"/>
      <c r="N8" s="163"/>
      <c r="O8" s="163"/>
      <c r="P8" s="163" t="s">
        <v>81</v>
      </c>
      <c r="Q8" s="160"/>
      <c r="R8" s="160"/>
      <c r="S8" s="163" t="s">
        <v>82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382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385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69">
        <v>1</v>
      </c>
      <c r="B11" s="167" t="s">
        <v>418</v>
      </c>
      <c r="C11" s="170" t="s">
        <v>758</v>
      </c>
      <c r="D11" s="167" t="s">
        <v>759</v>
      </c>
      <c r="E11" s="167" t="s">
        <v>89</v>
      </c>
      <c r="F11" s="168">
        <v>34</v>
      </c>
      <c r="G11" s="191"/>
      <c r="H11" s="191"/>
      <c r="I11" s="191">
        <f t="shared" ref="I11:I20" si="0">ROUND(F11*(G11+H11),2)</f>
        <v>0</v>
      </c>
      <c r="J11" s="167">
        <f t="shared" ref="J11:J20" si="1">ROUND(F11*(N11),2)</f>
        <v>209.44</v>
      </c>
      <c r="K11" s="1">
        <f t="shared" ref="K11:K20" si="2">ROUND(F11*(O11),2)</f>
        <v>0</v>
      </c>
      <c r="L11" s="1">
        <f t="shared" ref="L11:L16" si="3">ROUND(F11*(G11),2)</f>
        <v>0</v>
      </c>
      <c r="M11" s="1"/>
      <c r="N11" s="1">
        <v>6.16</v>
      </c>
      <c r="O11" s="1"/>
      <c r="P11" s="166"/>
      <c r="Q11" s="171"/>
      <c r="R11" s="171"/>
      <c r="S11" s="166"/>
      <c r="Z11">
        <v>0</v>
      </c>
    </row>
    <row r="12" spans="1:26" ht="24.95" customHeight="1" x14ac:dyDescent="0.25">
      <c r="A12" s="169">
        <v>2</v>
      </c>
      <c r="B12" s="167" t="s">
        <v>418</v>
      </c>
      <c r="C12" s="170" t="s">
        <v>760</v>
      </c>
      <c r="D12" s="167" t="s">
        <v>761</v>
      </c>
      <c r="E12" s="167" t="s">
        <v>89</v>
      </c>
      <c r="F12" s="168">
        <v>10</v>
      </c>
      <c r="G12" s="191"/>
      <c r="H12" s="191"/>
      <c r="I12" s="191">
        <f t="shared" si="0"/>
        <v>0</v>
      </c>
      <c r="J12" s="167">
        <f t="shared" si="1"/>
        <v>86.7</v>
      </c>
      <c r="K12" s="1">
        <f t="shared" si="2"/>
        <v>0</v>
      </c>
      <c r="L12" s="1">
        <f t="shared" si="3"/>
        <v>0</v>
      </c>
      <c r="M12" s="1"/>
      <c r="N12" s="1">
        <v>8.67</v>
      </c>
      <c r="O12" s="1"/>
      <c r="P12" s="166"/>
      <c r="Q12" s="171"/>
      <c r="R12" s="171"/>
      <c r="S12" s="166"/>
      <c r="Z12">
        <v>0</v>
      </c>
    </row>
    <row r="13" spans="1:26" ht="24.95" customHeight="1" x14ac:dyDescent="0.25">
      <c r="A13" s="169">
        <v>3</v>
      </c>
      <c r="B13" s="167" t="s">
        <v>418</v>
      </c>
      <c r="C13" s="170" t="s">
        <v>762</v>
      </c>
      <c r="D13" s="167" t="s">
        <v>763</v>
      </c>
      <c r="E13" s="167" t="s">
        <v>86</v>
      </c>
      <c r="F13" s="168">
        <v>93.5</v>
      </c>
      <c r="G13" s="191"/>
      <c r="H13" s="191"/>
      <c r="I13" s="191">
        <f t="shared" si="0"/>
        <v>0</v>
      </c>
      <c r="J13" s="167">
        <f t="shared" si="1"/>
        <v>112.2</v>
      </c>
      <c r="K13" s="1">
        <f t="shared" si="2"/>
        <v>0</v>
      </c>
      <c r="L13" s="1">
        <f t="shared" si="3"/>
        <v>0</v>
      </c>
      <c r="M13" s="1"/>
      <c r="N13" s="1">
        <v>1.2</v>
      </c>
      <c r="O13" s="1"/>
      <c r="P13" s="166"/>
      <c r="Q13" s="171"/>
      <c r="R13" s="171"/>
      <c r="S13" s="166"/>
      <c r="Z13">
        <v>0</v>
      </c>
    </row>
    <row r="14" spans="1:26" ht="24.95" customHeight="1" x14ac:dyDescent="0.25">
      <c r="A14" s="169">
        <v>4</v>
      </c>
      <c r="B14" s="167" t="s">
        <v>418</v>
      </c>
      <c r="C14" s="170" t="s">
        <v>764</v>
      </c>
      <c r="D14" s="167" t="s">
        <v>765</v>
      </c>
      <c r="E14" s="167" t="s">
        <v>86</v>
      </c>
      <c r="F14" s="168">
        <v>46.2</v>
      </c>
      <c r="G14" s="191"/>
      <c r="H14" s="191"/>
      <c r="I14" s="191">
        <f t="shared" si="0"/>
        <v>0</v>
      </c>
      <c r="J14" s="167">
        <f t="shared" si="1"/>
        <v>99.79</v>
      </c>
      <c r="K14" s="1">
        <f t="shared" si="2"/>
        <v>0</v>
      </c>
      <c r="L14" s="1">
        <f t="shared" si="3"/>
        <v>0</v>
      </c>
      <c r="M14" s="1"/>
      <c r="N14" s="1">
        <v>2.16</v>
      </c>
      <c r="O14" s="1"/>
      <c r="P14" s="166"/>
      <c r="Q14" s="171"/>
      <c r="R14" s="171"/>
      <c r="S14" s="166"/>
      <c r="Z14">
        <v>0</v>
      </c>
    </row>
    <row r="15" spans="1:26" ht="24.95" customHeight="1" x14ac:dyDescent="0.25">
      <c r="A15" s="169">
        <v>5</v>
      </c>
      <c r="B15" s="167" t="s">
        <v>102</v>
      </c>
      <c r="C15" s="170" t="s">
        <v>766</v>
      </c>
      <c r="D15" s="167" t="s">
        <v>767</v>
      </c>
      <c r="E15" s="167" t="s">
        <v>86</v>
      </c>
      <c r="F15" s="168">
        <v>38.5</v>
      </c>
      <c r="G15" s="191"/>
      <c r="H15" s="191"/>
      <c r="I15" s="191">
        <f t="shared" si="0"/>
        <v>0</v>
      </c>
      <c r="J15" s="167">
        <f t="shared" si="1"/>
        <v>45.43</v>
      </c>
      <c r="K15" s="1">
        <f t="shared" si="2"/>
        <v>0</v>
      </c>
      <c r="L15" s="1">
        <f t="shared" si="3"/>
        <v>0</v>
      </c>
      <c r="M15" s="1"/>
      <c r="N15" s="1">
        <v>1.18</v>
      </c>
      <c r="O15" s="1"/>
      <c r="P15" s="166"/>
      <c r="Q15" s="171"/>
      <c r="R15" s="171"/>
      <c r="S15" s="166"/>
      <c r="Z15">
        <v>0</v>
      </c>
    </row>
    <row r="16" spans="1:26" ht="24.95" customHeight="1" x14ac:dyDescent="0.25">
      <c r="A16" s="169">
        <v>6</v>
      </c>
      <c r="B16" s="167" t="s">
        <v>102</v>
      </c>
      <c r="C16" s="170" t="s">
        <v>768</v>
      </c>
      <c r="D16" s="167" t="s">
        <v>769</v>
      </c>
      <c r="E16" s="167" t="s">
        <v>86</v>
      </c>
      <c r="F16" s="168">
        <v>38.5</v>
      </c>
      <c r="G16" s="191"/>
      <c r="H16" s="191"/>
      <c r="I16" s="191">
        <f t="shared" si="0"/>
        <v>0</v>
      </c>
      <c r="J16" s="167">
        <f t="shared" si="1"/>
        <v>23.87</v>
      </c>
      <c r="K16" s="1">
        <f t="shared" si="2"/>
        <v>0</v>
      </c>
      <c r="L16" s="1">
        <f t="shared" si="3"/>
        <v>0</v>
      </c>
      <c r="M16" s="1"/>
      <c r="N16" s="1">
        <v>0.62</v>
      </c>
      <c r="O16" s="1"/>
      <c r="P16" s="166"/>
      <c r="Q16" s="171"/>
      <c r="R16" s="171"/>
      <c r="S16" s="166"/>
      <c r="Z16">
        <v>0</v>
      </c>
    </row>
    <row r="17" spans="1:26" ht="24.95" customHeight="1" x14ac:dyDescent="0.25">
      <c r="A17" s="169">
        <v>7</v>
      </c>
      <c r="B17" s="167" t="s">
        <v>128</v>
      </c>
      <c r="C17" s="170" t="s">
        <v>770</v>
      </c>
      <c r="D17" s="167" t="s">
        <v>771</v>
      </c>
      <c r="E17" s="167" t="s">
        <v>86</v>
      </c>
      <c r="F17" s="168">
        <v>286</v>
      </c>
      <c r="G17" s="191"/>
      <c r="H17" s="191"/>
      <c r="I17" s="191">
        <f t="shared" si="0"/>
        <v>0</v>
      </c>
      <c r="J17" s="167">
        <f t="shared" si="1"/>
        <v>368.94</v>
      </c>
      <c r="K17" s="1">
        <f t="shared" si="2"/>
        <v>0</v>
      </c>
      <c r="L17" s="1"/>
      <c r="M17" s="1">
        <f>ROUND(F17*(G17),2)</f>
        <v>0</v>
      </c>
      <c r="N17" s="1">
        <v>1.29</v>
      </c>
      <c r="O17" s="1"/>
      <c r="P17" s="166"/>
      <c r="Q17" s="171"/>
      <c r="R17" s="171"/>
      <c r="S17" s="166"/>
      <c r="Z17">
        <v>0</v>
      </c>
    </row>
    <row r="18" spans="1:26" ht="24.95" customHeight="1" x14ac:dyDescent="0.25">
      <c r="A18" s="169">
        <v>8</v>
      </c>
      <c r="B18" s="167" t="s">
        <v>110</v>
      </c>
      <c r="C18" s="170" t="s">
        <v>772</v>
      </c>
      <c r="D18" s="167" t="s">
        <v>773</v>
      </c>
      <c r="E18" s="167" t="s">
        <v>89</v>
      </c>
      <c r="F18" s="168">
        <v>104</v>
      </c>
      <c r="G18" s="191"/>
      <c r="H18" s="191"/>
      <c r="I18" s="191">
        <f t="shared" si="0"/>
        <v>0</v>
      </c>
      <c r="J18" s="167">
        <f t="shared" si="1"/>
        <v>42.64</v>
      </c>
      <c r="K18" s="1">
        <f t="shared" si="2"/>
        <v>0</v>
      </c>
      <c r="L18" s="1"/>
      <c r="M18" s="1">
        <f>ROUND(F18*(G18),2)</f>
        <v>0</v>
      </c>
      <c r="N18" s="1">
        <v>0.41</v>
      </c>
      <c r="O18" s="1"/>
      <c r="P18" s="166"/>
      <c r="Q18" s="171"/>
      <c r="R18" s="171"/>
      <c r="S18" s="166"/>
      <c r="Z18">
        <v>0</v>
      </c>
    </row>
    <row r="19" spans="1:26" ht="24.95" customHeight="1" x14ac:dyDescent="0.25">
      <c r="A19" s="169">
        <v>9</v>
      </c>
      <c r="B19" s="167" t="s">
        <v>110</v>
      </c>
      <c r="C19" s="170" t="s">
        <v>774</v>
      </c>
      <c r="D19" s="167" t="s">
        <v>775</v>
      </c>
      <c r="E19" s="167" t="s">
        <v>89</v>
      </c>
      <c r="F19" s="168">
        <v>286</v>
      </c>
      <c r="G19" s="191"/>
      <c r="H19" s="191"/>
      <c r="I19" s="191">
        <f t="shared" si="0"/>
        <v>0</v>
      </c>
      <c r="J19" s="167">
        <f t="shared" si="1"/>
        <v>363.22</v>
      </c>
      <c r="K19" s="1">
        <f t="shared" si="2"/>
        <v>0</v>
      </c>
      <c r="L19" s="1"/>
      <c r="M19" s="1">
        <f>ROUND(F19*(G19),2)</f>
        <v>0</v>
      </c>
      <c r="N19" s="1">
        <v>1.27</v>
      </c>
      <c r="O19" s="1"/>
      <c r="P19" s="166"/>
      <c r="Q19" s="171"/>
      <c r="R19" s="171"/>
      <c r="S19" s="166"/>
      <c r="Z19">
        <v>0</v>
      </c>
    </row>
    <row r="20" spans="1:26" ht="24.95" customHeight="1" x14ac:dyDescent="0.25">
      <c r="A20" s="169">
        <v>10</v>
      </c>
      <c r="B20" s="167" t="s">
        <v>110</v>
      </c>
      <c r="C20" s="170" t="s">
        <v>776</v>
      </c>
      <c r="D20" s="167" t="s">
        <v>777</v>
      </c>
      <c r="E20" s="167" t="s">
        <v>89</v>
      </c>
      <c r="F20" s="168">
        <v>280</v>
      </c>
      <c r="G20" s="191"/>
      <c r="H20" s="191"/>
      <c r="I20" s="191">
        <f t="shared" si="0"/>
        <v>0</v>
      </c>
      <c r="J20" s="167">
        <f t="shared" si="1"/>
        <v>58.8</v>
      </c>
      <c r="K20" s="1">
        <f t="shared" si="2"/>
        <v>0</v>
      </c>
      <c r="L20" s="1"/>
      <c r="M20" s="1">
        <f>ROUND(F20*(G20),2)</f>
        <v>0</v>
      </c>
      <c r="N20" s="1">
        <v>0.21</v>
      </c>
      <c r="O20" s="1"/>
      <c r="P20" s="166"/>
      <c r="Q20" s="171"/>
      <c r="R20" s="171"/>
      <c r="S20" s="166"/>
      <c r="Z20">
        <v>0</v>
      </c>
    </row>
    <row r="21" spans="1:26" x14ac:dyDescent="0.25">
      <c r="A21" s="155"/>
      <c r="B21" s="155"/>
      <c r="C21" s="155"/>
      <c r="D21" s="155" t="s">
        <v>385</v>
      </c>
      <c r="E21" s="155"/>
      <c r="F21" s="166"/>
      <c r="G21" s="192"/>
      <c r="H21" s="192">
        <f>ROUND((SUM(M10:M20))/1,2)</f>
        <v>0</v>
      </c>
      <c r="I21" s="192">
        <f>ROUND((SUM(I10:I20))/1,2)</f>
        <v>0</v>
      </c>
      <c r="J21" s="155"/>
      <c r="K21" s="155"/>
      <c r="L21" s="155">
        <f>ROUND((SUM(L10:L20))/1,2)</f>
        <v>0</v>
      </c>
      <c r="M21" s="155">
        <f>ROUND((SUM(M10:M20))/1,2)</f>
        <v>0</v>
      </c>
      <c r="N21" s="155"/>
      <c r="O21" s="155"/>
      <c r="P21" s="172">
        <f>ROUND((SUM(P10:P20))/1,2)</f>
        <v>0</v>
      </c>
      <c r="Q21" s="152"/>
      <c r="R21" s="152"/>
      <c r="S21" s="172">
        <f>ROUND((SUM(S10:S20))/1,2)</f>
        <v>0</v>
      </c>
      <c r="T21" s="152"/>
      <c r="U21" s="152"/>
      <c r="V21" s="152"/>
      <c r="W21" s="152"/>
      <c r="X21" s="152"/>
      <c r="Y21" s="152"/>
      <c r="Z21" s="152"/>
    </row>
    <row r="22" spans="1:26" x14ac:dyDescent="0.25">
      <c r="A22" s="1"/>
      <c r="B22" s="1"/>
      <c r="C22" s="1"/>
      <c r="D22" s="1"/>
      <c r="E22" s="1"/>
      <c r="F22" s="162"/>
      <c r="G22" s="193"/>
      <c r="H22" s="193"/>
      <c r="I22" s="193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55"/>
      <c r="B23" s="155"/>
      <c r="C23" s="155"/>
      <c r="D23" s="2" t="s">
        <v>382</v>
      </c>
      <c r="E23" s="155"/>
      <c r="F23" s="166"/>
      <c r="G23" s="192"/>
      <c r="H23" s="192">
        <f>ROUND((SUM(M9:M22))/2,2)</f>
        <v>0</v>
      </c>
      <c r="I23" s="192">
        <f>ROUND((SUM(I9:I22))/2,2)</f>
        <v>0</v>
      </c>
      <c r="J23" s="156"/>
      <c r="K23" s="155"/>
      <c r="L23" s="156">
        <f>ROUND((SUM(L9:L22))/2,2)</f>
        <v>0</v>
      </c>
      <c r="M23" s="156">
        <f>ROUND((SUM(M9:M22))/2,2)</f>
        <v>0</v>
      </c>
      <c r="N23" s="155"/>
      <c r="O23" s="155"/>
      <c r="P23" s="172">
        <f>ROUND((SUM(P9:P22))/2,2)</f>
        <v>0</v>
      </c>
      <c r="S23" s="172">
        <f>ROUND((SUM(S9:S22))/2,2)</f>
        <v>0</v>
      </c>
    </row>
    <row r="24" spans="1:26" x14ac:dyDescent="0.25">
      <c r="A24" s="1"/>
      <c r="B24" s="1"/>
      <c r="C24" s="1"/>
      <c r="D24" s="1"/>
      <c r="E24" s="1"/>
      <c r="F24" s="162"/>
      <c r="G24" s="193"/>
      <c r="H24" s="193"/>
      <c r="I24" s="193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55"/>
      <c r="B25" s="155"/>
      <c r="C25" s="155"/>
      <c r="D25" s="2" t="s">
        <v>70</v>
      </c>
      <c r="E25" s="155"/>
      <c r="F25" s="166"/>
      <c r="G25" s="194"/>
      <c r="H25" s="194"/>
      <c r="I25" s="194"/>
      <c r="J25" s="155"/>
      <c r="K25" s="155"/>
      <c r="L25" s="155"/>
      <c r="M25" s="155"/>
      <c r="N25" s="155"/>
      <c r="O25" s="155"/>
      <c r="P25" s="155"/>
      <c r="Q25" s="152"/>
      <c r="R25" s="152"/>
      <c r="S25" s="155"/>
      <c r="T25" s="152"/>
      <c r="U25" s="152"/>
      <c r="V25" s="152"/>
      <c r="W25" s="152"/>
      <c r="X25" s="152"/>
      <c r="Y25" s="152"/>
      <c r="Z25" s="152"/>
    </row>
    <row r="26" spans="1:26" x14ac:dyDescent="0.25">
      <c r="A26" s="155"/>
      <c r="B26" s="155"/>
      <c r="C26" s="155"/>
      <c r="D26" s="155" t="s">
        <v>71</v>
      </c>
      <c r="E26" s="155"/>
      <c r="F26" s="166"/>
      <c r="G26" s="194"/>
      <c r="H26" s="194"/>
      <c r="I26" s="194"/>
      <c r="J26" s="155"/>
      <c r="K26" s="155"/>
      <c r="L26" s="155"/>
      <c r="M26" s="155"/>
      <c r="N26" s="155"/>
      <c r="O26" s="155"/>
      <c r="P26" s="155"/>
      <c r="Q26" s="152"/>
      <c r="R26" s="152"/>
      <c r="S26" s="155"/>
      <c r="T26" s="152"/>
      <c r="U26" s="152"/>
      <c r="V26" s="152"/>
      <c r="W26" s="152"/>
      <c r="X26" s="152"/>
      <c r="Y26" s="152"/>
      <c r="Z26" s="152"/>
    </row>
    <row r="27" spans="1:26" ht="24.95" customHeight="1" x14ac:dyDescent="0.25">
      <c r="A27" s="169">
        <v>11</v>
      </c>
      <c r="B27" s="167" t="s">
        <v>83</v>
      </c>
      <c r="C27" s="170" t="s">
        <v>548</v>
      </c>
      <c r="D27" s="167" t="s">
        <v>549</v>
      </c>
      <c r="E27" s="167" t="s">
        <v>86</v>
      </c>
      <c r="F27" s="168">
        <v>567.6</v>
      </c>
      <c r="G27" s="191"/>
      <c r="H27" s="191"/>
      <c r="I27" s="191">
        <f t="shared" ref="I27:I58" si="4">ROUND(F27*(G27+H27),2)</f>
        <v>0</v>
      </c>
      <c r="J27" s="167">
        <f t="shared" ref="J27:J58" si="5">ROUND(F27*(N27),2)</f>
        <v>726.53</v>
      </c>
      <c r="K27" s="1">
        <f t="shared" ref="K27:K58" si="6">ROUND(F27*(O27),2)</f>
        <v>0</v>
      </c>
      <c r="L27" s="1">
        <f t="shared" ref="L27:L58" si="7">ROUND(F27*(G27),2)</f>
        <v>0</v>
      </c>
      <c r="M27" s="1"/>
      <c r="N27" s="1">
        <v>1.28</v>
      </c>
      <c r="O27" s="1"/>
      <c r="P27" s="166"/>
      <c r="Q27" s="171"/>
      <c r="R27" s="171"/>
      <c r="S27" s="166"/>
      <c r="Z27">
        <v>0</v>
      </c>
    </row>
    <row r="28" spans="1:26" ht="24.95" customHeight="1" x14ac:dyDescent="0.25">
      <c r="A28" s="169">
        <v>12</v>
      </c>
      <c r="B28" s="167" t="s">
        <v>83</v>
      </c>
      <c r="C28" s="170" t="s">
        <v>550</v>
      </c>
      <c r="D28" s="167" t="s">
        <v>778</v>
      </c>
      <c r="E28" s="167" t="s">
        <v>86</v>
      </c>
      <c r="F28" s="168">
        <v>178.2</v>
      </c>
      <c r="G28" s="191"/>
      <c r="H28" s="191"/>
      <c r="I28" s="191">
        <f t="shared" si="4"/>
        <v>0</v>
      </c>
      <c r="J28" s="167">
        <f t="shared" si="5"/>
        <v>267.3</v>
      </c>
      <c r="K28" s="1">
        <f t="shared" si="6"/>
        <v>0</v>
      </c>
      <c r="L28" s="1">
        <f t="shared" si="7"/>
        <v>0</v>
      </c>
      <c r="M28" s="1"/>
      <c r="N28" s="1">
        <v>1.5</v>
      </c>
      <c r="O28" s="1"/>
      <c r="P28" s="166"/>
      <c r="Q28" s="171"/>
      <c r="R28" s="171"/>
      <c r="S28" s="166"/>
      <c r="Z28">
        <v>0</v>
      </c>
    </row>
    <row r="29" spans="1:26" ht="24.95" customHeight="1" x14ac:dyDescent="0.25">
      <c r="A29" s="169">
        <v>13</v>
      </c>
      <c r="B29" s="167" t="s">
        <v>83</v>
      </c>
      <c r="C29" s="170" t="s">
        <v>552</v>
      </c>
      <c r="D29" s="167" t="s">
        <v>553</v>
      </c>
      <c r="E29" s="167" t="s">
        <v>86</v>
      </c>
      <c r="F29" s="168">
        <v>145.19999999999999</v>
      </c>
      <c r="G29" s="191"/>
      <c r="H29" s="191"/>
      <c r="I29" s="191">
        <f t="shared" si="4"/>
        <v>0</v>
      </c>
      <c r="J29" s="167">
        <f t="shared" si="5"/>
        <v>410.92</v>
      </c>
      <c r="K29" s="1">
        <f t="shared" si="6"/>
        <v>0</v>
      </c>
      <c r="L29" s="1">
        <f t="shared" si="7"/>
        <v>0</v>
      </c>
      <c r="M29" s="1"/>
      <c r="N29" s="1">
        <v>2.83</v>
      </c>
      <c r="O29" s="1"/>
      <c r="P29" s="166"/>
      <c r="Q29" s="171"/>
      <c r="R29" s="171"/>
      <c r="S29" s="166"/>
      <c r="Z29">
        <v>0</v>
      </c>
    </row>
    <row r="30" spans="1:26" ht="24.95" customHeight="1" x14ac:dyDescent="0.25">
      <c r="A30" s="169">
        <v>14</v>
      </c>
      <c r="B30" s="167" t="s">
        <v>83</v>
      </c>
      <c r="C30" s="170" t="s">
        <v>779</v>
      </c>
      <c r="D30" s="167" t="s">
        <v>780</v>
      </c>
      <c r="E30" s="167" t="s">
        <v>89</v>
      </c>
      <c r="F30" s="168">
        <v>34</v>
      </c>
      <c r="G30" s="191"/>
      <c r="H30" s="191"/>
      <c r="I30" s="191">
        <f t="shared" si="4"/>
        <v>0</v>
      </c>
      <c r="J30" s="167">
        <f t="shared" si="5"/>
        <v>40.799999999999997</v>
      </c>
      <c r="K30" s="1">
        <f t="shared" si="6"/>
        <v>0</v>
      </c>
      <c r="L30" s="1">
        <f t="shared" si="7"/>
        <v>0</v>
      </c>
      <c r="M30" s="1"/>
      <c r="N30" s="1">
        <v>1.2</v>
      </c>
      <c r="O30" s="1"/>
      <c r="P30" s="166"/>
      <c r="Q30" s="171"/>
      <c r="R30" s="171"/>
      <c r="S30" s="166"/>
      <c r="Z30">
        <v>0</v>
      </c>
    </row>
    <row r="31" spans="1:26" ht="24.95" customHeight="1" x14ac:dyDescent="0.25">
      <c r="A31" s="169">
        <v>15</v>
      </c>
      <c r="B31" s="167" t="s">
        <v>83</v>
      </c>
      <c r="C31" s="170" t="s">
        <v>554</v>
      </c>
      <c r="D31" s="167" t="s">
        <v>555</v>
      </c>
      <c r="E31" s="167" t="s">
        <v>89</v>
      </c>
      <c r="F31" s="168">
        <v>208</v>
      </c>
      <c r="G31" s="191"/>
      <c r="H31" s="191"/>
      <c r="I31" s="191">
        <f t="shared" si="4"/>
        <v>0</v>
      </c>
      <c r="J31" s="167">
        <f t="shared" si="5"/>
        <v>1220.96</v>
      </c>
      <c r="K31" s="1">
        <f t="shared" si="6"/>
        <v>0</v>
      </c>
      <c r="L31" s="1">
        <f t="shared" si="7"/>
        <v>0</v>
      </c>
      <c r="M31" s="1"/>
      <c r="N31" s="1">
        <v>5.87</v>
      </c>
      <c r="O31" s="1"/>
      <c r="P31" s="166"/>
      <c r="Q31" s="171"/>
      <c r="R31" s="171"/>
      <c r="S31" s="166"/>
      <c r="Z31">
        <v>0</v>
      </c>
    </row>
    <row r="32" spans="1:26" ht="24.95" customHeight="1" x14ac:dyDescent="0.25">
      <c r="A32" s="169">
        <v>16</v>
      </c>
      <c r="B32" s="167" t="s">
        <v>83</v>
      </c>
      <c r="C32" s="170" t="s">
        <v>781</v>
      </c>
      <c r="D32" s="167" t="s">
        <v>782</v>
      </c>
      <c r="E32" s="167" t="s">
        <v>89</v>
      </c>
      <c r="F32" s="168">
        <v>2350</v>
      </c>
      <c r="G32" s="191"/>
      <c r="H32" s="191"/>
      <c r="I32" s="191">
        <f t="shared" si="4"/>
        <v>0</v>
      </c>
      <c r="J32" s="167">
        <f t="shared" si="5"/>
        <v>1997.5</v>
      </c>
      <c r="K32" s="1">
        <f t="shared" si="6"/>
        <v>0</v>
      </c>
      <c r="L32" s="1">
        <f t="shared" si="7"/>
        <v>0</v>
      </c>
      <c r="M32" s="1"/>
      <c r="N32" s="1">
        <v>0.85</v>
      </c>
      <c r="O32" s="1"/>
      <c r="P32" s="166"/>
      <c r="Q32" s="171"/>
      <c r="R32" s="171"/>
      <c r="S32" s="166"/>
      <c r="Z32">
        <v>0</v>
      </c>
    </row>
    <row r="33" spans="1:26" ht="24.95" customHeight="1" x14ac:dyDescent="0.25">
      <c r="A33" s="169">
        <v>17</v>
      </c>
      <c r="B33" s="167" t="s">
        <v>83</v>
      </c>
      <c r="C33" s="170" t="s">
        <v>556</v>
      </c>
      <c r="D33" s="167" t="s">
        <v>557</v>
      </c>
      <c r="E33" s="167" t="s">
        <v>89</v>
      </c>
      <c r="F33" s="168">
        <v>720</v>
      </c>
      <c r="G33" s="191"/>
      <c r="H33" s="191"/>
      <c r="I33" s="191">
        <f t="shared" si="4"/>
        <v>0</v>
      </c>
      <c r="J33" s="167">
        <f t="shared" si="5"/>
        <v>554.4</v>
      </c>
      <c r="K33" s="1">
        <f t="shared" si="6"/>
        <v>0</v>
      </c>
      <c r="L33" s="1">
        <f t="shared" si="7"/>
        <v>0</v>
      </c>
      <c r="M33" s="1"/>
      <c r="N33" s="1">
        <v>0.77</v>
      </c>
      <c r="O33" s="1"/>
      <c r="P33" s="166"/>
      <c r="Q33" s="171"/>
      <c r="R33" s="171"/>
      <c r="S33" s="166"/>
      <c r="Z33">
        <v>0</v>
      </c>
    </row>
    <row r="34" spans="1:26" ht="24.95" customHeight="1" x14ac:dyDescent="0.25">
      <c r="A34" s="169">
        <v>18</v>
      </c>
      <c r="B34" s="167" t="s">
        <v>83</v>
      </c>
      <c r="C34" s="170" t="s">
        <v>783</v>
      </c>
      <c r="D34" s="167" t="s">
        <v>784</v>
      </c>
      <c r="E34" s="167" t="s">
        <v>89</v>
      </c>
      <c r="F34" s="168">
        <v>200</v>
      </c>
      <c r="G34" s="191"/>
      <c r="H34" s="191"/>
      <c r="I34" s="191">
        <f t="shared" si="4"/>
        <v>0</v>
      </c>
      <c r="J34" s="167">
        <f t="shared" si="5"/>
        <v>166</v>
      </c>
      <c r="K34" s="1">
        <f t="shared" si="6"/>
        <v>0</v>
      </c>
      <c r="L34" s="1">
        <f t="shared" si="7"/>
        <v>0</v>
      </c>
      <c r="M34" s="1"/>
      <c r="N34" s="1">
        <v>0.83</v>
      </c>
      <c r="O34" s="1"/>
      <c r="P34" s="166"/>
      <c r="Q34" s="171"/>
      <c r="R34" s="171"/>
      <c r="S34" s="166"/>
      <c r="Z34">
        <v>0</v>
      </c>
    </row>
    <row r="35" spans="1:26" ht="24.95" customHeight="1" x14ac:dyDescent="0.25">
      <c r="A35" s="169">
        <v>19</v>
      </c>
      <c r="B35" s="167" t="s">
        <v>83</v>
      </c>
      <c r="C35" s="170" t="s">
        <v>560</v>
      </c>
      <c r="D35" s="167" t="s">
        <v>561</v>
      </c>
      <c r="E35" s="167" t="s">
        <v>89</v>
      </c>
      <c r="F35" s="168">
        <v>2</v>
      </c>
      <c r="G35" s="191"/>
      <c r="H35" s="191"/>
      <c r="I35" s="191">
        <f t="shared" si="4"/>
        <v>0</v>
      </c>
      <c r="J35" s="167">
        <f t="shared" si="5"/>
        <v>8</v>
      </c>
      <c r="K35" s="1">
        <f t="shared" si="6"/>
        <v>0</v>
      </c>
      <c r="L35" s="1">
        <f t="shared" si="7"/>
        <v>0</v>
      </c>
      <c r="M35" s="1"/>
      <c r="N35" s="1">
        <v>4</v>
      </c>
      <c r="O35" s="1"/>
      <c r="P35" s="166"/>
      <c r="Q35" s="171"/>
      <c r="R35" s="171"/>
      <c r="S35" s="166"/>
      <c r="Z35">
        <v>0</v>
      </c>
    </row>
    <row r="36" spans="1:26" ht="24.95" customHeight="1" x14ac:dyDescent="0.25">
      <c r="A36" s="169">
        <v>20</v>
      </c>
      <c r="B36" s="167" t="s">
        <v>83</v>
      </c>
      <c r="C36" s="170" t="s">
        <v>562</v>
      </c>
      <c r="D36" s="167" t="s">
        <v>563</v>
      </c>
      <c r="E36" s="167" t="s">
        <v>89</v>
      </c>
      <c r="F36" s="168">
        <v>8</v>
      </c>
      <c r="G36" s="191"/>
      <c r="H36" s="191"/>
      <c r="I36" s="191">
        <f t="shared" si="4"/>
        <v>0</v>
      </c>
      <c r="J36" s="167">
        <f t="shared" si="5"/>
        <v>34.24</v>
      </c>
      <c r="K36" s="1">
        <f t="shared" si="6"/>
        <v>0</v>
      </c>
      <c r="L36" s="1">
        <f t="shared" si="7"/>
        <v>0</v>
      </c>
      <c r="M36" s="1"/>
      <c r="N36" s="1">
        <v>4.28</v>
      </c>
      <c r="O36" s="1"/>
      <c r="P36" s="166"/>
      <c r="Q36" s="171"/>
      <c r="R36" s="171"/>
      <c r="S36" s="166"/>
      <c r="Z36">
        <v>0</v>
      </c>
    </row>
    <row r="37" spans="1:26" ht="24.95" customHeight="1" x14ac:dyDescent="0.25">
      <c r="A37" s="169">
        <v>21</v>
      </c>
      <c r="B37" s="167" t="s">
        <v>83</v>
      </c>
      <c r="C37" s="170" t="s">
        <v>564</v>
      </c>
      <c r="D37" s="167" t="s">
        <v>565</v>
      </c>
      <c r="E37" s="167" t="s">
        <v>89</v>
      </c>
      <c r="F37" s="168">
        <v>3</v>
      </c>
      <c r="G37" s="191"/>
      <c r="H37" s="191"/>
      <c r="I37" s="191">
        <f t="shared" si="4"/>
        <v>0</v>
      </c>
      <c r="J37" s="167">
        <f t="shared" si="5"/>
        <v>12.84</v>
      </c>
      <c r="K37" s="1">
        <f t="shared" si="6"/>
        <v>0</v>
      </c>
      <c r="L37" s="1">
        <f t="shared" si="7"/>
        <v>0</v>
      </c>
      <c r="M37" s="1"/>
      <c r="N37" s="1">
        <v>4.28</v>
      </c>
      <c r="O37" s="1"/>
      <c r="P37" s="166"/>
      <c r="Q37" s="171"/>
      <c r="R37" s="171"/>
      <c r="S37" s="166"/>
      <c r="Z37">
        <v>0</v>
      </c>
    </row>
    <row r="38" spans="1:26" ht="24.95" customHeight="1" x14ac:dyDescent="0.25">
      <c r="A38" s="169">
        <v>22</v>
      </c>
      <c r="B38" s="167" t="s">
        <v>83</v>
      </c>
      <c r="C38" s="170" t="s">
        <v>566</v>
      </c>
      <c r="D38" s="167" t="s">
        <v>567</v>
      </c>
      <c r="E38" s="167" t="s">
        <v>89</v>
      </c>
      <c r="F38" s="168">
        <v>93</v>
      </c>
      <c r="G38" s="191"/>
      <c r="H38" s="191"/>
      <c r="I38" s="191">
        <f t="shared" si="4"/>
        <v>0</v>
      </c>
      <c r="J38" s="167">
        <f t="shared" si="5"/>
        <v>539.4</v>
      </c>
      <c r="K38" s="1">
        <f t="shared" si="6"/>
        <v>0</v>
      </c>
      <c r="L38" s="1">
        <f t="shared" si="7"/>
        <v>0</v>
      </c>
      <c r="M38" s="1"/>
      <c r="N38" s="1">
        <v>5.8</v>
      </c>
      <c r="O38" s="1"/>
      <c r="P38" s="166"/>
      <c r="Q38" s="171"/>
      <c r="R38" s="171"/>
      <c r="S38" s="166"/>
      <c r="Z38">
        <v>0</v>
      </c>
    </row>
    <row r="39" spans="1:26" ht="24.95" customHeight="1" x14ac:dyDescent="0.25">
      <c r="A39" s="169">
        <v>23</v>
      </c>
      <c r="B39" s="167" t="s">
        <v>83</v>
      </c>
      <c r="C39" s="170" t="s">
        <v>568</v>
      </c>
      <c r="D39" s="167" t="s">
        <v>569</v>
      </c>
      <c r="E39" s="167" t="s">
        <v>89</v>
      </c>
      <c r="F39" s="168">
        <v>181</v>
      </c>
      <c r="G39" s="191"/>
      <c r="H39" s="191"/>
      <c r="I39" s="191">
        <f t="shared" si="4"/>
        <v>0</v>
      </c>
      <c r="J39" s="167">
        <f t="shared" si="5"/>
        <v>774.68</v>
      </c>
      <c r="K39" s="1">
        <f t="shared" si="6"/>
        <v>0</v>
      </c>
      <c r="L39" s="1">
        <f t="shared" si="7"/>
        <v>0</v>
      </c>
      <c r="M39" s="1"/>
      <c r="N39" s="1">
        <v>4.28</v>
      </c>
      <c r="O39" s="1"/>
      <c r="P39" s="166"/>
      <c r="Q39" s="171"/>
      <c r="R39" s="171"/>
      <c r="S39" s="166"/>
      <c r="Z39">
        <v>0</v>
      </c>
    </row>
    <row r="40" spans="1:26" ht="24.95" customHeight="1" x14ac:dyDescent="0.25">
      <c r="A40" s="169">
        <v>24</v>
      </c>
      <c r="B40" s="167" t="s">
        <v>83</v>
      </c>
      <c r="C40" s="170" t="s">
        <v>570</v>
      </c>
      <c r="D40" s="167" t="s">
        <v>571</v>
      </c>
      <c r="E40" s="167" t="s">
        <v>89</v>
      </c>
      <c r="F40" s="168">
        <v>175</v>
      </c>
      <c r="G40" s="191"/>
      <c r="H40" s="191"/>
      <c r="I40" s="191">
        <f t="shared" si="4"/>
        <v>0</v>
      </c>
      <c r="J40" s="167">
        <f t="shared" si="5"/>
        <v>826</v>
      </c>
      <c r="K40" s="1">
        <f t="shared" si="6"/>
        <v>0</v>
      </c>
      <c r="L40" s="1">
        <f t="shared" si="7"/>
        <v>0</v>
      </c>
      <c r="M40" s="1"/>
      <c r="N40" s="1">
        <v>4.72</v>
      </c>
      <c r="O40" s="1"/>
      <c r="P40" s="166"/>
      <c r="Q40" s="171"/>
      <c r="R40" s="171"/>
      <c r="S40" s="166"/>
      <c r="Z40">
        <v>0</v>
      </c>
    </row>
    <row r="41" spans="1:26" ht="24.95" customHeight="1" x14ac:dyDescent="0.25">
      <c r="A41" s="169">
        <v>25</v>
      </c>
      <c r="B41" s="167" t="s">
        <v>83</v>
      </c>
      <c r="C41" s="170" t="s">
        <v>572</v>
      </c>
      <c r="D41" s="167" t="s">
        <v>573</v>
      </c>
      <c r="E41" s="167" t="s">
        <v>89</v>
      </c>
      <c r="F41" s="168">
        <v>28</v>
      </c>
      <c r="G41" s="191"/>
      <c r="H41" s="191"/>
      <c r="I41" s="191">
        <f t="shared" si="4"/>
        <v>0</v>
      </c>
      <c r="J41" s="167">
        <f t="shared" si="5"/>
        <v>134.12</v>
      </c>
      <c r="K41" s="1">
        <f t="shared" si="6"/>
        <v>0</v>
      </c>
      <c r="L41" s="1">
        <f t="shared" si="7"/>
        <v>0</v>
      </c>
      <c r="M41" s="1"/>
      <c r="N41" s="1">
        <v>4.79</v>
      </c>
      <c r="O41" s="1"/>
      <c r="P41" s="166"/>
      <c r="Q41" s="171"/>
      <c r="R41" s="171"/>
      <c r="S41" s="166"/>
      <c r="Z41">
        <v>0</v>
      </c>
    </row>
    <row r="42" spans="1:26" ht="35.1" customHeight="1" x14ac:dyDescent="0.25">
      <c r="A42" s="169">
        <v>26</v>
      </c>
      <c r="B42" s="167" t="s">
        <v>83</v>
      </c>
      <c r="C42" s="170" t="s">
        <v>785</v>
      </c>
      <c r="D42" s="167" t="s">
        <v>786</v>
      </c>
      <c r="E42" s="167" t="s">
        <v>89</v>
      </c>
      <c r="F42" s="168">
        <v>9</v>
      </c>
      <c r="G42" s="191"/>
      <c r="H42" s="191"/>
      <c r="I42" s="191">
        <f t="shared" si="4"/>
        <v>0</v>
      </c>
      <c r="J42" s="167">
        <f t="shared" si="5"/>
        <v>42.48</v>
      </c>
      <c r="K42" s="1">
        <f t="shared" si="6"/>
        <v>0</v>
      </c>
      <c r="L42" s="1">
        <f t="shared" si="7"/>
        <v>0</v>
      </c>
      <c r="M42" s="1"/>
      <c r="N42" s="1">
        <v>4.72</v>
      </c>
      <c r="O42" s="1"/>
      <c r="P42" s="166"/>
      <c r="Q42" s="171"/>
      <c r="R42" s="171"/>
      <c r="S42" s="166"/>
      <c r="Z42">
        <v>0</v>
      </c>
    </row>
    <row r="43" spans="1:26" ht="35.1" customHeight="1" x14ac:dyDescent="0.25">
      <c r="A43" s="169">
        <v>27</v>
      </c>
      <c r="B43" s="167" t="s">
        <v>83</v>
      </c>
      <c r="C43" s="170" t="s">
        <v>787</v>
      </c>
      <c r="D43" s="167" t="s">
        <v>788</v>
      </c>
      <c r="E43" s="167" t="s">
        <v>89</v>
      </c>
      <c r="F43" s="168">
        <v>2</v>
      </c>
      <c r="G43" s="191"/>
      <c r="H43" s="191"/>
      <c r="I43" s="191">
        <f t="shared" si="4"/>
        <v>0</v>
      </c>
      <c r="J43" s="167">
        <f t="shared" si="5"/>
        <v>9.7200000000000006</v>
      </c>
      <c r="K43" s="1">
        <f t="shared" si="6"/>
        <v>0</v>
      </c>
      <c r="L43" s="1">
        <f t="shared" si="7"/>
        <v>0</v>
      </c>
      <c r="M43" s="1"/>
      <c r="N43" s="1">
        <v>4.8600000000000003</v>
      </c>
      <c r="O43" s="1"/>
      <c r="P43" s="166"/>
      <c r="Q43" s="171"/>
      <c r="R43" s="171"/>
      <c r="S43" s="166"/>
      <c r="Z43">
        <v>0</v>
      </c>
    </row>
    <row r="44" spans="1:26" ht="24.95" customHeight="1" x14ac:dyDescent="0.25">
      <c r="A44" s="169">
        <v>28</v>
      </c>
      <c r="B44" s="167" t="s">
        <v>789</v>
      </c>
      <c r="C44" s="170" t="s">
        <v>790</v>
      </c>
      <c r="D44" s="167" t="s">
        <v>791</v>
      </c>
      <c r="E44" s="167" t="s">
        <v>86</v>
      </c>
      <c r="F44" s="168">
        <v>313.5</v>
      </c>
      <c r="G44" s="191"/>
      <c r="H44" s="191"/>
      <c r="I44" s="191">
        <f t="shared" si="4"/>
        <v>0</v>
      </c>
      <c r="J44" s="167">
        <f t="shared" si="5"/>
        <v>241.4</v>
      </c>
      <c r="K44" s="1">
        <f t="shared" si="6"/>
        <v>0</v>
      </c>
      <c r="L44" s="1">
        <f t="shared" si="7"/>
        <v>0</v>
      </c>
      <c r="M44" s="1"/>
      <c r="N44" s="1">
        <v>0.77</v>
      </c>
      <c r="O44" s="1"/>
      <c r="P44" s="166"/>
      <c r="Q44" s="171"/>
      <c r="R44" s="171"/>
      <c r="S44" s="166"/>
      <c r="Z44">
        <v>0</v>
      </c>
    </row>
    <row r="45" spans="1:26" ht="24.95" customHeight="1" x14ac:dyDescent="0.25">
      <c r="A45" s="169">
        <v>29</v>
      </c>
      <c r="B45" s="167" t="s">
        <v>102</v>
      </c>
      <c r="C45" s="170" t="s">
        <v>792</v>
      </c>
      <c r="D45" s="167" t="s">
        <v>793</v>
      </c>
      <c r="E45" s="167" t="s">
        <v>89</v>
      </c>
      <c r="F45" s="168">
        <v>7</v>
      </c>
      <c r="G45" s="191"/>
      <c r="H45" s="191"/>
      <c r="I45" s="191">
        <f t="shared" si="4"/>
        <v>0</v>
      </c>
      <c r="J45" s="167">
        <f t="shared" si="5"/>
        <v>318.64</v>
      </c>
      <c r="K45" s="1">
        <f t="shared" si="6"/>
        <v>0</v>
      </c>
      <c r="L45" s="1">
        <f t="shared" si="7"/>
        <v>0</v>
      </c>
      <c r="M45" s="1"/>
      <c r="N45" s="1">
        <v>45.52</v>
      </c>
      <c r="O45" s="1"/>
      <c r="P45" s="166"/>
      <c r="Q45" s="171"/>
      <c r="R45" s="171"/>
      <c r="S45" s="166"/>
      <c r="Z45">
        <v>0</v>
      </c>
    </row>
    <row r="46" spans="1:26" ht="24.95" customHeight="1" x14ac:dyDescent="0.25">
      <c r="A46" s="169">
        <v>30</v>
      </c>
      <c r="B46" s="167" t="s">
        <v>102</v>
      </c>
      <c r="C46" s="170" t="s">
        <v>582</v>
      </c>
      <c r="D46" s="167" t="s">
        <v>583</v>
      </c>
      <c r="E46" s="167" t="s">
        <v>89</v>
      </c>
      <c r="F46" s="168">
        <v>1</v>
      </c>
      <c r="G46" s="191"/>
      <c r="H46" s="191"/>
      <c r="I46" s="191">
        <f t="shared" si="4"/>
        <v>0</v>
      </c>
      <c r="J46" s="167">
        <f t="shared" si="5"/>
        <v>26.78</v>
      </c>
      <c r="K46" s="1">
        <f t="shared" si="6"/>
        <v>0</v>
      </c>
      <c r="L46" s="1">
        <f t="shared" si="7"/>
        <v>0</v>
      </c>
      <c r="M46" s="1"/>
      <c r="N46" s="1">
        <v>26.78</v>
      </c>
      <c r="O46" s="1"/>
      <c r="P46" s="166"/>
      <c r="Q46" s="171"/>
      <c r="R46" s="171"/>
      <c r="S46" s="166"/>
      <c r="Z46">
        <v>0</v>
      </c>
    </row>
    <row r="47" spans="1:26" ht="24.95" customHeight="1" x14ac:dyDescent="0.25">
      <c r="A47" s="169">
        <v>31</v>
      </c>
      <c r="B47" s="167" t="s">
        <v>102</v>
      </c>
      <c r="C47" s="170" t="s">
        <v>586</v>
      </c>
      <c r="D47" s="167" t="s">
        <v>587</v>
      </c>
      <c r="E47" s="167" t="s">
        <v>89</v>
      </c>
      <c r="F47" s="168">
        <v>106</v>
      </c>
      <c r="G47" s="191"/>
      <c r="H47" s="191"/>
      <c r="I47" s="191">
        <f t="shared" si="4"/>
        <v>0</v>
      </c>
      <c r="J47" s="167">
        <f t="shared" si="5"/>
        <v>573.46</v>
      </c>
      <c r="K47" s="1">
        <f t="shared" si="6"/>
        <v>0</v>
      </c>
      <c r="L47" s="1">
        <f t="shared" si="7"/>
        <v>0</v>
      </c>
      <c r="M47" s="1"/>
      <c r="N47" s="1">
        <v>5.41</v>
      </c>
      <c r="O47" s="1"/>
      <c r="P47" s="166"/>
      <c r="Q47" s="171"/>
      <c r="R47" s="171"/>
      <c r="S47" s="166"/>
      <c r="Z47">
        <v>0</v>
      </c>
    </row>
    <row r="48" spans="1:26" ht="24.95" customHeight="1" x14ac:dyDescent="0.25">
      <c r="A48" s="169">
        <v>32</v>
      </c>
      <c r="B48" s="167" t="s">
        <v>102</v>
      </c>
      <c r="C48" s="170" t="s">
        <v>588</v>
      </c>
      <c r="D48" s="167" t="s">
        <v>589</v>
      </c>
      <c r="E48" s="167" t="s">
        <v>89</v>
      </c>
      <c r="F48" s="168">
        <v>68</v>
      </c>
      <c r="G48" s="191"/>
      <c r="H48" s="191"/>
      <c r="I48" s="191">
        <f t="shared" si="4"/>
        <v>0</v>
      </c>
      <c r="J48" s="167">
        <f t="shared" si="5"/>
        <v>396.44</v>
      </c>
      <c r="K48" s="1">
        <f t="shared" si="6"/>
        <v>0</v>
      </c>
      <c r="L48" s="1">
        <f t="shared" si="7"/>
        <v>0</v>
      </c>
      <c r="M48" s="1"/>
      <c r="N48" s="1">
        <v>5.83</v>
      </c>
      <c r="O48" s="1"/>
      <c r="P48" s="166"/>
      <c r="Q48" s="171"/>
      <c r="R48" s="171"/>
      <c r="S48" s="166"/>
      <c r="Z48">
        <v>0</v>
      </c>
    </row>
    <row r="49" spans="1:26" ht="24.95" customHeight="1" x14ac:dyDescent="0.25">
      <c r="A49" s="169">
        <v>33</v>
      </c>
      <c r="B49" s="167" t="s">
        <v>102</v>
      </c>
      <c r="C49" s="170" t="s">
        <v>590</v>
      </c>
      <c r="D49" s="167" t="s">
        <v>591</v>
      </c>
      <c r="E49" s="167" t="s">
        <v>89</v>
      </c>
      <c r="F49" s="168">
        <v>39</v>
      </c>
      <c r="G49" s="191"/>
      <c r="H49" s="191"/>
      <c r="I49" s="191">
        <f t="shared" si="4"/>
        <v>0</v>
      </c>
      <c r="J49" s="167">
        <f t="shared" si="5"/>
        <v>427.44</v>
      </c>
      <c r="K49" s="1">
        <f t="shared" si="6"/>
        <v>0</v>
      </c>
      <c r="L49" s="1">
        <f t="shared" si="7"/>
        <v>0</v>
      </c>
      <c r="M49" s="1"/>
      <c r="N49" s="1">
        <v>10.96</v>
      </c>
      <c r="O49" s="1"/>
      <c r="P49" s="166"/>
      <c r="Q49" s="171"/>
      <c r="R49" s="171"/>
      <c r="S49" s="166"/>
      <c r="Z49">
        <v>0</v>
      </c>
    </row>
    <row r="50" spans="1:26" ht="24.95" customHeight="1" x14ac:dyDescent="0.25">
      <c r="A50" s="169">
        <v>34</v>
      </c>
      <c r="B50" s="167" t="s">
        <v>102</v>
      </c>
      <c r="C50" s="170" t="s">
        <v>592</v>
      </c>
      <c r="D50" s="167" t="s">
        <v>593</v>
      </c>
      <c r="E50" s="167" t="s">
        <v>86</v>
      </c>
      <c r="F50" s="168">
        <v>2937</v>
      </c>
      <c r="G50" s="191"/>
      <c r="H50" s="191"/>
      <c r="I50" s="191">
        <f t="shared" si="4"/>
        <v>0</v>
      </c>
      <c r="J50" s="167">
        <f t="shared" si="5"/>
        <v>2114.64</v>
      </c>
      <c r="K50" s="1">
        <f t="shared" si="6"/>
        <v>0</v>
      </c>
      <c r="L50" s="1">
        <f t="shared" si="7"/>
        <v>0</v>
      </c>
      <c r="M50" s="1"/>
      <c r="N50" s="1">
        <v>0.72</v>
      </c>
      <c r="O50" s="1"/>
      <c r="P50" s="166"/>
      <c r="Q50" s="171"/>
      <c r="R50" s="171"/>
      <c r="S50" s="166"/>
      <c r="Z50">
        <v>0</v>
      </c>
    </row>
    <row r="51" spans="1:26" ht="24.95" customHeight="1" x14ac:dyDescent="0.25">
      <c r="A51" s="169">
        <v>35</v>
      </c>
      <c r="B51" s="167" t="s">
        <v>102</v>
      </c>
      <c r="C51" s="170" t="s">
        <v>594</v>
      </c>
      <c r="D51" s="167" t="s">
        <v>595</v>
      </c>
      <c r="E51" s="167" t="s">
        <v>86</v>
      </c>
      <c r="F51" s="168">
        <v>2161.5</v>
      </c>
      <c r="G51" s="191"/>
      <c r="H51" s="191"/>
      <c r="I51" s="191">
        <f t="shared" si="4"/>
        <v>0</v>
      </c>
      <c r="J51" s="167">
        <f t="shared" si="5"/>
        <v>1772.43</v>
      </c>
      <c r="K51" s="1">
        <f t="shared" si="6"/>
        <v>0</v>
      </c>
      <c r="L51" s="1">
        <f t="shared" si="7"/>
        <v>0</v>
      </c>
      <c r="M51" s="1"/>
      <c r="N51" s="1">
        <v>0.82</v>
      </c>
      <c r="O51" s="1"/>
      <c r="P51" s="166"/>
      <c r="Q51" s="171"/>
      <c r="R51" s="171"/>
      <c r="S51" s="166"/>
      <c r="Z51">
        <v>0</v>
      </c>
    </row>
    <row r="52" spans="1:26" ht="24.95" customHeight="1" x14ac:dyDescent="0.25">
      <c r="A52" s="169">
        <v>36</v>
      </c>
      <c r="B52" s="167" t="s">
        <v>102</v>
      </c>
      <c r="C52" s="170" t="s">
        <v>794</v>
      </c>
      <c r="D52" s="167" t="s">
        <v>795</v>
      </c>
      <c r="E52" s="167" t="s">
        <v>86</v>
      </c>
      <c r="F52" s="168">
        <v>105.6</v>
      </c>
      <c r="G52" s="191"/>
      <c r="H52" s="191"/>
      <c r="I52" s="191">
        <f t="shared" si="4"/>
        <v>0</v>
      </c>
      <c r="J52" s="167">
        <f t="shared" si="5"/>
        <v>145.72999999999999</v>
      </c>
      <c r="K52" s="1">
        <f t="shared" si="6"/>
        <v>0</v>
      </c>
      <c r="L52" s="1">
        <f t="shared" si="7"/>
        <v>0</v>
      </c>
      <c r="M52" s="1"/>
      <c r="N52" s="1">
        <v>1.38</v>
      </c>
      <c r="O52" s="1"/>
      <c r="P52" s="166"/>
      <c r="Q52" s="171"/>
      <c r="R52" s="171"/>
      <c r="S52" s="166"/>
      <c r="Z52">
        <v>0</v>
      </c>
    </row>
    <row r="53" spans="1:26" ht="24.95" customHeight="1" x14ac:dyDescent="0.25">
      <c r="A53" s="169">
        <v>37</v>
      </c>
      <c r="B53" s="167" t="s">
        <v>102</v>
      </c>
      <c r="C53" s="170" t="s">
        <v>598</v>
      </c>
      <c r="D53" s="167" t="s">
        <v>599</v>
      </c>
      <c r="E53" s="167" t="s">
        <v>86</v>
      </c>
      <c r="F53" s="168">
        <v>2937</v>
      </c>
      <c r="G53" s="191"/>
      <c r="H53" s="191"/>
      <c r="I53" s="191">
        <f t="shared" si="4"/>
        <v>0</v>
      </c>
      <c r="J53" s="167">
        <f t="shared" si="5"/>
        <v>1938.42</v>
      </c>
      <c r="K53" s="1">
        <f t="shared" si="6"/>
        <v>0</v>
      </c>
      <c r="L53" s="1">
        <f t="shared" si="7"/>
        <v>0</v>
      </c>
      <c r="M53" s="1"/>
      <c r="N53" s="1">
        <v>0.66</v>
      </c>
      <c r="O53" s="1"/>
      <c r="P53" s="166"/>
      <c r="Q53" s="171"/>
      <c r="R53" s="171"/>
      <c r="S53" s="166"/>
      <c r="Z53">
        <v>0</v>
      </c>
    </row>
    <row r="54" spans="1:26" ht="24.95" customHeight="1" x14ac:dyDescent="0.25">
      <c r="A54" s="169">
        <v>38</v>
      </c>
      <c r="B54" s="167" t="s">
        <v>102</v>
      </c>
      <c r="C54" s="170" t="s">
        <v>600</v>
      </c>
      <c r="D54" s="167" t="s">
        <v>601</v>
      </c>
      <c r="E54" s="167" t="s">
        <v>86</v>
      </c>
      <c r="F54" s="168">
        <v>2161.5</v>
      </c>
      <c r="G54" s="191"/>
      <c r="H54" s="191"/>
      <c r="I54" s="191">
        <f t="shared" si="4"/>
        <v>0</v>
      </c>
      <c r="J54" s="167">
        <f t="shared" si="5"/>
        <v>1945.35</v>
      </c>
      <c r="K54" s="1">
        <f t="shared" si="6"/>
        <v>0</v>
      </c>
      <c r="L54" s="1">
        <f t="shared" si="7"/>
        <v>0</v>
      </c>
      <c r="M54" s="1"/>
      <c r="N54" s="1">
        <v>0.9</v>
      </c>
      <c r="O54" s="1"/>
      <c r="P54" s="166"/>
      <c r="Q54" s="171"/>
      <c r="R54" s="171"/>
      <c r="S54" s="166"/>
      <c r="Z54">
        <v>0</v>
      </c>
    </row>
    <row r="55" spans="1:26" ht="24.95" customHeight="1" x14ac:dyDescent="0.25">
      <c r="A55" s="169">
        <v>39</v>
      </c>
      <c r="B55" s="167" t="s">
        <v>102</v>
      </c>
      <c r="C55" s="170" t="s">
        <v>796</v>
      </c>
      <c r="D55" s="167" t="s">
        <v>797</v>
      </c>
      <c r="E55" s="167" t="s">
        <v>86</v>
      </c>
      <c r="F55" s="168">
        <v>105.6</v>
      </c>
      <c r="G55" s="191"/>
      <c r="H55" s="191"/>
      <c r="I55" s="191">
        <f t="shared" si="4"/>
        <v>0</v>
      </c>
      <c r="J55" s="167">
        <f t="shared" si="5"/>
        <v>1849.06</v>
      </c>
      <c r="K55" s="1">
        <f t="shared" si="6"/>
        <v>0</v>
      </c>
      <c r="L55" s="1">
        <f t="shared" si="7"/>
        <v>0</v>
      </c>
      <c r="M55" s="1"/>
      <c r="N55" s="1">
        <v>17.510000000000002</v>
      </c>
      <c r="O55" s="1"/>
      <c r="P55" s="166"/>
      <c r="Q55" s="171"/>
      <c r="R55" s="171"/>
      <c r="S55" s="166"/>
      <c r="Z55">
        <v>0</v>
      </c>
    </row>
    <row r="56" spans="1:26" ht="24.95" customHeight="1" x14ac:dyDescent="0.25">
      <c r="A56" s="169">
        <v>40</v>
      </c>
      <c r="B56" s="167" t="s">
        <v>102</v>
      </c>
      <c r="C56" s="170" t="s">
        <v>798</v>
      </c>
      <c r="D56" s="167" t="s">
        <v>799</v>
      </c>
      <c r="E56" s="167" t="s">
        <v>86</v>
      </c>
      <c r="F56" s="168">
        <v>313.5</v>
      </c>
      <c r="G56" s="191"/>
      <c r="H56" s="191"/>
      <c r="I56" s="191">
        <f t="shared" si="4"/>
        <v>0</v>
      </c>
      <c r="J56" s="167">
        <f t="shared" si="5"/>
        <v>1134.8699999999999</v>
      </c>
      <c r="K56" s="1">
        <f t="shared" si="6"/>
        <v>0</v>
      </c>
      <c r="L56" s="1">
        <f t="shared" si="7"/>
        <v>0</v>
      </c>
      <c r="M56" s="1"/>
      <c r="N56" s="1">
        <v>3.62</v>
      </c>
      <c r="O56" s="1"/>
      <c r="P56" s="166"/>
      <c r="Q56" s="171"/>
      <c r="R56" s="171"/>
      <c r="S56" s="166"/>
      <c r="Z56">
        <v>0</v>
      </c>
    </row>
    <row r="57" spans="1:26" ht="24.95" customHeight="1" x14ac:dyDescent="0.25">
      <c r="A57" s="169">
        <v>41</v>
      </c>
      <c r="B57" s="167" t="s">
        <v>102</v>
      </c>
      <c r="C57" s="170" t="s">
        <v>604</v>
      </c>
      <c r="D57" s="167" t="s">
        <v>605</v>
      </c>
      <c r="E57" s="167" t="s">
        <v>89</v>
      </c>
      <c r="F57" s="168">
        <v>39</v>
      </c>
      <c r="G57" s="191"/>
      <c r="H57" s="191"/>
      <c r="I57" s="191">
        <f t="shared" si="4"/>
        <v>0</v>
      </c>
      <c r="J57" s="167">
        <f t="shared" si="5"/>
        <v>53.82</v>
      </c>
      <c r="K57" s="1">
        <f t="shared" si="6"/>
        <v>0</v>
      </c>
      <c r="L57" s="1">
        <f t="shared" si="7"/>
        <v>0</v>
      </c>
      <c r="M57" s="1"/>
      <c r="N57" s="1">
        <v>1.38</v>
      </c>
      <c r="O57" s="1"/>
      <c r="P57" s="166"/>
      <c r="Q57" s="171"/>
      <c r="R57" s="171"/>
      <c r="S57" s="166"/>
      <c r="Z57">
        <v>0</v>
      </c>
    </row>
    <row r="58" spans="1:26" ht="24.95" customHeight="1" x14ac:dyDescent="0.25">
      <c r="A58" s="169">
        <v>42</v>
      </c>
      <c r="B58" s="167" t="s">
        <v>102</v>
      </c>
      <c r="C58" s="170" t="s">
        <v>606</v>
      </c>
      <c r="D58" s="167" t="s">
        <v>607</v>
      </c>
      <c r="E58" s="167" t="s">
        <v>89</v>
      </c>
      <c r="F58" s="168">
        <v>154</v>
      </c>
      <c r="G58" s="191"/>
      <c r="H58" s="191"/>
      <c r="I58" s="191">
        <f t="shared" si="4"/>
        <v>0</v>
      </c>
      <c r="J58" s="167">
        <f t="shared" si="5"/>
        <v>1128.82</v>
      </c>
      <c r="K58" s="1">
        <f t="shared" si="6"/>
        <v>0</v>
      </c>
      <c r="L58" s="1">
        <f t="shared" si="7"/>
        <v>0</v>
      </c>
      <c r="M58" s="1"/>
      <c r="N58" s="1">
        <v>7.33</v>
      </c>
      <c r="O58" s="1"/>
      <c r="P58" s="166"/>
      <c r="Q58" s="171"/>
      <c r="R58" s="171"/>
      <c r="S58" s="166"/>
      <c r="Z58">
        <v>0</v>
      </c>
    </row>
    <row r="59" spans="1:26" ht="24.95" customHeight="1" x14ac:dyDescent="0.25">
      <c r="A59" s="169">
        <v>43</v>
      </c>
      <c r="B59" s="167" t="s">
        <v>102</v>
      </c>
      <c r="C59" s="170" t="s">
        <v>800</v>
      </c>
      <c r="D59" s="167" t="s">
        <v>834</v>
      </c>
      <c r="E59" s="167" t="s">
        <v>89</v>
      </c>
      <c r="F59" s="168">
        <v>9</v>
      </c>
      <c r="G59" s="191"/>
      <c r="H59" s="191"/>
      <c r="I59" s="191">
        <f t="shared" ref="I59:I90" si="8">ROUND(F59*(G59+H59),2)</f>
        <v>0</v>
      </c>
      <c r="J59" s="167">
        <f t="shared" ref="J59:J90" si="9">ROUND(F59*(N59),2)</f>
        <v>395.19</v>
      </c>
      <c r="K59" s="1">
        <f t="shared" ref="K59:K90" si="10">ROUND(F59*(O59),2)</f>
        <v>0</v>
      </c>
      <c r="L59" s="1">
        <f t="shared" ref="L59:L81" si="11">ROUND(F59*(G59),2)</f>
        <v>0</v>
      </c>
      <c r="M59" s="1"/>
      <c r="N59" s="1">
        <v>43.91</v>
      </c>
      <c r="O59" s="1"/>
      <c r="P59" s="166"/>
      <c r="Q59" s="171"/>
      <c r="R59" s="171"/>
      <c r="S59" s="166"/>
      <c r="Z59">
        <v>0</v>
      </c>
    </row>
    <row r="60" spans="1:26" ht="24.95" customHeight="1" x14ac:dyDescent="0.25">
      <c r="A60" s="169">
        <v>44</v>
      </c>
      <c r="B60" s="167" t="s">
        <v>102</v>
      </c>
      <c r="C60" s="170" t="s">
        <v>801</v>
      </c>
      <c r="D60" s="167" t="s">
        <v>802</v>
      </c>
      <c r="E60" s="167" t="s">
        <v>89</v>
      </c>
      <c r="F60" s="168">
        <v>2</v>
      </c>
      <c r="G60" s="191"/>
      <c r="H60" s="191"/>
      <c r="I60" s="191">
        <f t="shared" si="8"/>
        <v>0</v>
      </c>
      <c r="J60" s="167">
        <f t="shared" si="9"/>
        <v>96.38</v>
      </c>
      <c r="K60" s="1">
        <f t="shared" si="10"/>
        <v>0</v>
      </c>
      <c r="L60" s="1">
        <f t="shared" si="11"/>
        <v>0</v>
      </c>
      <c r="M60" s="1"/>
      <c r="N60" s="1">
        <v>48.19</v>
      </c>
      <c r="O60" s="1"/>
      <c r="P60" s="166"/>
      <c r="Q60" s="171"/>
      <c r="R60" s="171"/>
      <c r="S60" s="166"/>
      <c r="Z60">
        <v>0</v>
      </c>
    </row>
    <row r="61" spans="1:26" ht="24.95" customHeight="1" x14ac:dyDescent="0.25">
      <c r="A61" s="169">
        <v>45</v>
      </c>
      <c r="B61" s="167" t="s">
        <v>102</v>
      </c>
      <c r="C61" s="170" t="s">
        <v>803</v>
      </c>
      <c r="D61" s="167" t="s">
        <v>835</v>
      </c>
      <c r="E61" s="167" t="s">
        <v>89</v>
      </c>
      <c r="F61" s="168">
        <v>35</v>
      </c>
      <c r="G61" s="191"/>
      <c r="H61" s="191"/>
      <c r="I61" s="191">
        <f t="shared" si="8"/>
        <v>0</v>
      </c>
      <c r="J61" s="167">
        <f t="shared" si="9"/>
        <v>80.5</v>
      </c>
      <c r="K61" s="1">
        <f t="shared" si="10"/>
        <v>0</v>
      </c>
      <c r="L61" s="1">
        <f t="shared" si="11"/>
        <v>0</v>
      </c>
      <c r="M61" s="1"/>
      <c r="N61" s="1">
        <v>2.2999999999999998</v>
      </c>
      <c r="O61" s="1"/>
      <c r="P61" s="166"/>
      <c r="Q61" s="171"/>
      <c r="R61" s="171"/>
      <c r="S61" s="166"/>
      <c r="Z61">
        <v>0</v>
      </c>
    </row>
    <row r="62" spans="1:26" ht="24.95" customHeight="1" x14ac:dyDescent="0.25">
      <c r="A62" s="169">
        <v>46</v>
      </c>
      <c r="B62" s="167" t="s">
        <v>102</v>
      </c>
      <c r="C62" s="170" t="s">
        <v>608</v>
      </c>
      <c r="D62" s="167" t="s">
        <v>804</v>
      </c>
      <c r="E62" s="167" t="s">
        <v>89</v>
      </c>
      <c r="F62" s="168">
        <v>1</v>
      </c>
      <c r="G62" s="191"/>
      <c r="H62" s="191"/>
      <c r="I62" s="191">
        <f t="shared" si="8"/>
        <v>0</v>
      </c>
      <c r="J62" s="167">
        <f t="shared" si="9"/>
        <v>3052.35</v>
      </c>
      <c r="K62" s="1">
        <f t="shared" si="10"/>
        <v>0</v>
      </c>
      <c r="L62" s="1">
        <f t="shared" si="11"/>
        <v>0</v>
      </c>
      <c r="M62" s="1"/>
      <c r="N62" s="1">
        <v>3052.35</v>
      </c>
      <c r="O62" s="1"/>
      <c r="P62" s="166"/>
      <c r="Q62" s="171"/>
      <c r="R62" s="171"/>
      <c r="S62" s="166"/>
      <c r="Z62">
        <v>0</v>
      </c>
    </row>
    <row r="63" spans="1:26" ht="24.95" customHeight="1" x14ac:dyDescent="0.25">
      <c r="A63" s="169">
        <v>47</v>
      </c>
      <c r="B63" s="167" t="s">
        <v>102</v>
      </c>
      <c r="C63" s="170" t="s">
        <v>610</v>
      </c>
      <c r="D63" s="167" t="s">
        <v>611</v>
      </c>
      <c r="E63" s="167" t="s">
        <v>89</v>
      </c>
      <c r="F63" s="168">
        <v>93</v>
      </c>
      <c r="G63" s="191"/>
      <c r="H63" s="191"/>
      <c r="I63" s="191">
        <f t="shared" si="8"/>
        <v>0</v>
      </c>
      <c r="J63" s="167">
        <f t="shared" si="9"/>
        <v>2275.71</v>
      </c>
      <c r="K63" s="1">
        <f t="shared" si="10"/>
        <v>0</v>
      </c>
      <c r="L63" s="1">
        <f t="shared" si="11"/>
        <v>0</v>
      </c>
      <c r="M63" s="1"/>
      <c r="N63" s="1">
        <v>24.47</v>
      </c>
      <c r="O63" s="1"/>
      <c r="P63" s="166"/>
      <c r="Q63" s="171"/>
      <c r="R63" s="171"/>
      <c r="S63" s="166"/>
      <c r="Z63">
        <v>0</v>
      </c>
    </row>
    <row r="64" spans="1:26" ht="24.95" customHeight="1" x14ac:dyDescent="0.25">
      <c r="A64" s="169">
        <v>48</v>
      </c>
      <c r="B64" s="167" t="s">
        <v>102</v>
      </c>
      <c r="C64" s="170" t="s">
        <v>106</v>
      </c>
      <c r="D64" s="167" t="s">
        <v>107</v>
      </c>
      <c r="E64" s="167" t="s">
        <v>105</v>
      </c>
      <c r="F64" s="168">
        <v>52</v>
      </c>
      <c r="G64" s="191"/>
      <c r="H64" s="191"/>
      <c r="I64" s="191">
        <f t="shared" si="8"/>
        <v>0</v>
      </c>
      <c r="J64" s="167">
        <f t="shared" si="9"/>
        <v>1058.2</v>
      </c>
      <c r="K64" s="1">
        <f t="shared" si="10"/>
        <v>0</v>
      </c>
      <c r="L64" s="1">
        <f t="shared" si="11"/>
        <v>0</v>
      </c>
      <c r="M64" s="1"/>
      <c r="N64" s="1">
        <v>20.350000000000001</v>
      </c>
      <c r="O64" s="1"/>
      <c r="P64" s="166"/>
      <c r="Q64" s="171"/>
      <c r="R64" s="171"/>
      <c r="S64" s="166"/>
      <c r="Z64">
        <v>0</v>
      </c>
    </row>
    <row r="65" spans="1:26" ht="24.95" customHeight="1" x14ac:dyDescent="0.25">
      <c r="A65" s="169">
        <v>49</v>
      </c>
      <c r="B65" s="167" t="s">
        <v>102</v>
      </c>
      <c r="C65" s="170" t="s">
        <v>108</v>
      </c>
      <c r="D65" s="167" t="s">
        <v>109</v>
      </c>
      <c r="E65" s="167" t="s">
        <v>105</v>
      </c>
      <c r="F65" s="168">
        <v>76</v>
      </c>
      <c r="G65" s="191"/>
      <c r="H65" s="191"/>
      <c r="I65" s="191">
        <f t="shared" si="8"/>
        <v>0</v>
      </c>
      <c r="J65" s="167">
        <f t="shared" si="9"/>
        <v>1180.28</v>
      </c>
      <c r="K65" s="1">
        <f t="shared" si="10"/>
        <v>0</v>
      </c>
      <c r="L65" s="1">
        <f t="shared" si="11"/>
        <v>0</v>
      </c>
      <c r="M65" s="1"/>
      <c r="N65" s="1">
        <v>15.53</v>
      </c>
      <c r="O65" s="1"/>
      <c r="P65" s="166"/>
      <c r="Q65" s="171"/>
      <c r="R65" s="171"/>
      <c r="S65" s="166"/>
      <c r="Z65">
        <v>0</v>
      </c>
    </row>
    <row r="66" spans="1:26" ht="24.95" customHeight="1" x14ac:dyDescent="0.25">
      <c r="A66" s="169">
        <v>50</v>
      </c>
      <c r="B66" s="167" t="s">
        <v>102</v>
      </c>
      <c r="C66" s="170" t="s">
        <v>805</v>
      </c>
      <c r="D66" s="167" t="s">
        <v>836</v>
      </c>
      <c r="E66" s="167" t="s">
        <v>89</v>
      </c>
      <c r="F66" s="168">
        <v>1</v>
      </c>
      <c r="G66" s="191"/>
      <c r="H66" s="191"/>
      <c r="I66" s="191">
        <f t="shared" si="8"/>
        <v>0</v>
      </c>
      <c r="J66" s="167">
        <f t="shared" si="9"/>
        <v>23927.21</v>
      </c>
      <c r="K66" s="1">
        <f t="shared" si="10"/>
        <v>0</v>
      </c>
      <c r="L66" s="1">
        <f t="shared" si="11"/>
        <v>0</v>
      </c>
      <c r="M66" s="1"/>
      <c r="N66" s="1">
        <v>23927.21</v>
      </c>
      <c r="O66" s="1"/>
      <c r="P66" s="166"/>
      <c r="Q66" s="171"/>
      <c r="R66" s="171"/>
      <c r="S66" s="166"/>
      <c r="Z66">
        <v>0</v>
      </c>
    </row>
    <row r="67" spans="1:26" ht="24.95" customHeight="1" x14ac:dyDescent="0.25">
      <c r="A67" s="169">
        <v>51</v>
      </c>
      <c r="B67" s="167" t="s">
        <v>102</v>
      </c>
      <c r="C67" s="170" t="s">
        <v>806</v>
      </c>
      <c r="D67" s="167" t="s">
        <v>807</v>
      </c>
      <c r="E67" s="167" t="s">
        <v>808</v>
      </c>
      <c r="F67" s="168">
        <v>7</v>
      </c>
      <c r="G67" s="191"/>
      <c r="H67" s="191"/>
      <c r="I67" s="191">
        <f t="shared" si="8"/>
        <v>0</v>
      </c>
      <c r="J67" s="167">
        <f t="shared" si="9"/>
        <v>7212.11</v>
      </c>
      <c r="K67" s="1">
        <f t="shared" si="10"/>
        <v>0</v>
      </c>
      <c r="L67" s="1">
        <f t="shared" si="11"/>
        <v>0</v>
      </c>
      <c r="M67" s="1"/>
      <c r="N67" s="1">
        <v>1030.3019807338715</v>
      </c>
      <c r="O67" s="1"/>
      <c r="P67" s="166"/>
      <c r="Q67" s="171"/>
      <c r="R67" s="171"/>
      <c r="S67" s="166"/>
      <c r="Z67">
        <v>0</v>
      </c>
    </row>
    <row r="68" spans="1:26" ht="24.95" customHeight="1" x14ac:dyDescent="0.25">
      <c r="A68" s="169">
        <v>52</v>
      </c>
      <c r="B68" s="167" t="s">
        <v>102</v>
      </c>
      <c r="C68" s="170" t="s">
        <v>809</v>
      </c>
      <c r="D68" s="167" t="s">
        <v>810</v>
      </c>
      <c r="E68" s="167" t="s">
        <v>89</v>
      </c>
      <c r="F68" s="168">
        <v>1</v>
      </c>
      <c r="G68" s="191"/>
      <c r="H68" s="191"/>
      <c r="I68" s="191">
        <f t="shared" si="8"/>
        <v>0</v>
      </c>
      <c r="J68" s="167">
        <f t="shared" si="9"/>
        <v>765.76</v>
      </c>
      <c r="K68" s="1">
        <f t="shared" si="10"/>
        <v>0</v>
      </c>
      <c r="L68" s="1">
        <f t="shared" si="11"/>
        <v>0</v>
      </c>
      <c r="M68" s="1"/>
      <c r="N68" s="1">
        <v>765.76</v>
      </c>
      <c r="O68" s="1"/>
      <c r="P68" s="166"/>
      <c r="Q68" s="171"/>
      <c r="R68" s="171"/>
      <c r="S68" s="166"/>
      <c r="Z68">
        <v>0</v>
      </c>
    </row>
    <row r="69" spans="1:26" ht="24.95" customHeight="1" x14ac:dyDescent="0.25">
      <c r="A69" s="169">
        <v>53</v>
      </c>
      <c r="B69" s="167" t="s">
        <v>102</v>
      </c>
      <c r="C69" s="170" t="s">
        <v>811</v>
      </c>
      <c r="D69" s="167" t="s">
        <v>812</v>
      </c>
      <c r="E69" s="167" t="s">
        <v>89</v>
      </c>
      <c r="F69" s="168">
        <v>1</v>
      </c>
      <c r="G69" s="191"/>
      <c r="H69" s="191"/>
      <c r="I69" s="191">
        <f t="shared" si="8"/>
        <v>0</v>
      </c>
      <c r="J69" s="167">
        <f t="shared" si="9"/>
        <v>765.76</v>
      </c>
      <c r="K69" s="1">
        <f t="shared" si="10"/>
        <v>0</v>
      </c>
      <c r="L69" s="1">
        <f t="shared" si="11"/>
        <v>0</v>
      </c>
      <c r="M69" s="1"/>
      <c r="N69" s="1">
        <v>765.76</v>
      </c>
      <c r="O69" s="1"/>
      <c r="P69" s="166"/>
      <c r="Q69" s="171"/>
      <c r="R69" s="171"/>
      <c r="S69" s="166"/>
      <c r="Z69">
        <v>0</v>
      </c>
    </row>
    <row r="70" spans="1:26" ht="24.95" customHeight="1" x14ac:dyDescent="0.25">
      <c r="A70" s="169">
        <v>54</v>
      </c>
      <c r="B70" s="167" t="s">
        <v>102</v>
      </c>
      <c r="C70" s="170" t="s">
        <v>813</v>
      </c>
      <c r="D70" s="167" t="s">
        <v>812</v>
      </c>
      <c r="E70" s="167" t="s">
        <v>89</v>
      </c>
      <c r="F70" s="168">
        <v>1</v>
      </c>
      <c r="G70" s="191"/>
      <c r="H70" s="191"/>
      <c r="I70" s="191">
        <f t="shared" si="8"/>
        <v>0</v>
      </c>
      <c r="J70" s="167">
        <f t="shared" si="9"/>
        <v>712.21</v>
      </c>
      <c r="K70" s="1">
        <f t="shared" si="10"/>
        <v>0</v>
      </c>
      <c r="L70" s="1">
        <f t="shared" si="11"/>
        <v>0</v>
      </c>
      <c r="M70" s="1"/>
      <c r="N70" s="1">
        <v>712.21</v>
      </c>
      <c r="O70" s="1"/>
      <c r="P70" s="166"/>
      <c r="Q70" s="171"/>
      <c r="R70" s="171"/>
      <c r="S70" s="166"/>
      <c r="Z70">
        <v>0</v>
      </c>
    </row>
    <row r="71" spans="1:26" ht="24.95" customHeight="1" x14ac:dyDescent="0.25">
      <c r="A71" s="169">
        <v>55</v>
      </c>
      <c r="B71" s="167" t="s">
        <v>102</v>
      </c>
      <c r="C71" s="170" t="s">
        <v>814</v>
      </c>
      <c r="D71" s="167" t="s">
        <v>815</v>
      </c>
      <c r="E71" s="167" t="s">
        <v>89</v>
      </c>
      <c r="F71" s="168">
        <v>1</v>
      </c>
      <c r="G71" s="191"/>
      <c r="H71" s="191"/>
      <c r="I71" s="191">
        <f t="shared" si="8"/>
        <v>0</v>
      </c>
      <c r="J71" s="167">
        <f t="shared" si="9"/>
        <v>3373.65</v>
      </c>
      <c r="K71" s="1">
        <f t="shared" si="10"/>
        <v>0</v>
      </c>
      <c r="L71" s="1">
        <f t="shared" si="11"/>
        <v>0</v>
      </c>
      <c r="M71" s="1"/>
      <c r="N71" s="1">
        <v>3373.65</v>
      </c>
      <c r="O71" s="1"/>
      <c r="P71" s="166"/>
      <c r="Q71" s="171"/>
      <c r="R71" s="171"/>
      <c r="S71" s="166"/>
      <c r="Z71">
        <v>0</v>
      </c>
    </row>
    <row r="72" spans="1:26" ht="24.95" customHeight="1" x14ac:dyDescent="0.25">
      <c r="A72" s="169">
        <v>56</v>
      </c>
      <c r="B72" s="167" t="s">
        <v>102</v>
      </c>
      <c r="C72" s="170" t="s">
        <v>816</v>
      </c>
      <c r="D72" s="167" t="s">
        <v>817</v>
      </c>
      <c r="E72" s="167" t="s">
        <v>89</v>
      </c>
      <c r="F72" s="168">
        <v>1</v>
      </c>
      <c r="G72" s="191"/>
      <c r="H72" s="191"/>
      <c r="I72" s="191">
        <f t="shared" si="8"/>
        <v>0</v>
      </c>
      <c r="J72" s="167">
        <f t="shared" si="9"/>
        <v>1735.02</v>
      </c>
      <c r="K72" s="1">
        <f t="shared" si="10"/>
        <v>0</v>
      </c>
      <c r="L72" s="1">
        <f t="shared" si="11"/>
        <v>0</v>
      </c>
      <c r="M72" s="1"/>
      <c r="N72" s="1">
        <v>1735.02</v>
      </c>
      <c r="O72" s="1"/>
      <c r="P72" s="166"/>
      <c r="Q72" s="171"/>
      <c r="R72" s="171"/>
      <c r="S72" s="166"/>
      <c r="Z72">
        <v>0</v>
      </c>
    </row>
    <row r="73" spans="1:26" ht="24.95" customHeight="1" x14ac:dyDescent="0.25">
      <c r="A73" s="169">
        <v>57</v>
      </c>
      <c r="B73" s="167" t="s">
        <v>102</v>
      </c>
      <c r="C73" s="170" t="s">
        <v>615</v>
      </c>
      <c r="D73" s="167" t="s">
        <v>837</v>
      </c>
      <c r="E73" s="167" t="s">
        <v>89</v>
      </c>
      <c r="F73" s="168">
        <v>68</v>
      </c>
      <c r="G73" s="191"/>
      <c r="H73" s="191"/>
      <c r="I73" s="191">
        <f t="shared" si="8"/>
        <v>0</v>
      </c>
      <c r="J73" s="167">
        <f t="shared" si="9"/>
        <v>540.6</v>
      </c>
      <c r="K73" s="1">
        <f t="shared" si="10"/>
        <v>0</v>
      </c>
      <c r="L73" s="1">
        <f t="shared" si="11"/>
        <v>0</v>
      </c>
      <c r="M73" s="1"/>
      <c r="N73" s="1">
        <v>7.95</v>
      </c>
      <c r="O73" s="1"/>
      <c r="P73" s="166"/>
      <c r="Q73" s="171"/>
      <c r="R73" s="171"/>
      <c r="S73" s="166"/>
      <c r="Z73">
        <v>0</v>
      </c>
    </row>
    <row r="74" spans="1:26" ht="24.95" customHeight="1" x14ac:dyDescent="0.25">
      <c r="A74" s="169">
        <v>58</v>
      </c>
      <c r="B74" s="167" t="s">
        <v>102</v>
      </c>
      <c r="C74" s="170" t="s">
        <v>621</v>
      </c>
      <c r="D74" s="167" t="s">
        <v>622</v>
      </c>
      <c r="E74" s="167" t="s">
        <v>89</v>
      </c>
      <c r="F74" s="168">
        <v>71</v>
      </c>
      <c r="G74" s="191"/>
      <c r="H74" s="191"/>
      <c r="I74" s="191">
        <f t="shared" si="8"/>
        <v>0</v>
      </c>
      <c r="J74" s="167">
        <f t="shared" si="9"/>
        <v>1636.55</v>
      </c>
      <c r="K74" s="1">
        <f t="shared" si="10"/>
        <v>0</v>
      </c>
      <c r="L74" s="1">
        <f t="shared" si="11"/>
        <v>0</v>
      </c>
      <c r="M74" s="1"/>
      <c r="N74" s="1">
        <v>23.05</v>
      </c>
      <c r="O74" s="1"/>
      <c r="P74" s="166"/>
      <c r="Q74" s="171"/>
      <c r="R74" s="171"/>
      <c r="S74" s="166"/>
      <c r="Z74">
        <v>0</v>
      </c>
    </row>
    <row r="75" spans="1:26" ht="24.95" customHeight="1" x14ac:dyDescent="0.25">
      <c r="A75" s="169">
        <v>59</v>
      </c>
      <c r="B75" s="167" t="s">
        <v>102</v>
      </c>
      <c r="C75" s="170" t="s">
        <v>623</v>
      </c>
      <c r="D75" s="167" t="s">
        <v>624</v>
      </c>
      <c r="E75" s="167" t="s">
        <v>89</v>
      </c>
      <c r="F75" s="168">
        <v>68</v>
      </c>
      <c r="G75" s="191"/>
      <c r="H75" s="191"/>
      <c r="I75" s="191">
        <f t="shared" si="8"/>
        <v>0</v>
      </c>
      <c r="J75" s="167">
        <f t="shared" si="9"/>
        <v>82.96</v>
      </c>
      <c r="K75" s="1">
        <f t="shared" si="10"/>
        <v>0</v>
      </c>
      <c r="L75" s="1">
        <f t="shared" si="11"/>
        <v>0</v>
      </c>
      <c r="M75" s="1"/>
      <c r="N75" s="1">
        <v>1.22</v>
      </c>
      <c r="O75" s="1"/>
      <c r="P75" s="166"/>
      <c r="Q75" s="171"/>
      <c r="R75" s="171"/>
      <c r="S75" s="166"/>
      <c r="Z75">
        <v>0</v>
      </c>
    </row>
    <row r="76" spans="1:26" ht="24.95" customHeight="1" x14ac:dyDescent="0.25">
      <c r="A76" s="169">
        <v>60</v>
      </c>
      <c r="B76" s="167" t="s">
        <v>102</v>
      </c>
      <c r="C76" s="170" t="s">
        <v>625</v>
      </c>
      <c r="D76" s="167" t="s">
        <v>626</v>
      </c>
      <c r="E76" s="167" t="s">
        <v>89</v>
      </c>
      <c r="F76" s="168">
        <v>71</v>
      </c>
      <c r="G76" s="191"/>
      <c r="H76" s="191"/>
      <c r="I76" s="191">
        <f t="shared" si="8"/>
        <v>0</v>
      </c>
      <c r="J76" s="167">
        <f t="shared" si="9"/>
        <v>403.28</v>
      </c>
      <c r="K76" s="1">
        <f t="shared" si="10"/>
        <v>0</v>
      </c>
      <c r="L76" s="1">
        <f t="shared" si="11"/>
        <v>0</v>
      </c>
      <c r="M76" s="1"/>
      <c r="N76" s="1">
        <v>5.68</v>
      </c>
      <c r="O76" s="1"/>
      <c r="P76" s="166"/>
      <c r="Q76" s="171"/>
      <c r="R76" s="171"/>
      <c r="S76" s="166"/>
      <c r="Z76">
        <v>0</v>
      </c>
    </row>
    <row r="77" spans="1:26" ht="24.95" customHeight="1" x14ac:dyDescent="0.25">
      <c r="A77" s="169">
        <v>61</v>
      </c>
      <c r="B77" s="167" t="s">
        <v>102</v>
      </c>
      <c r="C77" s="170" t="s">
        <v>627</v>
      </c>
      <c r="D77" s="167" t="s">
        <v>838</v>
      </c>
      <c r="E77" s="167" t="s">
        <v>89</v>
      </c>
      <c r="F77" s="168">
        <v>28</v>
      </c>
      <c r="G77" s="191"/>
      <c r="H77" s="191"/>
      <c r="I77" s="191">
        <f t="shared" si="8"/>
        <v>0</v>
      </c>
      <c r="J77" s="167">
        <f t="shared" si="9"/>
        <v>1469.44</v>
      </c>
      <c r="K77" s="1">
        <f t="shared" si="10"/>
        <v>0</v>
      </c>
      <c r="L77" s="1">
        <f t="shared" si="11"/>
        <v>0</v>
      </c>
      <c r="M77" s="1"/>
      <c r="N77" s="1">
        <v>52.48</v>
      </c>
      <c r="O77" s="1"/>
      <c r="P77" s="166"/>
      <c r="Q77" s="171"/>
      <c r="R77" s="171"/>
      <c r="S77" s="166"/>
      <c r="Z77">
        <v>0</v>
      </c>
    </row>
    <row r="78" spans="1:26" ht="24.95" customHeight="1" x14ac:dyDescent="0.25">
      <c r="A78" s="169">
        <v>62</v>
      </c>
      <c r="B78" s="167" t="s">
        <v>102</v>
      </c>
      <c r="C78" s="170" t="s">
        <v>629</v>
      </c>
      <c r="D78" s="167" t="s">
        <v>839</v>
      </c>
      <c r="E78" s="167" t="s">
        <v>89</v>
      </c>
      <c r="F78" s="168">
        <v>56</v>
      </c>
      <c r="G78" s="191"/>
      <c r="H78" s="191"/>
      <c r="I78" s="191">
        <f t="shared" si="8"/>
        <v>0</v>
      </c>
      <c r="J78" s="167">
        <f t="shared" si="9"/>
        <v>175.28</v>
      </c>
      <c r="K78" s="1">
        <f t="shared" si="10"/>
        <v>0</v>
      </c>
      <c r="L78" s="1">
        <f t="shared" si="11"/>
        <v>0</v>
      </c>
      <c r="M78" s="1"/>
      <c r="N78" s="1">
        <v>3.13</v>
      </c>
      <c r="O78" s="1"/>
      <c r="P78" s="166"/>
      <c r="Q78" s="171"/>
      <c r="R78" s="171"/>
      <c r="S78" s="166"/>
      <c r="Z78">
        <v>0</v>
      </c>
    </row>
    <row r="79" spans="1:26" ht="24.95" customHeight="1" x14ac:dyDescent="0.25">
      <c r="A79" s="169">
        <v>63</v>
      </c>
      <c r="B79" s="167" t="s">
        <v>102</v>
      </c>
      <c r="C79" s="170" t="s">
        <v>631</v>
      </c>
      <c r="D79" s="167" t="s">
        <v>632</v>
      </c>
      <c r="E79" s="167" t="s">
        <v>89</v>
      </c>
      <c r="F79" s="168">
        <v>36</v>
      </c>
      <c r="G79" s="191"/>
      <c r="H79" s="191"/>
      <c r="I79" s="191">
        <f t="shared" si="8"/>
        <v>0</v>
      </c>
      <c r="J79" s="167">
        <f t="shared" si="9"/>
        <v>2236.3200000000002</v>
      </c>
      <c r="K79" s="1">
        <f t="shared" si="10"/>
        <v>0</v>
      </c>
      <c r="L79" s="1">
        <f t="shared" si="11"/>
        <v>0</v>
      </c>
      <c r="M79" s="1"/>
      <c r="N79" s="1">
        <v>62.12</v>
      </c>
      <c r="O79" s="1"/>
      <c r="P79" s="166"/>
      <c r="Q79" s="171"/>
      <c r="R79" s="171"/>
      <c r="S79" s="166"/>
      <c r="Z79">
        <v>0</v>
      </c>
    </row>
    <row r="80" spans="1:26" ht="24.95" customHeight="1" x14ac:dyDescent="0.25">
      <c r="A80" s="169">
        <v>64</v>
      </c>
      <c r="B80" s="167" t="s">
        <v>102</v>
      </c>
      <c r="C80" s="170" t="s">
        <v>633</v>
      </c>
      <c r="D80" s="167" t="s">
        <v>634</v>
      </c>
      <c r="E80" s="167" t="s">
        <v>89</v>
      </c>
      <c r="F80" s="168">
        <v>85</v>
      </c>
      <c r="G80" s="191"/>
      <c r="H80" s="191"/>
      <c r="I80" s="191">
        <f t="shared" si="8"/>
        <v>0</v>
      </c>
      <c r="J80" s="167">
        <f t="shared" si="9"/>
        <v>158.94999999999999</v>
      </c>
      <c r="K80" s="1">
        <f t="shared" si="10"/>
        <v>0</v>
      </c>
      <c r="L80" s="1">
        <f t="shared" si="11"/>
        <v>0</v>
      </c>
      <c r="M80" s="1"/>
      <c r="N80" s="1">
        <v>1.87</v>
      </c>
      <c r="O80" s="1"/>
      <c r="P80" s="166"/>
      <c r="Q80" s="171"/>
      <c r="R80" s="171"/>
      <c r="S80" s="166"/>
      <c r="Z80">
        <v>0</v>
      </c>
    </row>
    <row r="81" spans="1:26" ht="24.95" customHeight="1" x14ac:dyDescent="0.25">
      <c r="A81" s="169">
        <v>65</v>
      </c>
      <c r="B81" s="167" t="s">
        <v>102</v>
      </c>
      <c r="C81" s="170" t="s">
        <v>635</v>
      </c>
      <c r="D81" s="167" t="s">
        <v>636</v>
      </c>
      <c r="E81" s="167" t="s">
        <v>89</v>
      </c>
      <c r="F81" s="168">
        <v>85</v>
      </c>
      <c r="G81" s="191"/>
      <c r="H81" s="191"/>
      <c r="I81" s="191">
        <f t="shared" si="8"/>
        <v>0</v>
      </c>
      <c r="J81" s="167">
        <f t="shared" si="9"/>
        <v>34.85</v>
      </c>
      <c r="K81" s="1">
        <f t="shared" si="10"/>
        <v>0</v>
      </c>
      <c r="L81" s="1">
        <f t="shared" si="11"/>
        <v>0</v>
      </c>
      <c r="M81" s="1"/>
      <c r="N81" s="1">
        <v>0.41</v>
      </c>
      <c r="O81" s="1"/>
      <c r="P81" s="166"/>
      <c r="Q81" s="171"/>
      <c r="R81" s="171"/>
      <c r="S81" s="166"/>
      <c r="Z81">
        <v>0</v>
      </c>
    </row>
    <row r="82" spans="1:26" ht="24.95" customHeight="1" x14ac:dyDescent="0.25">
      <c r="A82" s="169">
        <v>66</v>
      </c>
      <c r="B82" s="167" t="s">
        <v>637</v>
      </c>
      <c r="C82" s="170" t="s">
        <v>638</v>
      </c>
      <c r="D82" s="167" t="s">
        <v>818</v>
      </c>
      <c r="E82" s="167" t="s">
        <v>89</v>
      </c>
      <c r="F82" s="168">
        <v>2350</v>
      </c>
      <c r="G82" s="191"/>
      <c r="H82" s="191"/>
      <c r="I82" s="191">
        <f t="shared" si="8"/>
        <v>0</v>
      </c>
      <c r="J82" s="167">
        <f t="shared" si="9"/>
        <v>47</v>
      </c>
      <c r="K82" s="1">
        <f t="shared" si="10"/>
        <v>0</v>
      </c>
      <c r="L82" s="1"/>
      <c r="M82" s="1">
        <f t="shared" ref="M82:M99" si="12">ROUND(F82*(G82),2)</f>
        <v>0</v>
      </c>
      <c r="N82" s="1">
        <v>0.02</v>
      </c>
      <c r="O82" s="1"/>
      <c r="P82" s="166">
        <f t="shared" ref="P82:P88" si="13">ROUND(F82*(R82),3)</f>
        <v>2.4E-2</v>
      </c>
      <c r="Q82" s="171"/>
      <c r="R82" s="171">
        <v>1.0000000000000001E-5</v>
      </c>
      <c r="S82" s="166"/>
      <c r="Z82">
        <v>0</v>
      </c>
    </row>
    <row r="83" spans="1:26" ht="24.95" customHeight="1" x14ac:dyDescent="0.25">
      <c r="A83" s="169">
        <v>67</v>
      </c>
      <c r="B83" s="167" t="s">
        <v>637</v>
      </c>
      <c r="C83" s="170" t="s">
        <v>640</v>
      </c>
      <c r="D83" s="167" t="s">
        <v>641</v>
      </c>
      <c r="E83" s="167" t="s">
        <v>89</v>
      </c>
      <c r="F83" s="168">
        <v>720</v>
      </c>
      <c r="G83" s="191"/>
      <c r="H83" s="191"/>
      <c r="I83" s="191">
        <f t="shared" si="8"/>
        <v>0</v>
      </c>
      <c r="J83" s="167">
        <f t="shared" si="9"/>
        <v>21.6</v>
      </c>
      <c r="K83" s="1">
        <f t="shared" si="10"/>
        <v>0</v>
      </c>
      <c r="L83" s="1"/>
      <c r="M83" s="1">
        <f t="shared" si="12"/>
        <v>0</v>
      </c>
      <c r="N83" s="1">
        <v>0.03</v>
      </c>
      <c r="O83" s="1"/>
      <c r="P83" s="166">
        <f t="shared" si="13"/>
        <v>7.0000000000000001E-3</v>
      </c>
      <c r="Q83" s="171"/>
      <c r="R83" s="171">
        <v>1.0000000000000001E-5</v>
      </c>
      <c r="S83" s="166"/>
      <c r="Z83">
        <v>0</v>
      </c>
    </row>
    <row r="84" spans="1:26" ht="24.95" customHeight="1" x14ac:dyDescent="0.25">
      <c r="A84" s="169">
        <v>68</v>
      </c>
      <c r="B84" s="167" t="s">
        <v>637</v>
      </c>
      <c r="C84" s="170" t="s">
        <v>642</v>
      </c>
      <c r="D84" s="167" t="s">
        <v>643</v>
      </c>
      <c r="E84" s="167" t="s">
        <v>89</v>
      </c>
      <c r="F84" s="168">
        <v>200</v>
      </c>
      <c r="G84" s="191"/>
      <c r="H84" s="191"/>
      <c r="I84" s="191">
        <f t="shared" si="8"/>
        <v>0</v>
      </c>
      <c r="J84" s="167">
        <f t="shared" si="9"/>
        <v>10</v>
      </c>
      <c r="K84" s="1">
        <f t="shared" si="10"/>
        <v>0</v>
      </c>
      <c r="L84" s="1"/>
      <c r="M84" s="1">
        <f t="shared" si="12"/>
        <v>0</v>
      </c>
      <c r="N84" s="1">
        <v>0.05</v>
      </c>
      <c r="O84" s="1"/>
      <c r="P84" s="166">
        <f t="shared" si="13"/>
        <v>4.0000000000000001E-3</v>
      </c>
      <c r="Q84" s="171"/>
      <c r="R84" s="171">
        <v>2.0000000000000002E-5</v>
      </c>
      <c r="S84" s="166"/>
      <c r="Z84">
        <v>0</v>
      </c>
    </row>
    <row r="85" spans="1:26" ht="24.95" customHeight="1" x14ac:dyDescent="0.25">
      <c r="A85" s="169">
        <v>69</v>
      </c>
      <c r="B85" s="167" t="s">
        <v>110</v>
      </c>
      <c r="C85" s="170" t="s">
        <v>644</v>
      </c>
      <c r="D85" s="167" t="s">
        <v>645</v>
      </c>
      <c r="E85" s="167" t="s">
        <v>86</v>
      </c>
      <c r="F85" s="168">
        <v>145.19999999999999</v>
      </c>
      <c r="G85" s="191"/>
      <c r="H85" s="191"/>
      <c r="I85" s="191">
        <f t="shared" si="8"/>
        <v>0</v>
      </c>
      <c r="J85" s="167">
        <f t="shared" si="9"/>
        <v>1578.32</v>
      </c>
      <c r="K85" s="1">
        <f t="shared" si="10"/>
        <v>0</v>
      </c>
      <c r="L85" s="1"/>
      <c r="M85" s="1">
        <f t="shared" si="12"/>
        <v>0</v>
      </c>
      <c r="N85" s="1">
        <v>10.87</v>
      </c>
      <c r="O85" s="1"/>
      <c r="P85" s="166">
        <f t="shared" si="13"/>
        <v>0.109</v>
      </c>
      <c r="Q85" s="171"/>
      <c r="R85" s="171">
        <v>7.5000000000000002E-4</v>
      </c>
      <c r="S85" s="166"/>
      <c r="Z85">
        <v>0</v>
      </c>
    </row>
    <row r="86" spans="1:26" ht="24.95" customHeight="1" x14ac:dyDescent="0.25">
      <c r="A86" s="169">
        <v>70</v>
      </c>
      <c r="B86" s="167" t="s">
        <v>110</v>
      </c>
      <c r="C86" s="170" t="s">
        <v>646</v>
      </c>
      <c r="D86" s="167" t="s">
        <v>819</v>
      </c>
      <c r="E86" s="167" t="s">
        <v>86</v>
      </c>
      <c r="F86" s="168">
        <v>178.2</v>
      </c>
      <c r="G86" s="191"/>
      <c r="H86" s="191"/>
      <c r="I86" s="191">
        <f t="shared" si="8"/>
        <v>0</v>
      </c>
      <c r="J86" s="167">
        <f t="shared" si="9"/>
        <v>1416.69</v>
      </c>
      <c r="K86" s="1">
        <f t="shared" si="10"/>
        <v>0</v>
      </c>
      <c r="L86" s="1"/>
      <c r="M86" s="1">
        <f t="shared" si="12"/>
        <v>0</v>
      </c>
      <c r="N86" s="1">
        <v>7.95</v>
      </c>
      <c r="O86" s="1"/>
      <c r="P86" s="166">
        <f t="shared" si="13"/>
        <v>4.1000000000000002E-2</v>
      </c>
      <c r="Q86" s="171"/>
      <c r="R86" s="171">
        <v>2.3000000000000001E-4</v>
      </c>
      <c r="S86" s="166"/>
      <c r="Z86">
        <v>0</v>
      </c>
    </row>
    <row r="87" spans="1:26" ht="24.95" customHeight="1" x14ac:dyDescent="0.25">
      <c r="A87" s="169">
        <v>71</v>
      </c>
      <c r="B87" s="167" t="s">
        <v>110</v>
      </c>
      <c r="C87" s="170" t="s">
        <v>648</v>
      </c>
      <c r="D87" s="167" t="s">
        <v>649</v>
      </c>
      <c r="E87" s="167" t="s">
        <v>86</v>
      </c>
      <c r="F87" s="168">
        <v>567.6</v>
      </c>
      <c r="G87" s="191"/>
      <c r="H87" s="191"/>
      <c r="I87" s="191">
        <f t="shared" si="8"/>
        <v>0</v>
      </c>
      <c r="J87" s="167">
        <f t="shared" si="9"/>
        <v>1912.81</v>
      </c>
      <c r="K87" s="1">
        <f t="shared" si="10"/>
        <v>0</v>
      </c>
      <c r="L87" s="1"/>
      <c r="M87" s="1">
        <f t="shared" si="12"/>
        <v>0</v>
      </c>
      <c r="N87" s="1">
        <v>3.37</v>
      </c>
      <c r="O87" s="1"/>
      <c r="P87" s="166">
        <f t="shared" si="13"/>
        <v>9.0999999999999998E-2</v>
      </c>
      <c r="Q87" s="171"/>
      <c r="R87" s="171">
        <v>1.6000000000000001E-4</v>
      </c>
      <c r="S87" s="166"/>
      <c r="Z87">
        <v>0</v>
      </c>
    </row>
    <row r="88" spans="1:26" ht="24.95" customHeight="1" x14ac:dyDescent="0.25">
      <c r="A88" s="169">
        <v>72</v>
      </c>
      <c r="B88" s="167" t="s">
        <v>110</v>
      </c>
      <c r="C88" s="170" t="s">
        <v>650</v>
      </c>
      <c r="D88" s="167" t="s">
        <v>651</v>
      </c>
      <c r="E88" s="167" t="s">
        <v>89</v>
      </c>
      <c r="F88" s="168">
        <v>8</v>
      </c>
      <c r="G88" s="191"/>
      <c r="H88" s="191"/>
      <c r="I88" s="191">
        <f t="shared" si="8"/>
        <v>0</v>
      </c>
      <c r="J88" s="167">
        <f t="shared" si="9"/>
        <v>36.4</v>
      </c>
      <c r="K88" s="1">
        <f t="shared" si="10"/>
        <v>0</v>
      </c>
      <c r="L88" s="1"/>
      <c r="M88" s="1">
        <f t="shared" si="12"/>
        <v>0</v>
      </c>
      <c r="N88" s="1">
        <v>4.55</v>
      </c>
      <c r="O88" s="1"/>
      <c r="P88" s="166">
        <f t="shared" si="13"/>
        <v>3.0000000000000001E-3</v>
      </c>
      <c r="Q88" s="171"/>
      <c r="R88" s="171">
        <v>3.3E-4</v>
      </c>
      <c r="S88" s="166"/>
      <c r="Z88">
        <v>0</v>
      </c>
    </row>
    <row r="89" spans="1:26" ht="24.95" customHeight="1" x14ac:dyDescent="0.25">
      <c r="A89" s="169">
        <v>73</v>
      </c>
      <c r="B89" s="167" t="s">
        <v>110</v>
      </c>
      <c r="C89" s="170" t="s">
        <v>652</v>
      </c>
      <c r="D89" s="167" t="s">
        <v>653</v>
      </c>
      <c r="E89" s="167" t="s">
        <v>89</v>
      </c>
      <c r="F89" s="168">
        <v>2</v>
      </c>
      <c r="G89" s="191"/>
      <c r="H89" s="191"/>
      <c r="I89" s="191">
        <f t="shared" si="8"/>
        <v>0</v>
      </c>
      <c r="J89" s="167">
        <f t="shared" si="9"/>
        <v>8.4600000000000009</v>
      </c>
      <c r="K89" s="1">
        <f t="shared" si="10"/>
        <v>0</v>
      </c>
      <c r="L89" s="1"/>
      <c r="M89" s="1">
        <f t="shared" si="12"/>
        <v>0</v>
      </c>
      <c r="N89" s="1">
        <v>4.2300000000000004</v>
      </c>
      <c r="O89" s="1"/>
      <c r="P89" s="166"/>
      <c r="Q89" s="171"/>
      <c r="R89" s="171"/>
      <c r="S89" s="166"/>
      <c r="Z89">
        <v>0</v>
      </c>
    </row>
    <row r="90" spans="1:26" ht="24.95" customHeight="1" x14ac:dyDescent="0.25">
      <c r="A90" s="169">
        <v>74</v>
      </c>
      <c r="B90" s="167" t="s">
        <v>110</v>
      </c>
      <c r="C90" s="170" t="s">
        <v>654</v>
      </c>
      <c r="D90" s="167" t="s">
        <v>655</v>
      </c>
      <c r="E90" s="167" t="s">
        <v>89</v>
      </c>
      <c r="F90" s="168">
        <v>3</v>
      </c>
      <c r="G90" s="191"/>
      <c r="H90" s="191"/>
      <c r="I90" s="191">
        <f t="shared" si="8"/>
        <v>0</v>
      </c>
      <c r="J90" s="167">
        <f t="shared" si="9"/>
        <v>15.57</v>
      </c>
      <c r="K90" s="1">
        <f t="shared" si="10"/>
        <v>0</v>
      </c>
      <c r="L90" s="1"/>
      <c r="M90" s="1">
        <f t="shared" si="12"/>
        <v>0</v>
      </c>
      <c r="N90" s="1">
        <v>5.19</v>
      </c>
      <c r="O90" s="1"/>
      <c r="P90" s="166"/>
      <c r="Q90" s="171"/>
      <c r="R90" s="171"/>
      <c r="S90" s="166"/>
      <c r="Z90">
        <v>0</v>
      </c>
    </row>
    <row r="91" spans="1:26" ht="24.95" customHeight="1" x14ac:dyDescent="0.25">
      <c r="A91" s="169">
        <v>75</v>
      </c>
      <c r="B91" s="167" t="s">
        <v>110</v>
      </c>
      <c r="C91" s="170" t="s">
        <v>656</v>
      </c>
      <c r="D91" s="167" t="s">
        <v>820</v>
      </c>
      <c r="E91" s="167" t="s">
        <v>89</v>
      </c>
      <c r="F91" s="168">
        <v>27</v>
      </c>
      <c r="G91" s="191"/>
      <c r="H91" s="191"/>
      <c r="I91" s="191">
        <f t="shared" ref="I91:I99" si="14">ROUND(F91*(G91+H91),2)</f>
        <v>0</v>
      </c>
      <c r="J91" s="167">
        <f t="shared" ref="J91:J99" si="15">ROUND(F91*(N91),2)</f>
        <v>157.68</v>
      </c>
      <c r="K91" s="1">
        <f t="shared" ref="K91:K99" si="16">ROUND(F91*(O91),2)</f>
        <v>0</v>
      </c>
      <c r="L91" s="1"/>
      <c r="M91" s="1">
        <f t="shared" si="12"/>
        <v>0</v>
      </c>
      <c r="N91" s="1">
        <v>5.84</v>
      </c>
      <c r="O91" s="1"/>
      <c r="P91" s="166">
        <f>ROUND(F91*(R91),3)</f>
        <v>3.0000000000000001E-3</v>
      </c>
      <c r="Q91" s="171"/>
      <c r="R91" s="171">
        <v>1E-4</v>
      </c>
      <c r="S91" s="166"/>
      <c r="Z91">
        <v>0</v>
      </c>
    </row>
    <row r="92" spans="1:26" ht="24.95" customHeight="1" x14ac:dyDescent="0.25">
      <c r="A92" s="169">
        <v>76</v>
      </c>
      <c r="B92" s="167" t="s">
        <v>110</v>
      </c>
      <c r="C92" s="170" t="s">
        <v>821</v>
      </c>
      <c r="D92" s="167" t="s">
        <v>822</v>
      </c>
      <c r="E92" s="167" t="s">
        <v>89</v>
      </c>
      <c r="F92" s="168">
        <v>34</v>
      </c>
      <c r="G92" s="191"/>
      <c r="H92" s="191"/>
      <c r="I92" s="191">
        <f t="shared" si="14"/>
        <v>0</v>
      </c>
      <c r="J92" s="167">
        <f t="shared" si="15"/>
        <v>5.44</v>
      </c>
      <c r="K92" s="1">
        <f t="shared" si="16"/>
        <v>0</v>
      </c>
      <c r="L92" s="1"/>
      <c r="M92" s="1">
        <f t="shared" si="12"/>
        <v>0</v>
      </c>
      <c r="N92" s="1">
        <v>0.16</v>
      </c>
      <c r="O92" s="1"/>
      <c r="P92" s="166"/>
      <c r="Q92" s="171"/>
      <c r="R92" s="171"/>
      <c r="S92" s="166"/>
      <c r="Z92">
        <v>0</v>
      </c>
    </row>
    <row r="93" spans="1:26" ht="24.95" customHeight="1" x14ac:dyDescent="0.25">
      <c r="A93" s="169">
        <v>77</v>
      </c>
      <c r="B93" s="167" t="s">
        <v>110</v>
      </c>
      <c r="C93" s="170" t="s">
        <v>658</v>
      </c>
      <c r="D93" s="167" t="s">
        <v>659</v>
      </c>
      <c r="E93" s="167" t="s">
        <v>89</v>
      </c>
      <c r="F93" s="168">
        <v>154</v>
      </c>
      <c r="G93" s="191"/>
      <c r="H93" s="191"/>
      <c r="I93" s="191">
        <f t="shared" si="14"/>
        <v>0</v>
      </c>
      <c r="J93" s="167">
        <f t="shared" si="15"/>
        <v>251.02</v>
      </c>
      <c r="K93" s="1">
        <f t="shared" si="16"/>
        <v>0</v>
      </c>
      <c r="L93" s="1"/>
      <c r="M93" s="1">
        <f t="shared" si="12"/>
        <v>0</v>
      </c>
      <c r="N93" s="1">
        <v>1.63</v>
      </c>
      <c r="O93" s="1"/>
      <c r="P93" s="166"/>
      <c r="Q93" s="171"/>
      <c r="R93" s="171"/>
      <c r="S93" s="166"/>
      <c r="Z93">
        <v>0</v>
      </c>
    </row>
    <row r="94" spans="1:26" ht="24.95" customHeight="1" x14ac:dyDescent="0.25">
      <c r="A94" s="169">
        <v>78</v>
      </c>
      <c r="B94" s="167" t="s">
        <v>110</v>
      </c>
      <c r="C94" s="170" t="s">
        <v>660</v>
      </c>
      <c r="D94" s="167" t="s">
        <v>661</v>
      </c>
      <c r="E94" s="167" t="s">
        <v>89</v>
      </c>
      <c r="F94" s="168">
        <v>15</v>
      </c>
      <c r="G94" s="191"/>
      <c r="H94" s="191"/>
      <c r="I94" s="191">
        <f t="shared" si="14"/>
        <v>0</v>
      </c>
      <c r="J94" s="167">
        <f t="shared" si="15"/>
        <v>15.3</v>
      </c>
      <c r="K94" s="1">
        <f t="shared" si="16"/>
        <v>0</v>
      </c>
      <c r="L94" s="1"/>
      <c r="M94" s="1">
        <f t="shared" si="12"/>
        <v>0</v>
      </c>
      <c r="N94" s="1">
        <v>1.02</v>
      </c>
      <c r="O94" s="1"/>
      <c r="P94" s="166"/>
      <c r="Q94" s="171"/>
      <c r="R94" s="171"/>
      <c r="S94" s="166"/>
      <c r="Z94">
        <v>0</v>
      </c>
    </row>
    <row r="95" spans="1:26" ht="24.95" customHeight="1" x14ac:dyDescent="0.25">
      <c r="A95" s="169">
        <v>79</v>
      </c>
      <c r="B95" s="167" t="s">
        <v>128</v>
      </c>
      <c r="C95" s="170" t="s">
        <v>662</v>
      </c>
      <c r="D95" s="167" t="s">
        <v>663</v>
      </c>
      <c r="E95" s="167" t="s">
        <v>131</v>
      </c>
      <c r="F95" s="168">
        <v>6.3</v>
      </c>
      <c r="G95" s="191"/>
      <c r="H95" s="191"/>
      <c r="I95" s="191">
        <f t="shared" si="14"/>
        <v>0</v>
      </c>
      <c r="J95" s="167">
        <f t="shared" si="15"/>
        <v>40.479999999999997</v>
      </c>
      <c r="K95" s="1">
        <f t="shared" si="16"/>
        <v>0</v>
      </c>
      <c r="L95" s="1"/>
      <c r="M95" s="1">
        <f t="shared" si="12"/>
        <v>0</v>
      </c>
      <c r="N95" s="1">
        <v>6.4259998798370361</v>
      </c>
      <c r="O95" s="1"/>
      <c r="P95" s="166"/>
      <c r="Q95" s="171"/>
      <c r="R95" s="171"/>
      <c r="S95" s="166"/>
      <c r="Z95">
        <v>0</v>
      </c>
    </row>
    <row r="96" spans="1:26" ht="24.95" customHeight="1" x14ac:dyDescent="0.25">
      <c r="A96" s="169">
        <v>80</v>
      </c>
      <c r="B96" s="167" t="s">
        <v>128</v>
      </c>
      <c r="C96" s="170" t="s">
        <v>129</v>
      </c>
      <c r="D96" s="167" t="s">
        <v>130</v>
      </c>
      <c r="E96" s="167" t="s">
        <v>131</v>
      </c>
      <c r="F96" s="168">
        <v>1.05</v>
      </c>
      <c r="G96" s="191"/>
      <c r="H96" s="191"/>
      <c r="I96" s="191">
        <f t="shared" si="14"/>
        <v>0</v>
      </c>
      <c r="J96" s="167">
        <f t="shared" si="15"/>
        <v>1.1200000000000001</v>
      </c>
      <c r="K96" s="1">
        <f t="shared" si="16"/>
        <v>0</v>
      </c>
      <c r="L96" s="1"/>
      <c r="M96" s="1">
        <f t="shared" si="12"/>
        <v>0</v>
      </c>
      <c r="N96" s="1">
        <v>1.0709999799728394</v>
      </c>
      <c r="O96" s="1"/>
      <c r="P96" s="166"/>
      <c r="Q96" s="171"/>
      <c r="R96" s="171"/>
      <c r="S96" s="166"/>
      <c r="Z96">
        <v>0</v>
      </c>
    </row>
    <row r="97" spans="1:26" ht="24.95" customHeight="1" x14ac:dyDescent="0.25">
      <c r="A97" s="169">
        <v>81</v>
      </c>
      <c r="B97" s="167" t="s">
        <v>128</v>
      </c>
      <c r="C97" s="170" t="s">
        <v>664</v>
      </c>
      <c r="D97" s="167" t="s">
        <v>665</v>
      </c>
      <c r="E97" s="167" t="s">
        <v>131</v>
      </c>
      <c r="F97" s="168">
        <v>1.05</v>
      </c>
      <c r="G97" s="191"/>
      <c r="H97" s="191"/>
      <c r="I97" s="191">
        <f t="shared" si="14"/>
        <v>0</v>
      </c>
      <c r="J97" s="167">
        <f t="shared" si="15"/>
        <v>1.1200000000000001</v>
      </c>
      <c r="K97" s="1">
        <f t="shared" si="16"/>
        <v>0</v>
      </c>
      <c r="L97" s="1"/>
      <c r="M97" s="1">
        <f t="shared" si="12"/>
        <v>0</v>
      </c>
      <c r="N97" s="1">
        <v>1.0709999799728394</v>
      </c>
      <c r="O97" s="1"/>
      <c r="P97" s="166"/>
      <c r="Q97" s="171"/>
      <c r="R97" s="171"/>
      <c r="S97" s="166"/>
      <c r="Z97">
        <v>0</v>
      </c>
    </row>
    <row r="98" spans="1:26" ht="24.95" customHeight="1" x14ac:dyDescent="0.25">
      <c r="A98" s="169">
        <v>82</v>
      </c>
      <c r="B98" s="167" t="s">
        <v>128</v>
      </c>
      <c r="C98" s="170" t="s">
        <v>132</v>
      </c>
      <c r="D98" s="167" t="s">
        <v>133</v>
      </c>
      <c r="E98" s="167" t="s">
        <v>131</v>
      </c>
      <c r="F98" s="168">
        <v>3.15</v>
      </c>
      <c r="G98" s="191"/>
      <c r="H98" s="191"/>
      <c r="I98" s="191">
        <f t="shared" si="14"/>
        <v>0</v>
      </c>
      <c r="J98" s="167">
        <f t="shared" si="15"/>
        <v>10.119999999999999</v>
      </c>
      <c r="K98" s="1">
        <f t="shared" si="16"/>
        <v>0</v>
      </c>
      <c r="L98" s="1"/>
      <c r="M98" s="1">
        <f t="shared" si="12"/>
        <v>0</v>
      </c>
      <c r="N98" s="1">
        <v>3.2129999399185181</v>
      </c>
      <c r="O98" s="1"/>
      <c r="P98" s="166"/>
      <c r="Q98" s="171"/>
      <c r="R98" s="171"/>
      <c r="S98" s="166"/>
      <c r="Z98">
        <v>0</v>
      </c>
    </row>
    <row r="99" spans="1:26" ht="24.95" customHeight="1" x14ac:dyDescent="0.25">
      <c r="A99" s="169">
        <v>83</v>
      </c>
      <c r="B99" s="167" t="s">
        <v>128</v>
      </c>
      <c r="C99" s="170" t="s">
        <v>134</v>
      </c>
      <c r="D99" s="167" t="s">
        <v>135</v>
      </c>
      <c r="E99" s="167" t="s">
        <v>131</v>
      </c>
      <c r="F99" s="168">
        <v>1.05</v>
      </c>
      <c r="G99" s="191"/>
      <c r="H99" s="191"/>
      <c r="I99" s="191">
        <f t="shared" si="14"/>
        <v>0</v>
      </c>
      <c r="J99" s="167">
        <f t="shared" si="15"/>
        <v>1.1200000000000001</v>
      </c>
      <c r="K99" s="1">
        <f t="shared" si="16"/>
        <v>0</v>
      </c>
      <c r="L99" s="1"/>
      <c r="M99" s="1">
        <f t="shared" si="12"/>
        <v>0</v>
      </c>
      <c r="N99" s="1">
        <v>1.0709999799728394</v>
      </c>
      <c r="O99" s="1"/>
      <c r="P99" s="166"/>
      <c r="Q99" s="171"/>
      <c r="R99" s="171"/>
      <c r="S99" s="166"/>
      <c r="Z99">
        <v>0</v>
      </c>
    </row>
    <row r="100" spans="1:26" x14ac:dyDescent="0.25">
      <c r="A100" s="155"/>
      <c r="B100" s="155"/>
      <c r="C100" s="155"/>
      <c r="D100" s="155" t="s">
        <v>71</v>
      </c>
      <c r="E100" s="155"/>
      <c r="F100" s="166"/>
      <c r="G100" s="192"/>
      <c r="H100" s="192">
        <f>ROUND((SUM(M26:M99))/1,2)</f>
        <v>0</v>
      </c>
      <c r="I100" s="192">
        <f>ROUND((SUM(I26:I99))/1,2)</f>
        <v>0</v>
      </c>
      <c r="J100" s="155"/>
      <c r="K100" s="155"/>
      <c r="L100" s="155">
        <f>ROUND((SUM(L26:L99))/1,2)</f>
        <v>0</v>
      </c>
      <c r="M100" s="155">
        <f>ROUND((SUM(M26:M99))/1,2)</f>
        <v>0</v>
      </c>
      <c r="N100" s="155"/>
      <c r="O100" s="155"/>
      <c r="P100" s="172">
        <f>ROUND((SUM(P26:P99))/1,2)</f>
        <v>0.28000000000000003</v>
      </c>
      <c r="Q100" s="152"/>
      <c r="R100" s="152"/>
      <c r="S100" s="172">
        <f>ROUND((SUM(S26:S99))/1,2)</f>
        <v>0</v>
      </c>
      <c r="T100" s="152"/>
      <c r="U100" s="152"/>
      <c r="V100" s="152"/>
      <c r="W100" s="152"/>
      <c r="X100" s="152"/>
      <c r="Y100" s="152"/>
      <c r="Z100" s="152"/>
    </row>
    <row r="101" spans="1:26" x14ac:dyDescent="0.25">
      <c r="A101" s="1"/>
      <c r="B101" s="1"/>
      <c r="C101" s="1"/>
      <c r="D101" s="1"/>
      <c r="E101" s="1"/>
      <c r="F101" s="162"/>
      <c r="G101" s="193"/>
      <c r="H101" s="193"/>
      <c r="I101" s="193"/>
      <c r="J101" s="1"/>
      <c r="K101" s="1"/>
      <c r="L101" s="1"/>
      <c r="M101" s="1"/>
      <c r="N101" s="1"/>
      <c r="O101" s="1"/>
      <c r="P101" s="1"/>
      <c r="S101" s="1"/>
    </row>
    <row r="102" spans="1:26" x14ac:dyDescent="0.25">
      <c r="A102" s="155"/>
      <c r="B102" s="155"/>
      <c r="C102" s="155"/>
      <c r="D102" s="155" t="s">
        <v>547</v>
      </c>
      <c r="E102" s="155"/>
      <c r="F102" s="166"/>
      <c r="G102" s="194"/>
      <c r="H102" s="194"/>
      <c r="I102" s="194"/>
      <c r="J102" s="155"/>
      <c r="K102" s="155"/>
      <c r="L102" s="155"/>
      <c r="M102" s="155"/>
      <c r="N102" s="155"/>
      <c r="O102" s="155"/>
      <c r="P102" s="155"/>
      <c r="Q102" s="152"/>
      <c r="R102" s="152"/>
      <c r="S102" s="155"/>
      <c r="T102" s="152"/>
      <c r="U102" s="152"/>
      <c r="V102" s="152"/>
      <c r="W102" s="152"/>
      <c r="X102" s="152"/>
      <c r="Y102" s="152"/>
      <c r="Z102" s="152"/>
    </row>
    <row r="103" spans="1:26" ht="24.95" customHeight="1" x14ac:dyDescent="0.25">
      <c r="A103" s="169">
        <v>84</v>
      </c>
      <c r="B103" s="167" t="s">
        <v>666</v>
      </c>
      <c r="C103" s="170" t="s">
        <v>667</v>
      </c>
      <c r="D103" s="167" t="s">
        <v>668</v>
      </c>
      <c r="E103" s="167" t="s">
        <v>86</v>
      </c>
      <c r="F103" s="168">
        <v>309.10000000000002</v>
      </c>
      <c r="G103" s="191"/>
      <c r="H103" s="191"/>
      <c r="I103" s="191">
        <f t="shared" ref="I103:I108" si="17">ROUND(F103*(G103+H103),2)</f>
        <v>0</v>
      </c>
      <c r="J103" s="167">
        <f t="shared" ref="J103:J108" si="18">ROUND(F103*(N103),2)</f>
        <v>129.82</v>
      </c>
      <c r="K103" s="1">
        <f t="shared" ref="K103:K108" si="19">ROUND(F103*(O103),2)</f>
        <v>0</v>
      </c>
      <c r="L103" s="1">
        <f>ROUND(F103*(G103),2)</f>
        <v>0</v>
      </c>
      <c r="M103" s="1"/>
      <c r="N103" s="1">
        <v>0.42</v>
      </c>
      <c r="O103" s="1"/>
      <c r="P103" s="166"/>
      <c r="Q103" s="171"/>
      <c r="R103" s="171"/>
      <c r="S103" s="166"/>
      <c r="Z103">
        <v>0</v>
      </c>
    </row>
    <row r="104" spans="1:26" ht="24.95" customHeight="1" x14ac:dyDescent="0.25">
      <c r="A104" s="169">
        <v>85</v>
      </c>
      <c r="B104" s="167" t="s">
        <v>666</v>
      </c>
      <c r="C104" s="170" t="s">
        <v>671</v>
      </c>
      <c r="D104" s="167" t="s">
        <v>672</v>
      </c>
      <c r="E104" s="167" t="s">
        <v>86</v>
      </c>
      <c r="F104" s="168">
        <v>309.10000000000002</v>
      </c>
      <c r="G104" s="191"/>
      <c r="H104" s="191"/>
      <c r="I104" s="191">
        <f t="shared" si="17"/>
        <v>0</v>
      </c>
      <c r="J104" s="167">
        <f t="shared" si="18"/>
        <v>1542.41</v>
      </c>
      <c r="K104" s="1">
        <f t="shared" si="19"/>
        <v>0</v>
      </c>
      <c r="L104" s="1">
        <f>ROUND(F104*(G104),2)</f>
        <v>0</v>
      </c>
      <c r="M104" s="1"/>
      <c r="N104" s="1">
        <v>4.99</v>
      </c>
      <c r="O104" s="1"/>
      <c r="P104" s="166"/>
      <c r="Q104" s="171"/>
      <c r="R104" s="171"/>
      <c r="S104" s="166"/>
      <c r="Z104">
        <v>0</v>
      </c>
    </row>
    <row r="105" spans="1:26" ht="24.95" customHeight="1" x14ac:dyDescent="0.25">
      <c r="A105" s="169">
        <v>86</v>
      </c>
      <c r="B105" s="167" t="s">
        <v>110</v>
      </c>
      <c r="C105" s="170" t="s">
        <v>697</v>
      </c>
      <c r="D105" s="167" t="s">
        <v>698</v>
      </c>
      <c r="E105" s="167" t="s">
        <v>86</v>
      </c>
      <c r="F105" s="168">
        <v>309.10000000000002</v>
      </c>
      <c r="G105" s="191"/>
      <c r="H105" s="191"/>
      <c r="I105" s="191">
        <f t="shared" si="17"/>
        <v>0</v>
      </c>
      <c r="J105" s="167">
        <f t="shared" si="18"/>
        <v>151.46</v>
      </c>
      <c r="K105" s="1">
        <f t="shared" si="19"/>
        <v>0</v>
      </c>
      <c r="L105" s="1"/>
      <c r="M105" s="1">
        <f>ROUND(F105*(G105),2)</f>
        <v>0</v>
      </c>
      <c r="N105" s="1">
        <v>0.49</v>
      </c>
      <c r="O105" s="1"/>
      <c r="P105" s="166"/>
      <c r="Q105" s="171"/>
      <c r="R105" s="171"/>
      <c r="S105" s="166"/>
      <c r="Z105">
        <v>0</v>
      </c>
    </row>
    <row r="106" spans="1:26" ht="24.95" customHeight="1" x14ac:dyDescent="0.25">
      <c r="A106" s="169">
        <v>87</v>
      </c>
      <c r="B106" s="167" t="s">
        <v>128</v>
      </c>
      <c r="C106" s="170" t="s">
        <v>129</v>
      </c>
      <c r="D106" s="167" t="s">
        <v>130</v>
      </c>
      <c r="E106" s="167" t="s">
        <v>131</v>
      </c>
      <c r="F106" s="168">
        <v>1.05</v>
      </c>
      <c r="G106" s="191"/>
      <c r="H106" s="191"/>
      <c r="I106" s="191">
        <f t="shared" si="17"/>
        <v>0</v>
      </c>
      <c r="J106" s="167">
        <f t="shared" si="18"/>
        <v>1.1200000000000001</v>
      </c>
      <c r="K106" s="1">
        <f t="shared" si="19"/>
        <v>0</v>
      </c>
      <c r="L106" s="1"/>
      <c r="M106" s="1">
        <f>ROUND(F106*(G106),2)</f>
        <v>0</v>
      </c>
      <c r="N106" s="1">
        <v>1.0709999799728394</v>
      </c>
      <c r="O106" s="1"/>
      <c r="P106" s="166"/>
      <c r="Q106" s="171"/>
      <c r="R106" s="171"/>
      <c r="S106" s="166"/>
      <c r="Z106">
        <v>0</v>
      </c>
    </row>
    <row r="107" spans="1:26" ht="24.95" customHeight="1" x14ac:dyDescent="0.25">
      <c r="A107" s="169">
        <v>88</v>
      </c>
      <c r="B107" s="167" t="s">
        <v>128</v>
      </c>
      <c r="C107" s="170" t="s">
        <v>132</v>
      </c>
      <c r="D107" s="167" t="s">
        <v>133</v>
      </c>
      <c r="E107" s="167" t="s">
        <v>131</v>
      </c>
      <c r="F107" s="168">
        <v>3.15</v>
      </c>
      <c r="G107" s="191"/>
      <c r="H107" s="191"/>
      <c r="I107" s="191">
        <f t="shared" si="17"/>
        <v>0</v>
      </c>
      <c r="J107" s="167">
        <f t="shared" si="18"/>
        <v>10.119999999999999</v>
      </c>
      <c r="K107" s="1">
        <f t="shared" si="19"/>
        <v>0</v>
      </c>
      <c r="L107" s="1"/>
      <c r="M107" s="1">
        <f>ROUND(F107*(G107),2)</f>
        <v>0</v>
      </c>
      <c r="N107" s="1">
        <v>3.2129999399185181</v>
      </c>
      <c r="O107" s="1"/>
      <c r="P107" s="166"/>
      <c r="Q107" s="171"/>
      <c r="R107" s="171"/>
      <c r="S107" s="166"/>
      <c r="Z107">
        <v>0</v>
      </c>
    </row>
    <row r="108" spans="1:26" ht="24.95" customHeight="1" x14ac:dyDescent="0.25">
      <c r="A108" s="169">
        <v>89</v>
      </c>
      <c r="B108" s="167" t="s">
        <v>128</v>
      </c>
      <c r="C108" s="170" t="s">
        <v>134</v>
      </c>
      <c r="D108" s="167" t="s">
        <v>135</v>
      </c>
      <c r="E108" s="167" t="s">
        <v>131</v>
      </c>
      <c r="F108" s="168">
        <v>1.05</v>
      </c>
      <c r="G108" s="191"/>
      <c r="H108" s="191"/>
      <c r="I108" s="191">
        <f t="shared" si="17"/>
        <v>0</v>
      </c>
      <c r="J108" s="167">
        <f t="shared" si="18"/>
        <v>1.1200000000000001</v>
      </c>
      <c r="K108" s="1">
        <f t="shared" si="19"/>
        <v>0</v>
      </c>
      <c r="L108" s="1"/>
      <c r="M108" s="1">
        <f>ROUND(F108*(G108),2)</f>
        <v>0</v>
      </c>
      <c r="N108" s="1">
        <v>1.0709999799728394</v>
      </c>
      <c r="O108" s="1"/>
      <c r="P108" s="166"/>
      <c r="Q108" s="171"/>
      <c r="R108" s="171"/>
      <c r="S108" s="166"/>
      <c r="Z108">
        <v>0</v>
      </c>
    </row>
    <row r="109" spans="1:26" x14ac:dyDescent="0.25">
      <c r="A109" s="155"/>
      <c r="B109" s="155"/>
      <c r="C109" s="155"/>
      <c r="D109" s="155" t="s">
        <v>547</v>
      </c>
      <c r="E109" s="155"/>
      <c r="F109" s="166"/>
      <c r="G109" s="192"/>
      <c r="H109" s="192"/>
      <c r="I109" s="192">
        <f>ROUND((SUM(I102:I108))/1,2)</f>
        <v>0</v>
      </c>
      <c r="J109" s="155"/>
      <c r="K109" s="155"/>
      <c r="L109" s="155">
        <f>ROUND((SUM(L102:L108))/1,2)</f>
        <v>0</v>
      </c>
      <c r="M109" s="155">
        <f>ROUND((SUM(M102:M108))/1,2)</f>
        <v>0</v>
      </c>
      <c r="N109" s="155"/>
      <c r="O109" s="155"/>
      <c r="P109" s="172">
        <f>ROUND((SUM(P102:P108))/1,2)</f>
        <v>0</v>
      </c>
      <c r="S109" s="166">
        <f>ROUND((SUM(S102:S108))/1,2)</f>
        <v>0</v>
      </c>
    </row>
    <row r="110" spans="1:26" x14ac:dyDescent="0.25">
      <c r="A110" s="1"/>
      <c r="B110" s="1"/>
      <c r="C110" s="1"/>
      <c r="D110" s="1"/>
      <c r="E110" s="1"/>
      <c r="F110" s="162"/>
      <c r="G110" s="193"/>
      <c r="H110" s="193"/>
      <c r="I110" s="193"/>
      <c r="J110" s="1"/>
      <c r="K110" s="1"/>
      <c r="L110" s="1"/>
      <c r="M110" s="1"/>
      <c r="N110" s="1"/>
      <c r="O110" s="1"/>
      <c r="P110" s="1"/>
      <c r="S110" s="1"/>
    </row>
    <row r="111" spans="1:26" x14ac:dyDescent="0.25">
      <c r="A111" s="155"/>
      <c r="B111" s="155"/>
      <c r="C111" s="155"/>
      <c r="D111" s="2" t="s">
        <v>70</v>
      </c>
      <c r="E111" s="155"/>
      <c r="F111" s="166"/>
      <c r="G111" s="192"/>
      <c r="H111" s="192">
        <f>ROUND((SUM(M25:M110))/2,2)</f>
        <v>0</v>
      </c>
      <c r="I111" s="192">
        <f>ROUND((SUM(I25:I110))/2,2)</f>
        <v>0</v>
      </c>
      <c r="J111" s="155"/>
      <c r="K111" s="155"/>
      <c r="L111" s="155">
        <f>ROUND((SUM(L25:L110))/2,2)</f>
        <v>0</v>
      </c>
      <c r="M111" s="155">
        <f>ROUND((SUM(M25:M110))/2,2)</f>
        <v>0</v>
      </c>
      <c r="N111" s="155"/>
      <c r="O111" s="155"/>
      <c r="P111" s="172">
        <f>ROUND((SUM(P25:P110))/2,2)</f>
        <v>0.28000000000000003</v>
      </c>
      <c r="S111" s="172">
        <f>ROUND((SUM(S25:S110))/2,2)</f>
        <v>0</v>
      </c>
    </row>
    <row r="112" spans="1:26" x14ac:dyDescent="0.25">
      <c r="A112" s="173"/>
      <c r="B112" s="173"/>
      <c r="C112" s="173"/>
      <c r="D112" s="173" t="s">
        <v>72</v>
      </c>
      <c r="E112" s="173"/>
      <c r="F112" s="174"/>
      <c r="G112" s="195"/>
      <c r="H112" s="195">
        <f>ROUND((SUM(M9:M111))/3,2)</f>
        <v>0</v>
      </c>
      <c r="I112" s="195">
        <f>ROUND((SUM(I9:I111))/3,2)</f>
        <v>0</v>
      </c>
      <c r="J112" s="173"/>
      <c r="K112" s="173">
        <f>ROUND((SUM(K9:K111))/3,2)</f>
        <v>0</v>
      </c>
      <c r="L112" s="173">
        <f>ROUND((SUM(L9:L111))/3,2)</f>
        <v>0</v>
      </c>
      <c r="M112" s="173">
        <f>ROUND((SUM(M9:M111))/3,2)</f>
        <v>0</v>
      </c>
      <c r="N112" s="173"/>
      <c r="O112" s="173"/>
      <c r="P112" s="174">
        <f>ROUND((SUM(P9:P111))/3,2)</f>
        <v>0.28000000000000003</v>
      </c>
      <c r="S112" s="174">
        <f>ROUND((SUM(S9:S111))/3,2)</f>
        <v>0</v>
      </c>
      <c r="Z112">
        <f>(SUM(Z9:Z111))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Investovanie do odbornej prípravy žiakov Hotelovej akadémie v Humennom / Hotelová akadémia III - ELI -Ostatné priestory</oddHeader>
    <oddFooter>&amp;RStrana &amp;P z &amp;N    &amp;L&amp;7Spracované systémom Systematic®pyramida.wsn,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19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20</v>
      </c>
      <c r="H2" s="16"/>
      <c r="I2" s="27"/>
      <c r="J2" s="31"/>
    </row>
    <row r="3" spans="1:23" ht="18" customHeight="1" x14ac:dyDescent="0.25">
      <c r="A3" s="11"/>
      <c r="B3" s="40" t="s">
        <v>21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22</v>
      </c>
      <c r="J4" s="32"/>
    </row>
    <row r="5" spans="1:23" ht="18" customHeight="1" thickBot="1" x14ac:dyDescent="0.3">
      <c r="A5" s="11"/>
      <c r="B5" s="45" t="s">
        <v>23</v>
      </c>
      <c r="C5" s="20"/>
      <c r="D5" s="17"/>
      <c r="E5" s="17"/>
      <c r="F5" s="46" t="s">
        <v>24</v>
      </c>
      <c r="G5" s="17"/>
      <c r="H5" s="17"/>
      <c r="I5" s="44" t="s">
        <v>25</v>
      </c>
      <c r="J5" s="47" t="s">
        <v>26</v>
      </c>
    </row>
    <row r="6" spans="1:23" ht="18" customHeight="1" thickTop="1" x14ac:dyDescent="0.25">
      <c r="A6" s="11"/>
      <c r="B6" s="56" t="s">
        <v>27</v>
      </c>
      <c r="C6" s="52"/>
      <c r="D6" s="53"/>
      <c r="E6" s="53"/>
      <c r="F6" s="53"/>
      <c r="G6" s="57" t="s">
        <v>28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29</v>
      </c>
      <c r="H7" s="18"/>
      <c r="I7" s="29"/>
      <c r="J7" s="50"/>
    </row>
    <row r="8" spans="1:23" ht="18" customHeight="1" x14ac:dyDescent="0.25">
      <c r="A8" s="11"/>
      <c r="B8" s="45" t="s">
        <v>30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29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29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59</v>
      </c>
      <c r="E15" s="92" t="s">
        <v>60</v>
      </c>
      <c r="F15" s="104" t="s">
        <v>61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/>
      <c r="E16" s="96"/>
      <c r="F16" s="105"/>
      <c r="G16" s="60">
        <v>6</v>
      </c>
      <c r="H16" s="114" t="s">
        <v>39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/>
      <c r="E17" s="75"/>
      <c r="F17" s="80"/>
      <c r="G17" s="61">
        <v>7</v>
      </c>
      <c r="H17" s="115" t="s">
        <v>40</v>
      </c>
      <c r="I17" s="128"/>
      <c r="J17" s="126">
        <f>'SO 13540'!Z36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>
        <f>'Rekap 13540'!B12</f>
        <v>0</v>
      </c>
      <c r="E18" s="76">
        <f>'Rekap 13540'!C12</f>
        <v>0</v>
      </c>
      <c r="F18" s="81">
        <f>'Rekap 13540'!D12</f>
        <v>0</v>
      </c>
      <c r="G18" s="61">
        <v>8</v>
      </c>
      <c r="H18" s="115" t="s">
        <v>41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49</v>
      </c>
      <c r="C21" s="69" t="s">
        <v>7</v>
      </c>
      <c r="D21" s="74"/>
      <c r="E21" s="19"/>
      <c r="F21" s="97"/>
      <c r="G21" s="65" t="s">
        <v>55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50</v>
      </c>
      <c r="D22" s="86"/>
      <c r="E22" s="88" t="s">
        <v>53</v>
      </c>
      <c r="F22" s="80">
        <f>((F16*U22*0)+(F17*V22*0)+(F18*W22*0))/100</f>
        <v>0</v>
      </c>
      <c r="G22" s="60">
        <v>16</v>
      </c>
      <c r="H22" s="114" t="s">
        <v>56</v>
      </c>
      <c r="I22" s="129" t="s">
        <v>53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51</v>
      </c>
      <c r="D23" s="66"/>
      <c r="E23" s="88" t="s">
        <v>54</v>
      </c>
      <c r="F23" s="81">
        <f>((F16*U23*0)+(F17*V23*0)+(F18*W23*0))/100</f>
        <v>0</v>
      </c>
      <c r="G23" s="61">
        <v>17</v>
      </c>
      <c r="H23" s="115" t="s">
        <v>57</v>
      </c>
      <c r="I23" s="129" t="s">
        <v>53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52</v>
      </c>
      <c r="D24" s="66"/>
      <c r="E24" s="88" t="s">
        <v>53</v>
      </c>
      <c r="F24" s="81">
        <f>((F16*U24*0)+(F17*V24*0)+(F18*W24*0))/100</f>
        <v>0</v>
      </c>
      <c r="G24" s="61">
        <v>18</v>
      </c>
      <c r="H24" s="115" t="s">
        <v>58</v>
      </c>
      <c r="I24" s="129" t="s">
        <v>54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64</v>
      </c>
      <c r="D27" s="135"/>
      <c r="E27" s="101"/>
      <c r="F27" s="30"/>
      <c r="G27" s="108" t="s">
        <v>42</v>
      </c>
      <c r="H27" s="103" t="s">
        <v>43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44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45</v>
      </c>
      <c r="I29" s="122">
        <f>J28-SUM('SO 13540'!K9:'SO 13540'!K35)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46</v>
      </c>
      <c r="I30" s="88">
        <f>SUM('SO 13540'!K9:'SO 13540'!K35)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47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48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62</v>
      </c>
      <c r="E33" s="15"/>
      <c r="F33" s="102"/>
      <c r="G33" s="110">
        <v>26</v>
      </c>
      <c r="H33" s="141" t="s">
        <v>63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27</v>
      </c>
      <c r="B1" s="143"/>
      <c r="C1" s="143"/>
      <c r="D1" s="144" t="s">
        <v>24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22</v>
      </c>
      <c r="E2" s="143"/>
      <c r="F2" s="143"/>
    </row>
    <row r="3" spans="1:26" x14ac:dyDescent="0.25">
      <c r="A3" s="144" t="s">
        <v>30</v>
      </c>
      <c r="B3" s="143"/>
      <c r="C3" s="143"/>
      <c r="D3" s="144" t="s">
        <v>68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21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69</v>
      </c>
      <c r="B8" s="143"/>
      <c r="C8" s="143"/>
      <c r="D8" s="143"/>
      <c r="E8" s="143"/>
      <c r="F8" s="143"/>
    </row>
    <row r="9" spans="1:26" x14ac:dyDescent="0.25">
      <c r="A9" s="146" t="s">
        <v>65</v>
      </c>
      <c r="B9" s="146" t="s">
        <v>59</v>
      </c>
      <c r="C9" s="146" t="s">
        <v>60</v>
      </c>
      <c r="D9" s="146" t="s">
        <v>36</v>
      </c>
      <c r="E9" s="146" t="s">
        <v>66</v>
      </c>
      <c r="F9" s="146" t="s">
        <v>67</v>
      </c>
    </row>
    <row r="10" spans="1:26" x14ac:dyDescent="0.25">
      <c r="A10" s="153" t="s">
        <v>70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71</v>
      </c>
      <c r="B11" s="156">
        <f>'SO 13540'!L33</f>
        <v>0</v>
      </c>
      <c r="C11" s="156">
        <f>'SO 13540'!M33</f>
        <v>0</v>
      </c>
      <c r="D11" s="156">
        <f>'SO 13540'!I33</f>
        <v>0</v>
      </c>
      <c r="E11" s="157">
        <f>'SO 13540'!P33</f>
        <v>0.38</v>
      </c>
      <c r="F11" s="157">
        <f>'SO 13540'!S33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2" t="s">
        <v>70</v>
      </c>
      <c r="B12" s="158">
        <f>'SO 13540'!L35</f>
        <v>0</v>
      </c>
      <c r="C12" s="158">
        <f>'SO 13540'!M35</f>
        <v>0</v>
      </c>
      <c r="D12" s="158">
        <f>'SO 13540'!I35</f>
        <v>0</v>
      </c>
      <c r="E12" s="159">
        <f>'SO 13540'!P35</f>
        <v>0.38</v>
      </c>
      <c r="F12" s="159">
        <f>'SO 13540'!S35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48"/>
      <c r="C13" s="148"/>
      <c r="D13" s="148"/>
      <c r="E13" s="147"/>
      <c r="F13" s="147"/>
    </row>
    <row r="14" spans="1:26" x14ac:dyDescent="0.25">
      <c r="A14" s="2" t="s">
        <v>72</v>
      </c>
      <c r="B14" s="158">
        <f>'SO 13540'!L36</f>
        <v>0</v>
      </c>
      <c r="C14" s="158">
        <f>'SO 13540'!M36</f>
        <v>0</v>
      </c>
      <c r="D14" s="158">
        <f>'SO 13540'!I36</f>
        <v>0</v>
      </c>
      <c r="E14" s="159">
        <f>'SO 13540'!P36</f>
        <v>0.38</v>
      </c>
      <c r="F14" s="159">
        <f>'SO 13540'!S36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"/>
      <c r="B15" s="148"/>
      <c r="C15" s="148"/>
      <c r="D15" s="148"/>
      <c r="E15" s="147"/>
      <c r="F15" s="147"/>
    </row>
    <row r="16" spans="1:26" x14ac:dyDescent="0.25">
      <c r="A16" s="1"/>
      <c r="B16" s="148"/>
      <c r="C16" s="148"/>
      <c r="D16" s="148"/>
      <c r="E16" s="147"/>
      <c r="F16" s="147"/>
    </row>
    <row r="17" spans="1:6" x14ac:dyDescent="0.25">
      <c r="A17" s="1"/>
      <c r="B17" s="148"/>
      <c r="C17" s="148"/>
      <c r="D17" s="148"/>
      <c r="E17" s="147"/>
      <c r="F17" s="147"/>
    </row>
    <row r="18" spans="1:6" x14ac:dyDescent="0.25">
      <c r="A18" s="1"/>
      <c r="B18" s="148"/>
      <c r="C18" s="148"/>
      <c r="D18" s="148"/>
      <c r="E18" s="147"/>
      <c r="F18" s="147"/>
    </row>
    <row r="19" spans="1:6" x14ac:dyDescent="0.25">
      <c r="A19" s="1"/>
      <c r="B19" s="148"/>
      <c r="C19" s="148"/>
      <c r="D19" s="148"/>
      <c r="E19" s="147"/>
      <c r="F19" s="147"/>
    </row>
    <row r="20" spans="1:6" x14ac:dyDescent="0.25">
      <c r="A20" s="1"/>
      <c r="B20" s="148"/>
      <c r="C20" s="148"/>
      <c r="D20" s="148"/>
      <c r="E20" s="147"/>
      <c r="F20" s="147"/>
    </row>
    <row r="21" spans="1:6" x14ac:dyDescent="0.25">
      <c r="A21" s="1"/>
      <c r="B21" s="148"/>
      <c r="C21" s="148"/>
      <c r="D21" s="148"/>
      <c r="E21" s="147"/>
      <c r="F21" s="147"/>
    </row>
    <row r="22" spans="1:6" x14ac:dyDescent="0.25">
      <c r="A22" s="1"/>
      <c r="B22" s="148"/>
      <c r="C22" s="148"/>
      <c r="D22" s="148"/>
      <c r="E22" s="147"/>
      <c r="F22" s="147"/>
    </row>
    <row r="23" spans="1:6" x14ac:dyDescent="0.25">
      <c r="A23" s="1"/>
      <c r="B23" s="148"/>
      <c r="C23" s="148"/>
      <c r="D23" s="148"/>
      <c r="E23" s="147"/>
      <c r="F23" s="147"/>
    </row>
    <row r="24" spans="1:6" x14ac:dyDescent="0.25">
      <c r="A24" s="1"/>
      <c r="B24" s="148"/>
      <c r="C24" s="148"/>
      <c r="D24" s="148"/>
      <c r="E24" s="147"/>
      <c r="F24" s="147"/>
    </row>
    <row r="25" spans="1:6" x14ac:dyDescent="0.25">
      <c r="A25" s="1"/>
      <c r="B25" s="148"/>
      <c r="C25" s="148"/>
      <c r="D25" s="148"/>
      <c r="E25" s="147"/>
      <c r="F25" s="147"/>
    </row>
    <row r="26" spans="1:6" x14ac:dyDescent="0.25">
      <c r="A26" s="1"/>
      <c r="B26" s="148"/>
      <c r="C26" s="148"/>
      <c r="D26" s="148"/>
      <c r="E26" s="147"/>
      <c r="F26" s="147"/>
    </row>
    <row r="27" spans="1:6" x14ac:dyDescent="0.25">
      <c r="A27" s="1"/>
      <c r="B27" s="148"/>
      <c r="C27" s="148"/>
      <c r="D27" s="148"/>
      <c r="E27" s="147"/>
      <c r="F27" s="147"/>
    </row>
    <row r="28" spans="1:6" x14ac:dyDescent="0.25">
      <c r="A28" s="1"/>
      <c r="B28" s="148"/>
      <c r="C28" s="148"/>
      <c r="D28" s="148"/>
      <c r="E28" s="147"/>
      <c r="F28" s="147"/>
    </row>
    <row r="29" spans="1:6" x14ac:dyDescent="0.25">
      <c r="A29" s="1"/>
      <c r="B29" s="148"/>
      <c r="C29" s="148"/>
      <c r="D29" s="148"/>
      <c r="E29" s="147"/>
      <c r="F29" s="147"/>
    </row>
    <row r="30" spans="1:6" x14ac:dyDescent="0.25">
      <c r="A30" s="1"/>
      <c r="B30" s="148"/>
      <c r="C30" s="148"/>
      <c r="D30" s="148"/>
      <c r="E30" s="147"/>
      <c r="F30" s="147"/>
    </row>
    <row r="31" spans="1:6" x14ac:dyDescent="0.25">
      <c r="A31" s="1"/>
      <c r="B31" s="148"/>
      <c r="C31" s="148"/>
      <c r="D31" s="148"/>
      <c r="E31" s="147"/>
      <c r="F31" s="147"/>
    </row>
    <row r="32" spans="1: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48"/>
      <c r="C76" s="148"/>
      <c r="D76" s="148"/>
      <c r="E76" s="147"/>
      <c r="F76" s="147"/>
    </row>
    <row r="77" spans="1:6" x14ac:dyDescent="0.25">
      <c r="A77" s="1"/>
      <c r="B77" s="148"/>
      <c r="C77" s="148"/>
      <c r="D77" s="148"/>
      <c r="E77" s="147"/>
      <c r="F77" s="147"/>
    </row>
    <row r="78" spans="1:6" x14ac:dyDescent="0.25">
      <c r="A78" s="1"/>
      <c r="B78" s="148"/>
      <c r="C78" s="148"/>
      <c r="D78" s="148"/>
      <c r="E78" s="147"/>
      <c r="F78" s="147"/>
    </row>
    <row r="79" spans="1:6" x14ac:dyDescent="0.25">
      <c r="A79" s="1"/>
      <c r="B79" s="148"/>
      <c r="C79" s="148"/>
      <c r="D79" s="148"/>
      <c r="E79" s="147"/>
      <c r="F79" s="147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pane ySplit="8" topLeftCell="A24" activePane="bottomLeft" state="frozen"/>
      <selection pane="bottomLeft" activeCell="G11" sqref="G11:G32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27</v>
      </c>
      <c r="B1" s="3"/>
      <c r="C1" s="3"/>
      <c r="D1" s="3"/>
      <c r="E1" s="5" t="s">
        <v>24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31</v>
      </c>
      <c r="B2" s="3"/>
      <c r="C2" s="3"/>
      <c r="D2" s="3"/>
      <c r="E2" s="5" t="s">
        <v>22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30</v>
      </c>
      <c r="B3" s="3"/>
      <c r="C3" s="3"/>
      <c r="D3" s="3"/>
      <c r="E3" s="5" t="s">
        <v>68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21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73</v>
      </c>
      <c r="B8" s="163" t="s">
        <v>74</v>
      </c>
      <c r="C8" s="163" t="s">
        <v>75</v>
      </c>
      <c r="D8" s="163" t="s">
        <v>76</v>
      </c>
      <c r="E8" s="163" t="s">
        <v>77</v>
      </c>
      <c r="F8" s="163" t="s">
        <v>78</v>
      </c>
      <c r="G8" s="163" t="s">
        <v>79</v>
      </c>
      <c r="H8" s="163" t="s">
        <v>60</v>
      </c>
      <c r="I8" s="163" t="s">
        <v>80</v>
      </c>
      <c r="J8" s="163"/>
      <c r="K8" s="163"/>
      <c r="L8" s="163"/>
      <c r="M8" s="163"/>
      <c r="N8" s="163"/>
      <c r="O8" s="163"/>
      <c r="P8" s="163" t="s">
        <v>81</v>
      </c>
      <c r="Q8" s="160"/>
      <c r="R8" s="160"/>
      <c r="S8" s="163" t="s">
        <v>82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70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71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69">
        <v>1</v>
      </c>
      <c r="B11" s="167" t="s">
        <v>83</v>
      </c>
      <c r="C11" s="170" t="s">
        <v>84</v>
      </c>
      <c r="D11" s="167" t="s">
        <v>85</v>
      </c>
      <c r="E11" s="167" t="s">
        <v>86</v>
      </c>
      <c r="F11" s="168">
        <v>446.25</v>
      </c>
      <c r="G11" s="191"/>
      <c r="H11" s="191"/>
      <c r="I11" s="191">
        <f t="shared" ref="I11:I32" si="0">ROUND(F11*(G11+H11),2)</f>
        <v>0</v>
      </c>
      <c r="J11" s="167">
        <f t="shared" ref="J11:J32" si="1">ROUND(F11*(N11),2)</f>
        <v>883.58</v>
      </c>
      <c r="K11" s="1">
        <f t="shared" ref="K11:K32" si="2">ROUND(F11*(O11),2)</f>
        <v>0</v>
      </c>
      <c r="L11" s="1">
        <f t="shared" ref="L11:L21" si="3">ROUND(F11*(G11),2)</f>
        <v>0</v>
      </c>
      <c r="M11" s="1"/>
      <c r="N11" s="1">
        <v>1.98</v>
      </c>
      <c r="O11" s="1"/>
      <c r="P11" s="166"/>
      <c r="Q11" s="171"/>
      <c r="R11" s="171"/>
      <c r="S11" s="166"/>
      <c r="Z11">
        <v>0</v>
      </c>
    </row>
    <row r="12" spans="1:26" ht="24.95" customHeight="1" x14ac:dyDescent="0.25">
      <c r="A12" s="169">
        <v>2</v>
      </c>
      <c r="B12" s="167" t="s">
        <v>83</v>
      </c>
      <c r="C12" s="170" t="s">
        <v>87</v>
      </c>
      <c r="D12" s="167" t="s">
        <v>88</v>
      </c>
      <c r="E12" s="167" t="s">
        <v>89</v>
      </c>
      <c r="F12" s="168">
        <v>338</v>
      </c>
      <c r="G12" s="191"/>
      <c r="H12" s="191"/>
      <c r="I12" s="191">
        <f t="shared" si="0"/>
        <v>0</v>
      </c>
      <c r="J12" s="167">
        <f t="shared" si="1"/>
        <v>270.39999999999998</v>
      </c>
      <c r="K12" s="1">
        <f t="shared" si="2"/>
        <v>0</v>
      </c>
      <c r="L12" s="1">
        <f t="shared" si="3"/>
        <v>0</v>
      </c>
      <c r="M12" s="1"/>
      <c r="N12" s="1">
        <v>0.8</v>
      </c>
      <c r="O12" s="1"/>
      <c r="P12" s="166"/>
      <c r="Q12" s="171"/>
      <c r="R12" s="171"/>
      <c r="S12" s="166"/>
      <c r="Z12">
        <v>0</v>
      </c>
    </row>
    <row r="13" spans="1:26" ht="24.95" customHeight="1" x14ac:dyDescent="0.25">
      <c r="A13" s="169">
        <v>3</v>
      </c>
      <c r="B13" s="167" t="s">
        <v>83</v>
      </c>
      <c r="C13" s="170" t="s">
        <v>90</v>
      </c>
      <c r="D13" s="167" t="s">
        <v>91</v>
      </c>
      <c r="E13" s="167" t="s">
        <v>89</v>
      </c>
      <c r="F13" s="168">
        <v>75</v>
      </c>
      <c r="G13" s="191"/>
      <c r="H13" s="191"/>
      <c r="I13" s="191">
        <f t="shared" si="0"/>
        <v>0</v>
      </c>
      <c r="J13" s="167">
        <f t="shared" si="1"/>
        <v>140.25</v>
      </c>
      <c r="K13" s="1">
        <f t="shared" si="2"/>
        <v>0</v>
      </c>
      <c r="L13" s="1">
        <f t="shared" si="3"/>
        <v>0</v>
      </c>
      <c r="M13" s="1"/>
      <c r="N13" s="1">
        <v>1.87</v>
      </c>
      <c r="O13" s="1"/>
      <c r="P13" s="166"/>
      <c r="Q13" s="171"/>
      <c r="R13" s="171"/>
      <c r="S13" s="166"/>
      <c r="Z13">
        <v>0</v>
      </c>
    </row>
    <row r="14" spans="1:26" ht="24.95" customHeight="1" x14ac:dyDescent="0.25">
      <c r="A14" s="169">
        <v>4</v>
      </c>
      <c r="B14" s="167" t="s">
        <v>83</v>
      </c>
      <c r="C14" s="170" t="s">
        <v>92</v>
      </c>
      <c r="D14" s="167" t="s">
        <v>93</v>
      </c>
      <c r="E14" s="167" t="s">
        <v>89</v>
      </c>
      <c r="F14" s="168">
        <v>5.3330000000000002</v>
      </c>
      <c r="G14" s="191"/>
      <c r="H14" s="191"/>
      <c r="I14" s="191">
        <f t="shared" si="0"/>
        <v>0</v>
      </c>
      <c r="J14" s="167">
        <f t="shared" si="1"/>
        <v>35.729999999999997</v>
      </c>
      <c r="K14" s="1">
        <f t="shared" si="2"/>
        <v>0</v>
      </c>
      <c r="L14" s="1">
        <f t="shared" si="3"/>
        <v>0</v>
      </c>
      <c r="M14" s="1"/>
      <c r="N14" s="1">
        <v>6.7</v>
      </c>
      <c r="O14" s="1"/>
      <c r="P14" s="166"/>
      <c r="Q14" s="171"/>
      <c r="R14" s="171"/>
      <c r="S14" s="166"/>
      <c r="Z14">
        <v>0</v>
      </c>
    </row>
    <row r="15" spans="1:26" ht="24.95" customHeight="1" x14ac:dyDescent="0.25">
      <c r="A15" s="169">
        <v>5</v>
      </c>
      <c r="B15" s="167" t="s">
        <v>83</v>
      </c>
      <c r="C15" s="170" t="s">
        <v>94</v>
      </c>
      <c r="D15" s="167" t="s">
        <v>95</v>
      </c>
      <c r="E15" s="167" t="s">
        <v>89</v>
      </c>
      <c r="F15" s="168">
        <v>32</v>
      </c>
      <c r="G15" s="191"/>
      <c r="H15" s="191"/>
      <c r="I15" s="191">
        <f t="shared" si="0"/>
        <v>0</v>
      </c>
      <c r="J15" s="167">
        <f t="shared" si="1"/>
        <v>74.239999999999995</v>
      </c>
      <c r="K15" s="1">
        <f t="shared" si="2"/>
        <v>0</v>
      </c>
      <c r="L15" s="1">
        <f t="shared" si="3"/>
        <v>0</v>
      </c>
      <c r="M15" s="1"/>
      <c r="N15" s="1">
        <v>2.3199999999999998</v>
      </c>
      <c r="O15" s="1"/>
      <c r="P15" s="166"/>
      <c r="Q15" s="171"/>
      <c r="R15" s="171"/>
      <c r="S15" s="166"/>
      <c r="Z15">
        <v>0</v>
      </c>
    </row>
    <row r="16" spans="1:26" ht="24.95" customHeight="1" x14ac:dyDescent="0.25">
      <c r="A16" s="169">
        <v>6</v>
      </c>
      <c r="B16" s="167" t="s">
        <v>83</v>
      </c>
      <c r="C16" s="170" t="s">
        <v>96</v>
      </c>
      <c r="D16" s="167" t="s">
        <v>97</v>
      </c>
      <c r="E16" s="167" t="s">
        <v>89</v>
      </c>
      <c r="F16" s="168">
        <v>68</v>
      </c>
      <c r="G16" s="191"/>
      <c r="H16" s="191"/>
      <c r="I16" s="191">
        <f t="shared" si="0"/>
        <v>0</v>
      </c>
      <c r="J16" s="167">
        <f t="shared" si="1"/>
        <v>110.16</v>
      </c>
      <c r="K16" s="1">
        <f t="shared" si="2"/>
        <v>0</v>
      </c>
      <c r="L16" s="1">
        <f t="shared" si="3"/>
        <v>0</v>
      </c>
      <c r="M16" s="1"/>
      <c r="N16" s="1">
        <v>1.62</v>
      </c>
      <c r="O16" s="1"/>
      <c r="P16" s="166"/>
      <c r="Q16" s="171"/>
      <c r="R16" s="171"/>
      <c r="S16" s="166"/>
      <c r="Z16">
        <v>0</v>
      </c>
    </row>
    <row r="17" spans="1:26" ht="24.95" customHeight="1" x14ac:dyDescent="0.25">
      <c r="A17" s="169">
        <v>7</v>
      </c>
      <c r="B17" s="167" t="s">
        <v>83</v>
      </c>
      <c r="C17" s="170" t="s">
        <v>98</v>
      </c>
      <c r="D17" s="167" t="s">
        <v>99</v>
      </c>
      <c r="E17" s="167" t="s">
        <v>89</v>
      </c>
      <c r="F17" s="168">
        <v>8</v>
      </c>
      <c r="G17" s="191"/>
      <c r="H17" s="191"/>
      <c r="I17" s="191">
        <f t="shared" si="0"/>
        <v>0</v>
      </c>
      <c r="J17" s="167">
        <f t="shared" si="1"/>
        <v>11.12</v>
      </c>
      <c r="K17" s="1">
        <f t="shared" si="2"/>
        <v>0</v>
      </c>
      <c r="L17" s="1">
        <f t="shared" si="3"/>
        <v>0</v>
      </c>
      <c r="M17" s="1"/>
      <c r="N17" s="1">
        <v>1.3900000000000001</v>
      </c>
      <c r="O17" s="1"/>
      <c r="P17" s="166"/>
      <c r="Q17" s="171"/>
      <c r="R17" s="171"/>
      <c r="S17" s="166"/>
      <c r="Z17">
        <v>0</v>
      </c>
    </row>
    <row r="18" spans="1:26" ht="24.95" customHeight="1" x14ac:dyDescent="0.25">
      <c r="A18" s="169">
        <v>8</v>
      </c>
      <c r="B18" s="167" t="s">
        <v>83</v>
      </c>
      <c r="C18" s="170" t="s">
        <v>100</v>
      </c>
      <c r="D18" s="167" t="s">
        <v>101</v>
      </c>
      <c r="E18" s="167" t="s">
        <v>89</v>
      </c>
      <c r="F18" s="168">
        <v>16</v>
      </c>
      <c r="G18" s="191"/>
      <c r="H18" s="191"/>
      <c r="I18" s="191">
        <f t="shared" si="0"/>
        <v>0</v>
      </c>
      <c r="J18" s="167">
        <f t="shared" si="1"/>
        <v>37.119999999999997</v>
      </c>
      <c r="K18" s="1">
        <f t="shared" si="2"/>
        <v>0</v>
      </c>
      <c r="L18" s="1">
        <f t="shared" si="3"/>
        <v>0</v>
      </c>
      <c r="M18" s="1"/>
      <c r="N18" s="1">
        <v>2.3199999999999998</v>
      </c>
      <c r="O18" s="1"/>
      <c r="P18" s="166"/>
      <c r="Q18" s="171"/>
      <c r="R18" s="171"/>
      <c r="S18" s="166"/>
      <c r="Z18">
        <v>0</v>
      </c>
    </row>
    <row r="19" spans="1:26" ht="24.95" customHeight="1" x14ac:dyDescent="0.25">
      <c r="A19" s="169">
        <v>9</v>
      </c>
      <c r="B19" s="167" t="s">
        <v>102</v>
      </c>
      <c r="C19" s="170" t="s">
        <v>103</v>
      </c>
      <c r="D19" s="167" t="s">
        <v>104</v>
      </c>
      <c r="E19" s="167" t="s">
        <v>105</v>
      </c>
      <c r="F19" s="168">
        <v>1</v>
      </c>
      <c r="G19" s="191"/>
      <c r="H19" s="191"/>
      <c r="I19" s="191">
        <f t="shared" si="0"/>
        <v>0</v>
      </c>
      <c r="J19" s="167">
        <f t="shared" si="1"/>
        <v>1767.15</v>
      </c>
      <c r="K19" s="1">
        <f t="shared" si="2"/>
        <v>0</v>
      </c>
      <c r="L19" s="1">
        <f t="shared" si="3"/>
        <v>0</v>
      </c>
      <c r="M19" s="1"/>
      <c r="N19" s="1">
        <v>1767.15</v>
      </c>
      <c r="O19" s="1"/>
      <c r="P19" s="166"/>
      <c r="Q19" s="171"/>
      <c r="R19" s="171"/>
      <c r="S19" s="166"/>
      <c r="Z19">
        <v>0</v>
      </c>
    </row>
    <row r="20" spans="1:26" ht="24.95" customHeight="1" x14ac:dyDescent="0.25">
      <c r="A20" s="169">
        <v>10</v>
      </c>
      <c r="B20" s="167" t="s">
        <v>102</v>
      </c>
      <c r="C20" s="170" t="s">
        <v>106</v>
      </c>
      <c r="D20" s="167" t="s">
        <v>107</v>
      </c>
      <c r="E20" s="167" t="s">
        <v>105</v>
      </c>
      <c r="F20" s="168">
        <v>16</v>
      </c>
      <c r="G20" s="191"/>
      <c r="H20" s="191"/>
      <c r="I20" s="191">
        <f t="shared" si="0"/>
        <v>0</v>
      </c>
      <c r="J20" s="167">
        <f t="shared" si="1"/>
        <v>325.60000000000002</v>
      </c>
      <c r="K20" s="1">
        <f t="shared" si="2"/>
        <v>0</v>
      </c>
      <c r="L20" s="1">
        <f t="shared" si="3"/>
        <v>0</v>
      </c>
      <c r="M20" s="1"/>
      <c r="N20" s="1">
        <v>20.350000000000001</v>
      </c>
      <c r="O20" s="1"/>
      <c r="P20" s="166"/>
      <c r="Q20" s="171"/>
      <c r="R20" s="171"/>
      <c r="S20" s="166"/>
      <c r="Z20">
        <v>0</v>
      </c>
    </row>
    <row r="21" spans="1:26" ht="24.95" customHeight="1" x14ac:dyDescent="0.25">
      <c r="A21" s="169">
        <v>11</v>
      </c>
      <c r="B21" s="167" t="s">
        <v>102</v>
      </c>
      <c r="C21" s="170" t="s">
        <v>108</v>
      </c>
      <c r="D21" s="167" t="s">
        <v>109</v>
      </c>
      <c r="E21" s="167" t="s">
        <v>105</v>
      </c>
      <c r="F21" s="168">
        <v>10</v>
      </c>
      <c r="G21" s="191"/>
      <c r="H21" s="191"/>
      <c r="I21" s="191">
        <f t="shared" si="0"/>
        <v>0</v>
      </c>
      <c r="J21" s="167">
        <f t="shared" si="1"/>
        <v>155.30000000000001</v>
      </c>
      <c r="K21" s="1">
        <f t="shared" si="2"/>
        <v>0</v>
      </c>
      <c r="L21" s="1">
        <f t="shared" si="3"/>
        <v>0</v>
      </c>
      <c r="M21" s="1"/>
      <c r="N21" s="1">
        <v>15.53</v>
      </c>
      <c r="O21" s="1"/>
      <c r="P21" s="166"/>
      <c r="Q21" s="171"/>
      <c r="R21" s="171"/>
      <c r="S21" s="166"/>
      <c r="Z21">
        <v>0</v>
      </c>
    </row>
    <row r="22" spans="1:26" ht="24.95" customHeight="1" x14ac:dyDescent="0.25">
      <c r="A22" s="169">
        <v>12</v>
      </c>
      <c r="B22" s="167" t="s">
        <v>110</v>
      </c>
      <c r="C22" s="170" t="s">
        <v>111</v>
      </c>
      <c r="D22" s="167" t="s">
        <v>112</v>
      </c>
      <c r="E22" s="167" t="s">
        <v>89</v>
      </c>
      <c r="F22" s="168">
        <v>4</v>
      </c>
      <c r="G22" s="191"/>
      <c r="H22" s="191"/>
      <c r="I22" s="191">
        <f t="shared" si="0"/>
        <v>0</v>
      </c>
      <c r="J22" s="167">
        <f t="shared" si="1"/>
        <v>71.959999999999994</v>
      </c>
      <c r="K22" s="1">
        <f t="shared" si="2"/>
        <v>0</v>
      </c>
      <c r="L22" s="1"/>
      <c r="M22" s="1">
        <f t="shared" ref="M22:M32" si="4">ROUND(F22*(G22),2)</f>
        <v>0</v>
      </c>
      <c r="N22" s="1">
        <v>17.989999999999998</v>
      </c>
      <c r="O22" s="1"/>
      <c r="P22" s="166">
        <f t="shared" ref="P22:P29" si="5">ROUND(F22*(R22),3)</f>
        <v>8.0000000000000002E-3</v>
      </c>
      <c r="Q22" s="171"/>
      <c r="R22" s="171">
        <v>2.0699999999999998E-3</v>
      </c>
      <c r="S22" s="166"/>
      <c r="Z22">
        <v>0</v>
      </c>
    </row>
    <row r="23" spans="1:26" ht="24.95" customHeight="1" x14ac:dyDescent="0.25">
      <c r="A23" s="169">
        <v>13</v>
      </c>
      <c r="B23" s="167" t="s">
        <v>110</v>
      </c>
      <c r="C23" s="170" t="s">
        <v>113</v>
      </c>
      <c r="D23" s="167" t="s">
        <v>114</v>
      </c>
      <c r="E23" s="167" t="s">
        <v>89</v>
      </c>
      <c r="F23" s="168">
        <v>75</v>
      </c>
      <c r="G23" s="191"/>
      <c r="H23" s="191"/>
      <c r="I23" s="191">
        <f t="shared" si="0"/>
        <v>0</v>
      </c>
      <c r="J23" s="167">
        <f t="shared" si="1"/>
        <v>141</v>
      </c>
      <c r="K23" s="1">
        <f t="shared" si="2"/>
        <v>0</v>
      </c>
      <c r="L23" s="1"/>
      <c r="M23" s="1">
        <f t="shared" si="4"/>
        <v>0</v>
      </c>
      <c r="N23" s="1">
        <v>1.88</v>
      </c>
      <c r="O23" s="1"/>
      <c r="P23" s="166">
        <f t="shared" si="5"/>
        <v>3.5999999999999997E-2</v>
      </c>
      <c r="Q23" s="171"/>
      <c r="R23" s="171">
        <v>4.8000000000000001E-4</v>
      </c>
      <c r="S23" s="166"/>
      <c r="Z23">
        <v>0</v>
      </c>
    </row>
    <row r="24" spans="1:26" ht="24.95" customHeight="1" x14ac:dyDescent="0.25">
      <c r="A24" s="169">
        <v>14</v>
      </c>
      <c r="B24" s="167" t="s">
        <v>110</v>
      </c>
      <c r="C24" s="170" t="s">
        <v>115</v>
      </c>
      <c r="D24" s="167" t="s">
        <v>116</v>
      </c>
      <c r="E24" s="167" t="s">
        <v>89</v>
      </c>
      <c r="F24" s="168">
        <v>338</v>
      </c>
      <c r="G24" s="191"/>
      <c r="H24" s="191"/>
      <c r="I24" s="191">
        <f t="shared" si="0"/>
        <v>0</v>
      </c>
      <c r="J24" s="167">
        <f t="shared" si="1"/>
        <v>344.76</v>
      </c>
      <c r="K24" s="1">
        <f t="shared" si="2"/>
        <v>0</v>
      </c>
      <c r="L24" s="1"/>
      <c r="M24" s="1">
        <f t="shared" si="4"/>
        <v>0</v>
      </c>
      <c r="N24" s="1">
        <v>1.02</v>
      </c>
      <c r="O24" s="1"/>
      <c r="P24" s="166">
        <f t="shared" si="5"/>
        <v>0.128</v>
      </c>
      <c r="Q24" s="171"/>
      <c r="R24" s="171">
        <v>3.8000000000000002E-4</v>
      </c>
      <c r="S24" s="166"/>
      <c r="Z24">
        <v>0</v>
      </c>
    </row>
    <row r="25" spans="1:26" ht="24.95" customHeight="1" x14ac:dyDescent="0.25">
      <c r="A25" s="169">
        <v>15</v>
      </c>
      <c r="B25" s="167" t="s">
        <v>110</v>
      </c>
      <c r="C25" s="170" t="s">
        <v>117</v>
      </c>
      <c r="D25" s="167" t="s">
        <v>118</v>
      </c>
      <c r="E25" s="167" t="s">
        <v>89</v>
      </c>
      <c r="F25" s="168">
        <v>32</v>
      </c>
      <c r="G25" s="191"/>
      <c r="H25" s="191"/>
      <c r="I25" s="191">
        <f t="shared" si="0"/>
        <v>0</v>
      </c>
      <c r="J25" s="167">
        <f t="shared" si="1"/>
        <v>23.68</v>
      </c>
      <c r="K25" s="1">
        <f t="shared" si="2"/>
        <v>0</v>
      </c>
      <c r="L25" s="1"/>
      <c r="M25" s="1">
        <f t="shared" si="4"/>
        <v>0</v>
      </c>
      <c r="N25" s="1">
        <v>0.74</v>
      </c>
      <c r="O25" s="1"/>
      <c r="P25" s="166">
        <f t="shared" si="5"/>
        <v>7.0000000000000001E-3</v>
      </c>
      <c r="Q25" s="171"/>
      <c r="R25" s="171">
        <v>2.1000000000000001E-4</v>
      </c>
      <c r="S25" s="166"/>
      <c r="Z25">
        <v>0</v>
      </c>
    </row>
    <row r="26" spans="1:26" ht="24.95" customHeight="1" x14ac:dyDescent="0.25">
      <c r="A26" s="169">
        <v>16</v>
      </c>
      <c r="B26" s="167" t="s">
        <v>110</v>
      </c>
      <c r="C26" s="170" t="s">
        <v>119</v>
      </c>
      <c r="D26" s="167" t="s">
        <v>120</v>
      </c>
      <c r="E26" s="167" t="s">
        <v>89</v>
      </c>
      <c r="F26" s="168">
        <v>68</v>
      </c>
      <c r="G26" s="191"/>
      <c r="H26" s="191"/>
      <c r="I26" s="191">
        <f t="shared" si="0"/>
        <v>0</v>
      </c>
      <c r="J26" s="167">
        <f t="shared" si="1"/>
        <v>29.92</v>
      </c>
      <c r="K26" s="1">
        <f t="shared" si="2"/>
        <v>0</v>
      </c>
      <c r="L26" s="1"/>
      <c r="M26" s="1">
        <f t="shared" si="4"/>
        <v>0</v>
      </c>
      <c r="N26" s="1">
        <v>0.44</v>
      </c>
      <c r="O26" s="1"/>
      <c r="P26" s="166">
        <f t="shared" si="5"/>
        <v>0.01</v>
      </c>
      <c r="Q26" s="171"/>
      <c r="R26" s="171">
        <v>1.3999999999999999E-4</v>
      </c>
      <c r="S26" s="166"/>
      <c r="Z26">
        <v>0</v>
      </c>
    </row>
    <row r="27" spans="1:26" ht="24.95" customHeight="1" x14ac:dyDescent="0.25">
      <c r="A27" s="169">
        <v>17</v>
      </c>
      <c r="B27" s="167" t="s">
        <v>110</v>
      </c>
      <c r="C27" s="170" t="s">
        <v>121</v>
      </c>
      <c r="D27" s="167" t="s">
        <v>122</v>
      </c>
      <c r="E27" s="167" t="s">
        <v>89</v>
      </c>
      <c r="F27" s="168">
        <v>8</v>
      </c>
      <c r="G27" s="191"/>
      <c r="H27" s="191"/>
      <c r="I27" s="191">
        <f t="shared" si="0"/>
        <v>0</v>
      </c>
      <c r="J27" s="167">
        <f t="shared" si="1"/>
        <v>4.8</v>
      </c>
      <c r="K27" s="1">
        <f t="shared" si="2"/>
        <v>0</v>
      </c>
      <c r="L27" s="1"/>
      <c r="M27" s="1">
        <f t="shared" si="4"/>
        <v>0</v>
      </c>
      <c r="N27" s="1">
        <v>0.6</v>
      </c>
      <c r="O27" s="1"/>
      <c r="P27" s="166">
        <f t="shared" si="5"/>
        <v>2E-3</v>
      </c>
      <c r="Q27" s="171"/>
      <c r="R27" s="171">
        <v>2.5999999999999998E-4</v>
      </c>
      <c r="S27" s="166"/>
      <c r="Z27">
        <v>0</v>
      </c>
    </row>
    <row r="28" spans="1:26" ht="24.95" customHeight="1" x14ac:dyDescent="0.25">
      <c r="A28" s="169">
        <v>18</v>
      </c>
      <c r="B28" s="167" t="s">
        <v>110</v>
      </c>
      <c r="C28" s="170" t="s">
        <v>123</v>
      </c>
      <c r="D28" s="167" t="s">
        <v>124</v>
      </c>
      <c r="E28" s="167" t="s">
        <v>89</v>
      </c>
      <c r="F28" s="168">
        <v>16</v>
      </c>
      <c r="G28" s="191"/>
      <c r="H28" s="191"/>
      <c r="I28" s="191">
        <f t="shared" si="0"/>
        <v>0</v>
      </c>
      <c r="J28" s="167">
        <f t="shared" si="1"/>
        <v>16.32</v>
      </c>
      <c r="K28" s="1">
        <f t="shared" si="2"/>
        <v>0</v>
      </c>
      <c r="L28" s="1"/>
      <c r="M28" s="1">
        <f t="shared" si="4"/>
        <v>0</v>
      </c>
      <c r="N28" s="1">
        <v>1.02</v>
      </c>
      <c r="O28" s="1"/>
      <c r="P28" s="166">
        <f t="shared" si="5"/>
        <v>5.0000000000000001E-3</v>
      </c>
      <c r="Q28" s="171"/>
      <c r="R28" s="171">
        <v>3.2000000000000003E-4</v>
      </c>
      <c r="S28" s="166"/>
      <c r="Z28">
        <v>0</v>
      </c>
    </row>
    <row r="29" spans="1:26" ht="24.95" customHeight="1" x14ac:dyDescent="0.25">
      <c r="A29" s="169">
        <v>19</v>
      </c>
      <c r="B29" s="167" t="s">
        <v>110</v>
      </c>
      <c r="C29" s="170" t="s">
        <v>125</v>
      </c>
      <c r="D29" s="167" t="s">
        <v>126</v>
      </c>
      <c r="E29" s="167" t="s">
        <v>127</v>
      </c>
      <c r="F29" s="168">
        <v>178.5</v>
      </c>
      <c r="G29" s="191"/>
      <c r="H29" s="191"/>
      <c r="I29" s="191">
        <f t="shared" si="0"/>
        <v>0</v>
      </c>
      <c r="J29" s="167">
        <f t="shared" si="1"/>
        <v>310.58999999999997</v>
      </c>
      <c r="K29" s="1">
        <f t="shared" si="2"/>
        <v>0</v>
      </c>
      <c r="L29" s="1"/>
      <c r="M29" s="1">
        <f t="shared" si="4"/>
        <v>0</v>
      </c>
      <c r="N29" s="1">
        <v>1.74</v>
      </c>
      <c r="O29" s="1"/>
      <c r="P29" s="166">
        <f t="shared" si="5"/>
        <v>0.17899999999999999</v>
      </c>
      <c r="Q29" s="171"/>
      <c r="R29" s="171">
        <v>1E-3</v>
      </c>
      <c r="S29" s="166"/>
      <c r="Z29">
        <v>0</v>
      </c>
    </row>
    <row r="30" spans="1:26" ht="24.95" customHeight="1" x14ac:dyDescent="0.25">
      <c r="A30" s="169">
        <v>20</v>
      </c>
      <c r="B30" s="167" t="s">
        <v>128</v>
      </c>
      <c r="C30" s="170" t="s">
        <v>129</v>
      </c>
      <c r="D30" s="167" t="s">
        <v>130</v>
      </c>
      <c r="E30" s="167" t="s">
        <v>131</v>
      </c>
      <c r="F30" s="168">
        <v>1.05</v>
      </c>
      <c r="G30" s="191"/>
      <c r="H30" s="191"/>
      <c r="I30" s="191">
        <f t="shared" si="0"/>
        <v>0</v>
      </c>
      <c r="J30" s="167">
        <f t="shared" si="1"/>
        <v>46.97</v>
      </c>
      <c r="K30" s="1">
        <f t="shared" si="2"/>
        <v>0</v>
      </c>
      <c r="L30" s="1"/>
      <c r="M30" s="1">
        <f t="shared" si="4"/>
        <v>0</v>
      </c>
      <c r="N30" s="1">
        <v>44.737199163436891</v>
      </c>
      <c r="O30" s="1"/>
      <c r="P30" s="166"/>
      <c r="Q30" s="171"/>
      <c r="R30" s="171"/>
      <c r="S30" s="166"/>
      <c r="Z30">
        <v>0</v>
      </c>
    </row>
    <row r="31" spans="1:26" ht="24.95" customHeight="1" x14ac:dyDescent="0.25">
      <c r="A31" s="169">
        <v>21</v>
      </c>
      <c r="B31" s="167" t="s">
        <v>128</v>
      </c>
      <c r="C31" s="170" t="s">
        <v>132</v>
      </c>
      <c r="D31" s="167" t="s">
        <v>133</v>
      </c>
      <c r="E31" s="167" t="s">
        <v>131</v>
      </c>
      <c r="F31" s="168">
        <v>3.15</v>
      </c>
      <c r="G31" s="191"/>
      <c r="H31" s="191"/>
      <c r="I31" s="191">
        <f t="shared" si="0"/>
        <v>0</v>
      </c>
      <c r="J31" s="167">
        <f t="shared" si="1"/>
        <v>27.82</v>
      </c>
      <c r="K31" s="1">
        <f t="shared" si="2"/>
        <v>0</v>
      </c>
      <c r="L31" s="1"/>
      <c r="M31" s="1">
        <f t="shared" si="4"/>
        <v>0</v>
      </c>
      <c r="N31" s="1">
        <v>8.833199834823608</v>
      </c>
      <c r="O31" s="1"/>
      <c r="P31" s="166"/>
      <c r="Q31" s="171"/>
      <c r="R31" s="171"/>
      <c r="S31" s="166"/>
      <c r="Z31">
        <v>0</v>
      </c>
    </row>
    <row r="32" spans="1:26" ht="24.95" customHeight="1" x14ac:dyDescent="0.25">
      <c r="A32" s="169">
        <v>22</v>
      </c>
      <c r="B32" s="167" t="s">
        <v>128</v>
      </c>
      <c r="C32" s="170" t="s">
        <v>134</v>
      </c>
      <c r="D32" s="167" t="s">
        <v>135</v>
      </c>
      <c r="E32" s="167" t="s">
        <v>131</v>
      </c>
      <c r="F32" s="168">
        <v>1.05</v>
      </c>
      <c r="G32" s="191"/>
      <c r="H32" s="191"/>
      <c r="I32" s="191">
        <f t="shared" si="0"/>
        <v>0</v>
      </c>
      <c r="J32" s="167">
        <f t="shared" si="1"/>
        <v>46.97</v>
      </c>
      <c r="K32" s="1">
        <f t="shared" si="2"/>
        <v>0</v>
      </c>
      <c r="L32" s="1"/>
      <c r="M32" s="1">
        <f t="shared" si="4"/>
        <v>0</v>
      </c>
      <c r="N32" s="1">
        <v>44.737199163436891</v>
      </c>
      <c r="O32" s="1"/>
      <c r="P32" s="166"/>
      <c r="Q32" s="171"/>
      <c r="R32" s="171"/>
      <c r="S32" s="166"/>
      <c r="Z32">
        <v>0</v>
      </c>
    </row>
    <row r="33" spans="1:26" x14ac:dyDescent="0.25">
      <c r="A33" s="155"/>
      <c r="B33" s="155"/>
      <c r="C33" s="155"/>
      <c r="D33" s="155" t="s">
        <v>71</v>
      </c>
      <c r="E33" s="155"/>
      <c r="F33" s="166"/>
      <c r="G33" s="192"/>
      <c r="H33" s="192"/>
      <c r="I33" s="192">
        <f>ROUND((SUM(I10:I32))/1,2)</f>
        <v>0</v>
      </c>
      <c r="J33" s="155"/>
      <c r="K33" s="155"/>
      <c r="L33" s="155">
        <f>ROUND((SUM(L10:L32))/1,2)</f>
        <v>0</v>
      </c>
      <c r="M33" s="155">
        <f>ROUND((SUM(M10:M32))/1,2)</f>
        <v>0</v>
      </c>
      <c r="N33" s="155"/>
      <c r="O33" s="155"/>
      <c r="P33" s="172">
        <f>ROUND((SUM(P10:P32))/1,2)</f>
        <v>0.38</v>
      </c>
      <c r="S33" s="166">
        <f>ROUND((SUM(S10:S32))/1,2)</f>
        <v>0</v>
      </c>
    </row>
    <row r="34" spans="1:26" x14ac:dyDescent="0.25">
      <c r="A34" s="1"/>
      <c r="B34" s="1"/>
      <c r="C34" s="1"/>
      <c r="D34" s="1"/>
      <c r="E34" s="1"/>
      <c r="F34" s="162"/>
      <c r="G34" s="193"/>
      <c r="H34" s="193"/>
      <c r="I34" s="193"/>
      <c r="J34" s="1"/>
      <c r="K34" s="1"/>
      <c r="L34" s="1"/>
      <c r="M34" s="1"/>
      <c r="N34" s="1"/>
      <c r="O34" s="1"/>
      <c r="P34" s="1"/>
      <c r="S34" s="1"/>
    </row>
    <row r="35" spans="1:26" x14ac:dyDescent="0.25">
      <c r="A35" s="155"/>
      <c r="B35" s="155"/>
      <c r="C35" s="155"/>
      <c r="D35" s="2" t="s">
        <v>70</v>
      </c>
      <c r="E35" s="155"/>
      <c r="F35" s="166"/>
      <c r="G35" s="192"/>
      <c r="H35" s="192">
        <f>ROUND((SUM(M9:M34))/2,2)</f>
        <v>0</v>
      </c>
      <c r="I35" s="192">
        <f>ROUND((SUM(I9:I34))/2,2)</f>
        <v>0</v>
      </c>
      <c r="J35" s="155"/>
      <c r="K35" s="155"/>
      <c r="L35" s="155">
        <f>ROUND((SUM(L9:L34))/2,2)</f>
        <v>0</v>
      </c>
      <c r="M35" s="155">
        <f>ROUND((SUM(M9:M34))/2,2)</f>
        <v>0</v>
      </c>
      <c r="N35" s="155"/>
      <c r="O35" s="155"/>
      <c r="P35" s="172">
        <f>ROUND((SUM(P9:P34))/2,2)</f>
        <v>0.38</v>
      </c>
      <c r="S35" s="172">
        <f>ROUND((SUM(S9:S34))/2,2)</f>
        <v>0</v>
      </c>
    </row>
    <row r="36" spans="1:26" x14ac:dyDescent="0.25">
      <c r="A36" s="173"/>
      <c r="B36" s="173"/>
      <c r="C36" s="173"/>
      <c r="D36" s="173" t="s">
        <v>72</v>
      </c>
      <c r="E36" s="173"/>
      <c r="F36" s="174"/>
      <c r="G36" s="195"/>
      <c r="H36" s="195">
        <f>ROUND((SUM(M9:M35))/3,2)</f>
        <v>0</v>
      </c>
      <c r="I36" s="195">
        <f>ROUND((SUM(I9:I35))/3,2)</f>
        <v>0</v>
      </c>
      <c r="J36" s="173"/>
      <c r="K36" s="173">
        <f>ROUND((SUM(K9:K35))/3,2)</f>
        <v>0</v>
      </c>
      <c r="L36" s="173">
        <f>ROUND((SUM(L9:L35))/3,2)</f>
        <v>0</v>
      </c>
      <c r="M36" s="173">
        <f>ROUND((SUM(M9:M35))/3,2)</f>
        <v>0</v>
      </c>
      <c r="N36" s="173"/>
      <c r="O36" s="173"/>
      <c r="P36" s="174">
        <f>ROUND((SUM(P9:P35))/3,2)</f>
        <v>0.38</v>
      </c>
      <c r="S36" s="174">
        <f>ROUND((SUM(S9:S35))/3,2)</f>
        <v>0</v>
      </c>
      <c r="Z36">
        <f>(SUM(Z9:Z35))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Investovanie do odbornej prípravy žiakov Hotelovej akadémie v Humennom / Hotelová akadémia I   - ELI -Bleskozvod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19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20</v>
      </c>
      <c r="H2" s="16"/>
      <c r="I2" s="27"/>
      <c r="J2" s="31"/>
    </row>
    <row r="3" spans="1:23" ht="18" customHeight="1" x14ac:dyDescent="0.25">
      <c r="A3" s="11"/>
      <c r="B3" s="40" t="s">
        <v>136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22</v>
      </c>
      <c r="J4" s="32"/>
    </row>
    <row r="5" spans="1:23" ht="18" customHeight="1" thickBot="1" x14ac:dyDescent="0.3">
      <c r="A5" s="11"/>
      <c r="B5" s="45" t="s">
        <v>23</v>
      </c>
      <c r="C5" s="20"/>
      <c r="D5" s="17"/>
      <c r="E5" s="17"/>
      <c r="F5" s="46" t="s">
        <v>24</v>
      </c>
      <c r="G5" s="17"/>
      <c r="H5" s="17"/>
      <c r="I5" s="44" t="s">
        <v>25</v>
      </c>
      <c r="J5" s="47" t="s">
        <v>26</v>
      </c>
    </row>
    <row r="6" spans="1:23" ht="18" customHeight="1" thickTop="1" x14ac:dyDescent="0.25">
      <c r="A6" s="11"/>
      <c r="B6" s="56" t="s">
        <v>27</v>
      </c>
      <c r="C6" s="52"/>
      <c r="D6" s="53"/>
      <c r="E6" s="53"/>
      <c r="F6" s="53"/>
      <c r="G6" s="57" t="s">
        <v>28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29</v>
      </c>
      <c r="H7" s="18"/>
      <c r="I7" s="29"/>
      <c r="J7" s="50"/>
    </row>
    <row r="8" spans="1:23" ht="18" customHeight="1" x14ac:dyDescent="0.25">
      <c r="A8" s="11"/>
      <c r="B8" s="45" t="s">
        <v>30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29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29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59</v>
      </c>
      <c r="E15" s="92" t="s">
        <v>60</v>
      </c>
      <c r="F15" s="104" t="s">
        <v>61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/>
      <c r="E16" s="96"/>
      <c r="F16" s="105"/>
      <c r="G16" s="60">
        <v>6</v>
      </c>
      <c r="H16" s="114" t="s">
        <v>39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>
        <f>'Rekap 13541'!B12</f>
        <v>0</v>
      </c>
      <c r="E17" s="75">
        <f>'Rekap 13541'!C12</f>
        <v>0</v>
      </c>
      <c r="F17" s="80">
        <f>'Rekap 13541'!D12</f>
        <v>0</v>
      </c>
      <c r="G17" s="61">
        <v>7</v>
      </c>
      <c r="H17" s="115" t="s">
        <v>40</v>
      </c>
      <c r="I17" s="128"/>
      <c r="J17" s="126">
        <f>'SO 13541'!Z29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/>
      <c r="E18" s="76"/>
      <c r="F18" s="81"/>
      <c r="G18" s="61">
        <v>8</v>
      </c>
      <c r="H18" s="115" t="s">
        <v>41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49</v>
      </c>
      <c r="C21" s="69" t="s">
        <v>7</v>
      </c>
      <c r="D21" s="74"/>
      <c r="E21" s="19"/>
      <c r="F21" s="97"/>
      <c r="G21" s="65" t="s">
        <v>55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50</v>
      </c>
      <c r="D22" s="86"/>
      <c r="E22" s="88" t="s">
        <v>53</v>
      </c>
      <c r="F22" s="80">
        <f>((F16*U22*0)+(F17*V22*0)+(F18*W22*0))/100</f>
        <v>0</v>
      </c>
      <c r="G22" s="60">
        <v>16</v>
      </c>
      <c r="H22" s="114" t="s">
        <v>56</v>
      </c>
      <c r="I22" s="129" t="s">
        <v>53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51</v>
      </c>
      <c r="D23" s="66"/>
      <c r="E23" s="88" t="s">
        <v>54</v>
      </c>
      <c r="F23" s="81">
        <f>((F16*U23*0)+(F17*V23*0)+(F18*W23*0))/100</f>
        <v>0</v>
      </c>
      <c r="G23" s="61">
        <v>17</v>
      </c>
      <c r="H23" s="115" t="s">
        <v>57</v>
      </c>
      <c r="I23" s="129" t="s">
        <v>53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52</v>
      </c>
      <c r="D24" s="66"/>
      <c r="E24" s="88" t="s">
        <v>53</v>
      </c>
      <c r="F24" s="81">
        <f>((F16*U24*0)+(F17*V24*0)+(F18*W24*0))/100</f>
        <v>0</v>
      </c>
      <c r="G24" s="61">
        <v>18</v>
      </c>
      <c r="H24" s="115" t="s">
        <v>58</v>
      </c>
      <c r="I24" s="129" t="s">
        <v>54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64</v>
      </c>
      <c r="D27" s="135"/>
      <c r="E27" s="101"/>
      <c r="F27" s="30"/>
      <c r="G27" s="108" t="s">
        <v>42</v>
      </c>
      <c r="H27" s="103" t="s">
        <v>43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44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45</v>
      </c>
      <c r="I29" s="122">
        <f>J28-SUM('SO 13541'!K9:'SO 13541'!K28)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46</v>
      </c>
      <c r="I30" s="88">
        <f>SUM('SO 13541'!K9:'SO 13541'!K28)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47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48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62</v>
      </c>
      <c r="E33" s="15"/>
      <c r="F33" s="102"/>
      <c r="G33" s="110">
        <v>26</v>
      </c>
      <c r="H33" s="141" t="s">
        <v>63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27</v>
      </c>
      <c r="B1" s="143"/>
      <c r="C1" s="143"/>
      <c r="D1" s="144" t="s">
        <v>24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22</v>
      </c>
      <c r="E2" s="143"/>
      <c r="F2" s="143"/>
    </row>
    <row r="3" spans="1:26" x14ac:dyDescent="0.25">
      <c r="A3" s="144" t="s">
        <v>30</v>
      </c>
      <c r="B3" s="143"/>
      <c r="C3" s="143"/>
      <c r="D3" s="144" t="s">
        <v>68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136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69</v>
      </c>
      <c r="B8" s="143"/>
      <c r="C8" s="143"/>
      <c r="D8" s="143"/>
      <c r="E8" s="143"/>
      <c r="F8" s="143"/>
    </row>
    <row r="9" spans="1:26" x14ac:dyDescent="0.25">
      <c r="A9" s="146" t="s">
        <v>65</v>
      </c>
      <c r="B9" s="146" t="s">
        <v>59</v>
      </c>
      <c r="C9" s="146" t="s">
        <v>60</v>
      </c>
      <c r="D9" s="146" t="s">
        <v>36</v>
      </c>
      <c r="E9" s="146" t="s">
        <v>66</v>
      </c>
      <c r="F9" s="146" t="s">
        <v>67</v>
      </c>
    </row>
    <row r="10" spans="1:26" x14ac:dyDescent="0.25">
      <c r="A10" s="153" t="s">
        <v>137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138</v>
      </c>
      <c r="B11" s="156">
        <f>'SO 13541'!L26</f>
        <v>0</v>
      </c>
      <c r="C11" s="156">
        <f>'SO 13541'!M26</f>
        <v>0</v>
      </c>
      <c r="D11" s="156">
        <f>'SO 13541'!I26</f>
        <v>0</v>
      </c>
      <c r="E11" s="157">
        <f>'SO 13541'!P26</f>
        <v>0.21</v>
      </c>
      <c r="F11" s="157">
        <f>'SO 13541'!S26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2" t="s">
        <v>137</v>
      </c>
      <c r="B12" s="158">
        <f>'SO 13541'!L28</f>
        <v>0</v>
      </c>
      <c r="C12" s="158">
        <f>'SO 13541'!M28</f>
        <v>0</v>
      </c>
      <c r="D12" s="158">
        <f>'SO 13541'!I28</f>
        <v>0</v>
      </c>
      <c r="E12" s="159">
        <f>'SO 13541'!P28</f>
        <v>0.21</v>
      </c>
      <c r="F12" s="159">
        <f>'SO 13541'!S28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48"/>
      <c r="C13" s="148"/>
      <c r="D13" s="148"/>
      <c r="E13" s="147"/>
      <c r="F13" s="147"/>
    </row>
    <row r="14" spans="1:26" x14ac:dyDescent="0.25">
      <c r="A14" s="2" t="s">
        <v>72</v>
      </c>
      <c r="B14" s="158">
        <f>'SO 13541'!L29</f>
        <v>0</v>
      </c>
      <c r="C14" s="158">
        <f>'SO 13541'!M29</f>
        <v>0</v>
      </c>
      <c r="D14" s="158">
        <f>'SO 13541'!I29</f>
        <v>0</v>
      </c>
      <c r="E14" s="159">
        <f>'SO 13541'!P29</f>
        <v>0.21</v>
      </c>
      <c r="F14" s="159">
        <f>'SO 13541'!S29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"/>
      <c r="B15" s="148"/>
      <c r="C15" s="148"/>
      <c r="D15" s="148"/>
      <c r="E15" s="147"/>
      <c r="F15" s="147"/>
    </row>
    <row r="16" spans="1:26" x14ac:dyDescent="0.25">
      <c r="A16" s="1"/>
      <c r="B16" s="148"/>
      <c r="C16" s="148"/>
      <c r="D16" s="148"/>
      <c r="E16" s="147"/>
      <c r="F16" s="147"/>
    </row>
    <row r="17" spans="1:6" x14ac:dyDescent="0.25">
      <c r="A17" s="1"/>
      <c r="B17" s="148"/>
      <c r="C17" s="148"/>
      <c r="D17" s="148"/>
      <c r="E17" s="147"/>
      <c r="F17" s="147"/>
    </row>
    <row r="18" spans="1:6" x14ac:dyDescent="0.25">
      <c r="A18" s="1"/>
      <c r="B18" s="148"/>
      <c r="C18" s="148"/>
      <c r="D18" s="148"/>
      <c r="E18" s="147"/>
      <c r="F18" s="147"/>
    </row>
    <row r="19" spans="1:6" x14ac:dyDescent="0.25">
      <c r="A19" s="1"/>
      <c r="B19" s="148"/>
      <c r="C19" s="148"/>
      <c r="D19" s="148"/>
      <c r="E19" s="147"/>
      <c r="F19" s="147"/>
    </row>
    <row r="20" spans="1:6" x14ac:dyDescent="0.25">
      <c r="A20" s="1"/>
      <c r="B20" s="148"/>
      <c r="C20" s="148"/>
      <c r="D20" s="148"/>
      <c r="E20" s="147"/>
      <c r="F20" s="147"/>
    </row>
    <row r="21" spans="1:6" x14ac:dyDescent="0.25">
      <c r="A21" s="1"/>
      <c r="B21" s="148"/>
      <c r="C21" s="148"/>
      <c r="D21" s="148"/>
      <c r="E21" s="147"/>
      <c r="F21" s="147"/>
    </row>
    <row r="22" spans="1:6" x14ac:dyDescent="0.25">
      <c r="A22" s="1"/>
      <c r="B22" s="148"/>
      <c r="C22" s="148"/>
      <c r="D22" s="148"/>
      <c r="E22" s="147"/>
      <c r="F22" s="147"/>
    </row>
    <row r="23" spans="1:6" x14ac:dyDescent="0.25">
      <c r="A23" s="1"/>
      <c r="B23" s="148"/>
      <c r="C23" s="148"/>
      <c r="D23" s="148"/>
      <c r="E23" s="147"/>
      <c r="F23" s="147"/>
    </row>
    <row r="24" spans="1:6" x14ac:dyDescent="0.25">
      <c r="A24" s="1"/>
      <c r="B24" s="148"/>
      <c r="C24" s="148"/>
      <c r="D24" s="148"/>
      <c r="E24" s="147"/>
      <c r="F24" s="147"/>
    </row>
    <row r="25" spans="1:6" x14ac:dyDescent="0.25">
      <c r="A25" s="1"/>
      <c r="B25" s="148"/>
      <c r="C25" s="148"/>
      <c r="D25" s="148"/>
      <c r="E25" s="147"/>
      <c r="F25" s="147"/>
    </row>
    <row r="26" spans="1:6" x14ac:dyDescent="0.25">
      <c r="A26" s="1"/>
      <c r="B26" s="148"/>
      <c r="C26" s="148"/>
      <c r="D26" s="148"/>
      <c r="E26" s="147"/>
      <c r="F26" s="147"/>
    </row>
    <row r="27" spans="1:6" x14ac:dyDescent="0.25">
      <c r="A27" s="1"/>
      <c r="B27" s="148"/>
      <c r="C27" s="148"/>
      <c r="D27" s="148"/>
      <c r="E27" s="147"/>
      <c r="F27" s="147"/>
    </row>
    <row r="28" spans="1:6" x14ac:dyDescent="0.25">
      <c r="A28" s="1"/>
      <c r="B28" s="148"/>
      <c r="C28" s="148"/>
      <c r="D28" s="148"/>
      <c r="E28" s="147"/>
      <c r="F28" s="147"/>
    </row>
    <row r="29" spans="1:6" x14ac:dyDescent="0.25">
      <c r="A29" s="1"/>
      <c r="B29" s="148"/>
      <c r="C29" s="148"/>
      <c r="D29" s="148"/>
      <c r="E29" s="147"/>
      <c r="F29" s="147"/>
    </row>
    <row r="30" spans="1:6" x14ac:dyDescent="0.25">
      <c r="A30" s="1"/>
      <c r="B30" s="148"/>
      <c r="C30" s="148"/>
      <c r="D30" s="148"/>
      <c r="E30" s="147"/>
      <c r="F30" s="147"/>
    </row>
    <row r="31" spans="1:6" x14ac:dyDescent="0.25">
      <c r="A31" s="1"/>
      <c r="B31" s="148"/>
      <c r="C31" s="148"/>
      <c r="D31" s="148"/>
      <c r="E31" s="147"/>
      <c r="F31" s="147"/>
    </row>
    <row r="32" spans="1: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48"/>
      <c r="C76" s="148"/>
      <c r="D76" s="148"/>
      <c r="E76" s="147"/>
      <c r="F76" s="147"/>
    </row>
    <row r="77" spans="1:6" x14ac:dyDescent="0.25">
      <c r="A77" s="1"/>
      <c r="B77" s="148"/>
      <c r="C77" s="148"/>
      <c r="D77" s="148"/>
      <c r="E77" s="147"/>
      <c r="F77" s="147"/>
    </row>
    <row r="78" spans="1:6" x14ac:dyDescent="0.25">
      <c r="A78" s="1"/>
      <c r="B78" s="148"/>
      <c r="C78" s="148"/>
      <c r="D78" s="148"/>
      <c r="E78" s="147"/>
      <c r="F78" s="147"/>
    </row>
    <row r="79" spans="1:6" x14ac:dyDescent="0.25">
      <c r="A79" s="1"/>
      <c r="B79" s="148"/>
      <c r="C79" s="148"/>
      <c r="D79" s="148"/>
      <c r="E79" s="147"/>
      <c r="F79" s="147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pane ySplit="8" topLeftCell="A9" activePane="bottomLeft" state="frozen"/>
      <selection pane="bottomLeft" activeCell="G25" sqref="G11:G25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27</v>
      </c>
      <c r="B1" s="3"/>
      <c r="C1" s="3"/>
      <c r="D1" s="3"/>
      <c r="E1" s="5" t="s">
        <v>24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31</v>
      </c>
      <c r="B2" s="3"/>
      <c r="C2" s="3"/>
      <c r="D2" s="3"/>
      <c r="E2" s="5" t="s">
        <v>22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30</v>
      </c>
      <c r="B3" s="3"/>
      <c r="C3" s="3"/>
      <c r="D3" s="3"/>
      <c r="E3" s="5" t="s">
        <v>68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136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73</v>
      </c>
      <c r="B8" s="163" t="s">
        <v>74</v>
      </c>
      <c r="C8" s="163" t="s">
        <v>75</v>
      </c>
      <c r="D8" s="163" t="s">
        <v>76</v>
      </c>
      <c r="E8" s="163" t="s">
        <v>77</v>
      </c>
      <c r="F8" s="163" t="s">
        <v>78</v>
      </c>
      <c r="G8" s="163" t="s">
        <v>79</v>
      </c>
      <c r="H8" s="163" t="s">
        <v>60</v>
      </c>
      <c r="I8" s="163" t="s">
        <v>80</v>
      </c>
      <c r="J8" s="163"/>
      <c r="K8" s="163"/>
      <c r="L8" s="163"/>
      <c r="M8" s="163"/>
      <c r="N8" s="163"/>
      <c r="O8" s="163"/>
      <c r="P8" s="163" t="s">
        <v>81</v>
      </c>
      <c r="Q8" s="160"/>
      <c r="R8" s="160"/>
      <c r="S8" s="163" t="s">
        <v>82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137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138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69">
        <v>1</v>
      </c>
      <c r="B11" s="167" t="s">
        <v>139</v>
      </c>
      <c r="C11" s="170" t="s">
        <v>140</v>
      </c>
      <c r="D11" s="167" t="s">
        <v>141</v>
      </c>
      <c r="E11" s="167" t="s">
        <v>142</v>
      </c>
      <c r="F11" s="168">
        <v>622.54499999999996</v>
      </c>
      <c r="G11" s="191"/>
      <c r="H11" s="191"/>
      <c r="I11" s="191">
        <f t="shared" ref="I11:I25" si="0">ROUND(F11*(G11+H11),2)</f>
        <v>0</v>
      </c>
      <c r="J11" s="167">
        <f t="shared" ref="J11:J25" si="1">ROUND(F11*(N11),2)</f>
        <v>8354.5499999999993</v>
      </c>
      <c r="K11" s="1">
        <f t="shared" ref="K11:K25" si="2">ROUND(F11*(O11),2)</f>
        <v>0</v>
      </c>
      <c r="L11" s="1">
        <f t="shared" ref="L11:L25" si="3">ROUND(F11*(G11),2)</f>
        <v>0</v>
      </c>
      <c r="M11" s="1"/>
      <c r="N11" s="1">
        <v>13.42</v>
      </c>
      <c r="O11" s="1"/>
      <c r="P11" s="166">
        <f>ROUND(F11*(R11),3)</f>
        <v>0.20499999999999999</v>
      </c>
      <c r="Q11" s="171"/>
      <c r="R11" s="171">
        <v>3.3E-4</v>
      </c>
      <c r="S11" s="166"/>
      <c r="Z11">
        <v>0</v>
      </c>
    </row>
    <row r="12" spans="1:26" ht="24.95" customHeight="1" x14ac:dyDescent="0.25">
      <c r="A12" s="169">
        <v>2</v>
      </c>
      <c r="B12" s="167" t="s">
        <v>139</v>
      </c>
      <c r="C12" s="170" t="s">
        <v>143</v>
      </c>
      <c r="D12" s="167" t="s">
        <v>144</v>
      </c>
      <c r="E12" s="167" t="s">
        <v>89</v>
      </c>
      <c r="F12" s="168">
        <v>12</v>
      </c>
      <c r="G12" s="191"/>
      <c r="H12" s="191"/>
      <c r="I12" s="191">
        <f t="shared" si="0"/>
        <v>0</v>
      </c>
      <c r="J12" s="167">
        <f t="shared" si="1"/>
        <v>127.2</v>
      </c>
      <c r="K12" s="1">
        <f t="shared" si="2"/>
        <v>0</v>
      </c>
      <c r="L12" s="1">
        <f t="shared" si="3"/>
        <v>0</v>
      </c>
      <c r="M12" s="1"/>
      <c r="N12" s="1">
        <v>10.6</v>
      </c>
      <c r="O12" s="1"/>
      <c r="P12" s="166">
        <f>ROUND(F12*(R12),3)</f>
        <v>1E-3</v>
      </c>
      <c r="Q12" s="171"/>
      <c r="R12" s="171">
        <v>9.0000000000000006E-5</v>
      </c>
      <c r="S12" s="166"/>
      <c r="Z12">
        <v>0</v>
      </c>
    </row>
    <row r="13" spans="1:26" ht="24.95" customHeight="1" x14ac:dyDescent="0.25">
      <c r="A13" s="169">
        <v>3</v>
      </c>
      <c r="B13" s="167" t="s">
        <v>102</v>
      </c>
      <c r="C13" s="170" t="s">
        <v>145</v>
      </c>
      <c r="D13" s="167" t="s">
        <v>146</v>
      </c>
      <c r="E13" s="167" t="s">
        <v>142</v>
      </c>
      <c r="F13" s="168">
        <v>1000.755</v>
      </c>
      <c r="G13" s="191"/>
      <c r="H13" s="191"/>
      <c r="I13" s="191">
        <f t="shared" si="0"/>
        <v>0</v>
      </c>
      <c r="J13" s="167">
        <f t="shared" si="1"/>
        <v>38739.230000000003</v>
      </c>
      <c r="K13" s="1">
        <f t="shared" si="2"/>
        <v>0</v>
      </c>
      <c r="L13" s="1">
        <f t="shared" si="3"/>
        <v>0</v>
      </c>
      <c r="M13" s="1"/>
      <c r="N13" s="1">
        <v>38.71</v>
      </c>
      <c r="O13" s="1"/>
      <c r="P13" s="166"/>
      <c r="Q13" s="171"/>
      <c r="R13" s="171"/>
      <c r="S13" s="166"/>
      <c r="Z13">
        <v>0</v>
      </c>
    </row>
    <row r="14" spans="1:26" ht="24.95" customHeight="1" x14ac:dyDescent="0.25">
      <c r="A14" s="169">
        <v>4</v>
      </c>
      <c r="B14" s="167" t="s">
        <v>102</v>
      </c>
      <c r="C14" s="170" t="s">
        <v>147</v>
      </c>
      <c r="D14" s="167" t="s">
        <v>148</v>
      </c>
      <c r="E14" s="167" t="s">
        <v>142</v>
      </c>
      <c r="F14" s="168">
        <v>1183.9280000000001</v>
      </c>
      <c r="G14" s="191"/>
      <c r="H14" s="191"/>
      <c r="I14" s="191">
        <f t="shared" si="0"/>
        <v>0</v>
      </c>
      <c r="J14" s="167">
        <f t="shared" si="1"/>
        <v>3315</v>
      </c>
      <c r="K14" s="1">
        <f t="shared" si="2"/>
        <v>0</v>
      </c>
      <c r="L14" s="1">
        <f t="shared" si="3"/>
        <v>0</v>
      </c>
      <c r="M14" s="1"/>
      <c r="N14" s="1">
        <v>2.8</v>
      </c>
      <c r="O14" s="1"/>
      <c r="P14" s="166"/>
      <c r="Q14" s="171"/>
      <c r="R14" s="171"/>
      <c r="S14" s="166"/>
      <c r="Z14">
        <v>0</v>
      </c>
    </row>
    <row r="15" spans="1:26" ht="24.95" customHeight="1" x14ac:dyDescent="0.25">
      <c r="A15" s="169">
        <v>5</v>
      </c>
      <c r="B15" s="167" t="s">
        <v>102</v>
      </c>
      <c r="C15" s="170" t="s">
        <v>149</v>
      </c>
      <c r="D15" s="167" t="s">
        <v>150</v>
      </c>
      <c r="E15" s="167" t="s">
        <v>142</v>
      </c>
      <c r="F15" s="168">
        <v>1267.2449999999999</v>
      </c>
      <c r="G15" s="191"/>
      <c r="H15" s="191"/>
      <c r="I15" s="191">
        <f t="shared" si="0"/>
        <v>0</v>
      </c>
      <c r="J15" s="167">
        <f t="shared" si="1"/>
        <v>20858.849999999999</v>
      </c>
      <c r="K15" s="1">
        <f t="shared" si="2"/>
        <v>0</v>
      </c>
      <c r="L15" s="1">
        <f t="shared" si="3"/>
        <v>0</v>
      </c>
      <c r="M15" s="1"/>
      <c r="N15" s="1">
        <v>16.46</v>
      </c>
      <c r="O15" s="1"/>
      <c r="P15" s="166"/>
      <c r="Q15" s="171"/>
      <c r="R15" s="171"/>
      <c r="S15" s="166"/>
      <c r="Z15">
        <v>0</v>
      </c>
    </row>
    <row r="16" spans="1:26" ht="24.95" customHeight="1" x14ac:dyDescent="0.25">
      <c r="A16" s="169">
        <v>6</v>
      </c>
      <c r="B16" s="167" t="s">
        <v>102</v>
      </c>
      <c r="C16" s="170" t="s">
        <v>151</v>
      </c>
      <c r="D16" s="167" t="s">
        <v>152</v>
      </c>
      <c r="E16" s="167" t="s">
        <v>89</v>
      </c>
      <c r="F16" s="168">
        <v>6021.9</v>
      </c>
      <c r="G16" s="191"/>
      <c r="H16" s="191"/>
      <c r="I16" s="191">
        <f t="shared" si="0"/>
        <v>0</v>
      </c>
      <c r="J16" s="167">
        <f t="shared" si="1"/>
        <v>2950.73</v>
      </c>
      <c r="K16" s="1">
        <f t="shared" si="2"/>
        <v>0</v>
      </c>
      <c r="L16" s="1">
        <f t="shared" si="3"/>
        <v>0</v>
      </c>
      <c r="M16" s="1"/>
      <c r="N16" s="1">
        <v>0.49</v>
      </c>
      <c r="O16" s="1"/>
      <c r="P16" s="166"/>
      <c r="Q16" s="171"/>
      <c r="R16" s="171"/>
      <c r="S16" s="166"/>
      <c r="Z16">
        <v>0</v>
      </c>
    </row>
    <row r="17" spans="1:26" ht="24.95" customHeight="1" x14ac:dyDescent="0.25">
      <c r="A17" s="169">
        <v>7</v>
      </c>
      <c r="B17" s="167" t="s">
        <v>102</v>
      </c>
      <c r="C17" s="170" t="s">
        <v>153</v>
      </c>
      <c r="D17" s="167" t="s">
        <v>154</v>
      </c>
      <c r="E17" s="167" t="s">
        <v>86</v>
      </c>
      <c r="F17" s="168">
        <v>292.21499999999997</v>
      </c>
      <c r="G17" s="191"/>
      <c r="H17" s="191"/>
      <c r="I17" s="191">
        <f t="shared" si="0"/>
        <v>0</v>
      </c>
      <c r="J17" s="167">
        <f t="shared" si="1"/>
        <v>4728.04</v>
      </c>
      <c r="K17" s="1">
        <f t="shared" si="2"/>
        <v>0</v>
      </c>
      <c r="L17" s="1">
        <f t="shared" si="3"/>
        <v>0</v>
      </c>
      <c r="M17" s="1"/>
      <c r="N17" s="1">
        <v>16.18</v>
      </c>
      <c r="O17" s="1"/>
      <c r="P17" s="166"/>
      <c r="Q17" s="171"/>
      <c r="R17" s="171"/>
      <c r="S17" s="166"/>
      <c r="Z17">
        <v>0</v>
      </c>
    </row>
    <row r="18" spans="1:26" ht="24.95" customHeight="1" x14ac:dyDescent="0.25">
      <c r="A18" s="169">
        <v>8</v>
      </c>
      <c r="B18" s="167" t="s">
        <v>102</v>
      </c>
      <c r="C18" s="170" t="s">
        <v>155</v>
      </c>
      <c r="D18" s="167" t="s">
        <v>156</v>
      </c>
      <c r="E18" s="167" t="s">
        <v>86</v>
      </c>
      <c r="F18" s="168">
        <v>392.7</v>
      </c>
      <c r="G18" s="191"/>
      <c r="H18" s="191"/>
      <c r="I18" s="191">
        <f t="shared" si="0"/>
        <v>0</v>
      </c>
      <c r="J18" s="167">
        <f t="shared" si="1"/>
        <v>4437.51</v>
      </c>
      <c r="K18" s="1">
        <f t="shared" si="2"/>
        <v>0</v>
      </c>
      <c r="L18" s="1">
        <f t="shared" si="3"/>
        <v>0</v>
      </c>
      <c r="M18" s="1"/>
      <c r="N18" s="1">
        <v>11.3</v>
      </c>
      <c r="O18" s="1"/>
      <c r="P18" s="166"/>
      <c r="Q18" s="171"/>
      <c r="R18" s="171"/>
      <c r="S18" s="166"/>
      <c r="Z18">
        <v>0</v>
      </c>
    </row>
    <row r="19" spans="1:26" ht="24.95" customHeight="1" x14ac:dyDescent="0.25">
      <c r="A19" s="169">
        <v>9</v>
      </c>
      <c r="B19" s="167" t="s">
        <v>102</v>
      </c>
      <c r="C19" s="170" t="s">
        <v>157</v>
      </c>
      <c r="D19" s="167" t="s">
        <v>158</v>
      </c>
      <c r="E19" s="167" t="s">
        <v>86</v>
      </c>
      <c r="F19" s="168">
        <v>87.254999999999995</v>
      </c>
      <c r="G19" s="191"/>
      <c r="H19" s="191"/>
      <c r="I19" s="191">
        <f t="shared" si="0"/>
        <v>0</v>
      </c>
      <c r="J19" s="167">
        <f t="shared" si="1"/>
        <v>1368.16</v>
      </c>
      <c r="K19" s="1">
        <f t="shared" si="2"/>
        <v>0</v>
      </c>
      <c r="L19" s="1">
        <f t="shared" si="3"/>
        <v>0</v>
      </c>
      <c r="M19" s="1"/>
      <c r="N19" s="1">
        <v>15.68</v>
      </c>
      <c r="O19" s="1"/>
      <c r="P19" s="166"/>
      <c r="Q19" s="171"/>
      <c r="R19" s="171"/>
      <c r="S19" s="166"/>
      <c r="Z19">
        <v>0</v>
      </c>
    </row>
    <row r="20" spans="1:26" ht="24.95" customHeight="1" x14ac:dyDescent="0.25">
      <c r="A20" s="169">
        <v>10</v>
      </c>
      <c r="B20" s="167" t="s">
        <v>102</v>
      </c>
      <c r="C20" s="170" t="s">
        <v>159</v>
      </c>
      <c r="D20" s="167" t="s">
        <v>160</v>
      </c>
      <c r="E20" s="167" t="s">
        <v>89</v>
      </c>
      <c r="F20" s="168">
        <v>88</v>
      </c>
      <c r="G20" s="191"/>
      <c r="H20" s="191"/>
      <c r="I20" s="191">
        <f t="shared" si="0"/>
        <v>0</v>
      </c>
      <c r="J20" s="167">
        <f t="shared" si="1"/>
        <v>454.08</v>
      </c>
      <c r="K20" s="1">
        <f t="shared" si="2"/>
        <v>0</v>
      </c>
      <c r="L20" s="1">
        <f t="shared" si="3"/>
        <v>0</v>
      </c>
      <c r="M20" s="1"/>
      <c r="N20" s="1">
        <v>5.16</v>
      </c>
      <c r="O20" s="1"/>
      <c r="P20" s="166"/>
      <c r="Q20" s="171"/>
      <c r="R20" s="171"/>
      <c r="S20" s="166"/>
      <c r="Z20">
        <v>0</v>
      </c>
    </row>
    <row r="21" spans="1:26" ht="24.95" customHeight="1" x14ac:dyDescent="0.25">
      <c r="A21" s="169">
        <v>11</v>
      </c>
      <c r="B21" s="167" t="s">
        <v>102</v>
      </c>
      <c r="C21" s="170" t="s">
        <v>161</v>
      </c>
      <c r="D21" s="167" t="s">
        <v>162</v>
      </c>
      <c r="E21" s="167" t="s">
        <v>89</v>
      </c>
      <c r="F21" s="168">
        <v>6</v>
      </c>
      <c r="G21" s="191"/>
      <c r="H21" s="191"/>
      <c r="I21" s="191">
        <f t="shared" si="0"/>
        <v>0</v>
      </c>
      <c r="J21" s="167">
        <f t="shared" si="1"/>
        <v>81.78</v>
      </c>
      <c r="K21" s="1">
        <f t="shared" si="2"/>
        <v>0</v>
      </c>
      <c r="L21" s="1">
        <f t="shared" si="3"/>
        <v>0</v>
      </c>
      <c r="M21" s="1"/>
      <c r="N21" s="1">
        <v>13.63</v>
      </c>
      <c r="O21" s="1"/>
      <c r="P21" s="166"/>
      <c r="Q21" s="171"/>
      <c r="R21" s="171"/>
      <c r="S21" s="166"/>
      <c r="Z21">
        <v>0</v>
      </c>
    </row>
    <row r="22" spans="1:26" ht="24.95" customHeight="1" x14ac:dyDescent="0.25">
      <c r="A22" s="169">
        <v>12</v>
      </c>
      <c r="B22" s="167" t="s">
        <v>102</v>
      </c>
      <c r="C22" s="170" t="s">
        <v>163</v>
      </c>
      <c r="D22" s="167" t="s">
        <v>164</v>
      </c>
      <c r="E22" s="167" t="s">
        <v>86</v>
      </c>
      <c r="F22" s="168">
        <v>14.7</v>
      </c>
      <c r="G22" s="191"/>
      <c r="H22" s="191"/>
      <c r="I22" s="191">
        <f t="shared" si="0"/>
        <v>0</v>
      </c>
      <c r="J22" s="167">
        <f t="shared" si="1"/>
        <v>230.5</v>
      </c>
      <c r="K22" s="1">
        <f t="shared" si="2"/>
        <v>0</v>
      </c>
      <c r="L22" s="1">
        <f t="shared" si="3"/>
        <v>0</v>
      </c>
      <c r="M22" s="1"/>
      <c r="N22" s="1">
        <v>15.68</v>
      </c>
      <c r="O22" s="1"/>
      <c r="P22" s="166"/>
      <c r="Q22" s="171"/>
      <c r="R22" s="171"/>
      <c r="S22" s="166"/>
      <c r="Z22">
        <v>0</v>
      </c>
    </row>
    <row r="23" spans="1:26" ht="24.95" customHeight="1" x14ac:dyDescent="0.25">
      <c r="A23" s="169">
        <v>13</v>
      </c>
      <c r="B23" s="167" t="s">
        <v>102</v>
      </c>
      <c r="C23" s="170" t="s">
        <v>165</v>
      </c>
      <c r="D23" s="167" t="s">
        <v>166</v>
      </c>
      <c r="E23" s="167" t="s">
        <v>89</v>
      </c>
      <c r="F23" s="168">
        <v>10</v>
      </c>
      <c r="G23" s="191"/>
      <c r="H23" s="191"/>
      <c r="I23" s="191">
        <f t="shared" si="0"/>
        <v>0</v>
      </c>
      <c r="J23" s="167">
        <f t="shared" si="1"/>
        <v>60</v>
      </c>
      <c r="K23" s="1">
        <f t="shared" si="2"/>
        <v>0</v>
      </c>
      <c r="L23" s="1">
        <f t="shared" si="3"/>
        <v>0</v>
      </c>
      <c r="M23" s="1"/>
      <c r="N23" s="1">
        <v>6</v>
      </c>
      <c r="O23" s="1"/>
      <c r="P23" s="166"/>
      <c r="Q23" s="171"/>
      <c r="R23" s="171"/>
      <c r="S23" s="166"/>
      <c r="Z23">
        <v>0</v>
      </c>
    </row>
    <row r="24" spans="1:26" ht="24.95" customHeight="1" x14ac:dyDescent="0.25">
      <c r="A24" s="169">
        <v>14</v>
      </c>
      <c r="B24" s="167" t="s">
        <v>102</v>
      </c>
      <c r="C24" s="170" t="s">
        <v>167</v>
      </c>
      <c r="D24" s="167" t="s">
        <v>168</v>
      </c>
      <c r="E24" s="167" t="s">
        <v>89</v>
      </c>
      <c r="F24" s="168">
        <v>3</v>
      </c>
      <c r="G24" s="191"/>
      <c r="H24" s="191"/>
      <c r="I24" s="191">
        <f t="shared" si="0"/>
        <v>0</v>
      </c>
      <c r="J24" s="167">
        <f t="shared" si="1"/>
        <v>226.74</v>
      </c>
      <c r="K24" s="1">
        <f t="shared" si="2"/>
        <v>0</v>
      </c>
      <c r="L24" s="1">
        <f t="shared" si="3"/>
        <v>0</v>
      </c>
      <c r="M24" s="1"/>
      <c r="N24" s="1">
        <v>75.58</v>
      </c>
      <c r="O24" s="1"/>
      <c r="P24" s="166"/>
      <c r="Q24" s="171"/>
      <c r="R24" s="171"/>
      <c r="S24" s="166"/>
      <c r="Z24">
        <v>0</v>
      </c>
    </row>
    <row r="25" spans="1:26" ht="24.95" customHeight="1" x14ac:dyDescent="0.25">
      <c r="A25" s="169">
        <v>15</v>
      </c>
      <c r="B25" s="167" t="s">
        <v>102</v>
      </c>
      <c r="C25" s="170" t="s">
        <v>169</v>
      </c>
      <c r="D25" s="167" t="s">
        <v>170</v>
      </c>
      <c r="E25" s="167" t="s">
        <v>89</v>
      </c>
      <c r="F25" s="168">
        <v>190</v>
      </c>
      <c r="G25" s="191"/>
      <c r="H25" s="191"/>
      <c r="I25" s="191">
        <f t="shared" si="0"/>
        <v>0</v>
      </c>
      <c r="J25" s="167">
        <f t="shared" si="1"/>
        <v>2014</v>
      </c>
      <c r="K25" s="1">
        <f t="shared" si="2"/>
        <v>0</v>
      </c>
      <c r="L25" s="1">
        <f t="shared" si="3"/>
        <v>0</v>
      </c>
      <c r="M25" s="1"/>
      <c r="N25" s="1">
        <v>10.6</v>
      </c>
      <c r="O25" s="1"/>
      <c r="P25" s="166"/>
      <c r="Q25" s="171"/>
      <c r="R25" s="171"/>
      <c r="S25" s="166"/>
      <c r="Z25">
        <v>0</v>
      </c>
    </row>
    <row r="26" spans="1:26" x14ac:dyDescent="0.25">
      <c r="A26" s="155"/>
      <c r="B26" s="155"/>
      <c r="C26" s="155"/>
      <c r="D26" s="155" t="s">
        <v>138</v>
      </c>
      <c r="E26" s="155"/>
      <c r="F26" s="166"/>
      <c r="G26" s="192"/>
      <c r="H26" s="192"/>
      <c r="I26" s="192">
        <f>ROUND((SUM(I10:I25))/1,2)</f>
        <v>0</v>
      </c>
      <c r="J26" s="155"/>
      <c r="K26" s="155"/>
      <c r="L26" s="155">
        <f>ROUND((SUM(L10:L25))/1,2)</f>
        <v>0</v>
      </c>
      <c r="M26" s="155">
        <f>ROUND((SUM(M10:M25))/1,2)</f>
        <v>0</v>
      </c>
      <c r="N26" s="155"/>
      <c r="O26" s="155"/>
      <c r="P26" s="172">
        <f>ROUND((SUM(P10:P25))/1,2)</f>
        <v>0.21</v>
      </c>
      <c r="S26" s="166">
        <f>ROUND((SUM(S10:S25))/1,2)</f>
        <v>0</v>
      </c>
    </row>
    <row r="27" spans="1:26" x14ac:dyDescent="0.25">
      <c r="A27" s="1"/>
      <c r="B27" s="1"/>
      <c r="C27" s="1"/>
      <c r="D27" s="1"/>
      <c r="E27" s="1"/>
      <c r="F27" s="162"/>
      <c r="G27" s="193"/>
      <c r="H27" s="193"/>
      <c r="I27" s="193"/>
      <c r="J27" s="1"/>
      <c r="K27" s="1"/>
      <c r="L27" s="1"/>
      <c r="M27" s="1"/>
      <c r="N27" s="1"/>
      <c r="O27" s="1"/>
      <c r="P27" s="1"/>
      <c r="S27" s="1"/>
    </row>
    <row r="28" spans="1:26" x14ac:dyDescent="0.25">
      <c r="A28" s="155"/>
      <c r="B28" s="155"/>
      <c r="C28" s="155"/>
      <c r="D28" s="2" t="s">
        <v>137</v>
      </c>
      <c r="E28" s="155"/>
      <c r="F28" s="166"/>
      <c r="G28" s="192"/>
      <c r="H28" s="192">
        <f>ROUND((SUM(M9:M27))/2,2)</f>
        <v>0</v>
      </c>
      <c r="I28" s="192">
        <f>ROUND((SUM(I9:I27))/2,2)</f>
        <v>0</v>
      </c>
      <c r="J28" s="155"/>
      <c r="K28" s="155"/>
      <c r="L28" s="155">
        <f>ROUND((SUM(L9:L27))/2,2)</f>
        <v>0</v>
      </c>
      <c r="M28" s="155">
        <f>ROUND((SUM(M9:M27))/2,2)</f>
        <v>0</v>
      </c>
      <c r="N28" s="155"/>
      <c r="O28" s="155"/>
      <c r="P28" s="172">
        <f>ROUND((SUM(P9:P27))/2,2)</f>
        <v>0.21</v>
      </c>
      <c r="S28" s="172">
        <f>ROUND((SUM(S9:S27))/2,2)</f>
        <v>0</v>
      </c>
    </row>
    <row r="29" spans="1:26" x14ac:dyDescent="0.25">
      <c r="A29" s="173"/>
      <c r="B29" s="173"/>
      <c r="C29" s="173"/>
      <c r="D29" s="173" t="s">
        <v>72</v>
      </c>
      <c r="E29" s="173"/>
      <c r="F29" s="174"/>
      <c r="G29" s="195"/>
      <c r="H29" s="195">
        <f>ROUND((SUM(M9:M28))/3,2)</f>
        <v>0</v>
      </c>
      <c r="I29" s="195">
        <f>ROUND((SUM(I9:I28))/3,2)</f>
        <v>0</v>
      </c>
      <c r="J29" s="173"/>
      <c r="K29" s="173">
        <f>ROUND((SUM(K9:K28))/3,2)</f>
        <v>0</v>
      </c>
      <c r="L29" s="173">
        <f>ROUND((SUM(L9:L28))/3,2)</f>
        <v>0</v>
      </c>
      <c r="M29" s="173">
        <f>ROUND((SUM(M9:M28))/3,2)</f>
        <v>0</v>
      </c>
      <c r="N29" s="173"/>
      <c r="O29" s="173"/>
      <c r="P29" s="174">
        <f>ROUND((SUM(P9:P28))/3,2)</f>
        <v>0.21</v>
      </c>
      <c r="S29" s="174">
        <f>ROUND((SUM(S9:S28))/3,2)</f>
        <v>0</v>
      </c>
      <c r="Z29">
        <f>(SUM(Z9:Z28))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Investovanie do odbornej prípravy žiakov Hotelovej akadémie v Humennom / Hotelová akadémia I  - Rekonštrukcia striech vrátane zateplenia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19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20</v>
      </c>
      <c r="H2" s="16"/>
      <c r="I2" s="27"/>
      <c r="J2" s="31"/>
    </row>
    <row r="3" spans="1:23" ht="18" customHeight="1" x14ac:dyDescent="0.25">
      <c r="A3" s="11"/>
      <c r="B3" s="40" t="s">
        <v>171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22</v>
      </c>
      <c r="J4" s="32"/>
    </row>
    <row r="5" spans="1:23" ht="18" customHeight="1" thickBot="1" x14ac:dyDescent="0.3">
      <c r="A5" s="11"/>
      <c r="B5" s="45" t="s">
        <v>23</v>
      </c>
      <c r="C5" s="20"/>
      <c r="D5" s="17"/>
      <c r="E5" s="17"/>
      <c r="F5" s="46" t="s">
        <v>24</v>
      </c>
      <c r="G5" s="17"/>
      <c r="H5" s="17"/>
      <c r="I5" s="44" t="s">
        <v>25</v>
      </c>
      <c r="J5" s="47" t="s">
        <v>26</v>
      </c>
    </row>
    <row r="6" spans="1:23" ht="18" customHeight="1" thickTop="1" x14ac:dyDescent="0.25">
      <c r="A6" s="11"/>
      <c r="B6" s="56" t="s">
        <v>27</v>
      </c>
      <c r="C6" s="52"/>
      <c r="D6" s="53"/>
      <c r="E6" s="53"/>
      <c r="F6" s="53"/>
      <c r="G6" s="57" t="s">
        <v>28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29</v>
      </c>
      <c r="H7" s="18"/>
      <c r="I7" s="29"/>
      <c r="J7" s="50"/>
    </row>
    <row r="8" spans="1:23" ht="18" customHeight="1" x14ac:dyDescent="0.25">
      <c r="A8" s="11"/>
      <c r="B8" s="45" t="s">
        <v>30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29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29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59</v>
      </c>
      <c r="E15" s="92" t="s">
        <v>60</v>
      </c>
      <c r="F15" s="104" t="s">
        <v>61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/>
      <c r="E16" s="96"/>
      <c r="F16" s="105"/>
      <c r="G16" s="60">
        <v>6</v>
      </c>
      <c r="H16" s="114" t="s">
        <v>39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>
        <f>'Rekap 13543'!B15</f>
        <v>0</v>
      </c>
      <c r="E17" s="75">
        <f>'Rekap 13543'!C15</f>
        <v>0</v>
      </c>
      <c r="F17" s="80">
        <f>'Rekap 13543'!D15</f>
        <v>0</v>
      </c>
      <c r="G17" s="61">
        <v>7</v>
      </c>
      <c r="H17" s="115" t="s">
        <v>40</v>
      </c>
      <c r="I17" s="128"/>
      <c r="J17" s="126">
        <f>'SO 13543'!Z121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/>
      <c r="E18" s="76"/>
      <c r="F18" s="81"/>
      <c r="G18" s="61">
        <v>8</v>
      </c>
      <c r="H18" s="115" t="s">
        <v>41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49</v>
      </c>
      <c r="C21" s="69" t="s">
        <v>7</v>
      </c>
      <c r="D21" s="74"/>
      <c r="E21" s="19"/>
      <c r="F21" s="97"/>
      <c r="G21" s="65" t="s">
        <v>55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50</v>
      </c>
      <c r="D22" s="86"/>
      <c r="E22" s="88" t="s">
        <v>53</v>
      </c>
      <c r="F22" s="80">
        <f>((F16*U22*0)+(F17*V22*0)+(F18*W22*0))/100</f>
        <v>0</v>
      </c>
      <c r="G22" s="60">
        <v>16</v>
      </c>
      <c r="H22" s="114" t="s">
        <v>56</v>
      </c>
      <c r="I22" s="129" t="s">
        <v>53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51</v>
      </c>
      <c r="D23" s="66"/>
      <c r="E23" s="88" t="s">
        <v>54</v>
      </c>
      <c r="F23" s="81">
        <f>((F16*U23*0)+(F17*V23*0)+(F18*W23*0))/100</f>
        <v>0</v>
      </c>
      <c r="G23" s="61">
        <v>17</v>
      </c>
      <c r="H23" s="115" t="s">
        <v>57</v>
      </c>
      <c r="I23" s="129" t="s">
        <v>53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52</v>
      </c>
      <c r="D24" s="66"/>
      <c r="E24" s="88" t="s">
        <v>53</v>
      </c>
      <c r="F24" s="81">
        <f>((F16*U24*0)+(F17*V24*0)+(F18*W24*0))/100</f>
        <v>0</v>
      </c>
      <c r="G24" s="61">
        <v>18</v>
      </c>
      <c r="H24" s="115" t="s">
        <v>58</v>
      </c>
      <c r="I24" s="129" t="s">
        <v>54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64</v>
      </c>
      <c r="D27" s="135"/>
      <c r="E27" s="101"/>
      <c r="F27" s="30"/>
      <c r="G27" s="108" t="s">
        <v>42</v>
      </c>
      <c r="H27" s="103" t="s">
        <v>43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44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45</v>
      </c>
      <c r="I29" s="122">
        <f>J28-SUM('SO 13543'!K9:'SO 13543'!K120)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46</v>
      </c>
      <c r="I30" s="88">
        <f>SUM('SO 13543'!K9:'SO 13543'!K120)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47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48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62</v>
      </c>
      <c r="E33" s="15"/>
      <c r="F33" s="102"/>
      <c r="G33" s="110">
        <v>26</v>
      </c>
      <c r="H33" s="141" t="s">
        <v>63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23</vt:i4>
      </vt:variant>
      <vt:variant>
        <vt:lpstr>Pomenované rozsahy</vt:lpstr>
      </vt:variant>
      <vt:variant>
        <vt:i4>14</vt:i4>
      </vt:variant>
    </vt:vector>
  </HeadingPairs>
  <TitlesOfParts>
    <vt:vector size="37" baseType="lpstr">
      <vt:lpstr>Rekapitulácia</vt:lpstr>
      <vt:lpstr>Krycí list stavby</vt:lpstr>
      <vt:lpstr>Kryci_list 13540</vt:lpstr>
      <vt:lpstr>Rekap 13540</vt:lpstr>
      <vt:lpstr>SO 13540</vt:lpstr>
      <vt:lpstr>Kryci_list 13541</vt:lpstr>
      <vt:lpstr>Rekap 13541</vt:lpstr>
      <vt:lpstr>SO 13541</vt:lpstr>
      <vt:lpstr>Kryci_list 13543</vt:lpstr>
      <vt:lpstr>Rekap 13543</vt:lpstr>
      <vt:lpstr>SO 13543</vt:lpstr>
      <vt:lpstr>Kryci_list 13594</vt:lpstr>
      <vt:lpstr>Rekap 13594</vt:lpstr>
      <vt:lpstr>SO 13594</vt:lpstr>
      <vt:lpstr>Kryci_list 13595</vt:lpstr>
      <vt:lpstr>Rekap 13595</vt:lpstr>
      <vt:lpstr>SO 13595</vt:lpstr>
      <vt:lpstr>Kryci_list 13596</vt:lpstr>
      <vt:lpstr>Rekap 13596</vt:lpstr>
      <vt:lpstr>SO 13596</vt:lpstr>
      <vt:lpstr>Kryci_list 13597</vt:lpstr>
      <vt:lpstr>Rekap 13597</vt:lpstr>
      <vt:lpstr>SO 13597</vt:lpstr>
      <vt:lpstr>'Rekap 13540'!Názvy_tlače</vt:lpstr>
      <vt:lpstr>'Rekap 13541'!Názvy_tlače</vt:lpstr>
      <vt:lpstr>'Rekap 13543'!Názvy_tlače</vt:lpstr>
      <vt:lpstr>'Rekap 13594'!Názvy_tlače</vt:lpstr>
      <vt:lpstr>'Rekap 13595'!Názvy_tlače</vt:lpstr>
      <vt:lpstr>'Rekap 13596'!Názvy_tlače</vt:lpstr>
      <vt:lpstr>'Rekap 13597'!Názvy_tlače</vt:lpstr>
      <vt:lpstr>'SO 13540'!Názvy_tlače</vt:lpstr>
      <vt:lpstr>'SO 13541'!Názvy_tlače</vt:lpstr>
      <vt:lpstr>'SO 13543'!Názvy_tlače</vt:lpstr>
      <vt:lpstr>'SO 13594'!Názvy_tlače</vt:lpstr>
      <vt:lpstr>'SO 13595'!Názvy_tlače</vt:lpstr>
      <vt:lpstr>'SO 13596'!Názvy_tlače</vt:lpstr>
      <vt:lpstr>'SO 13597'!Názvy_tlače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cp:lastPrinted>2018-11-29T06:46:16Z</cp:lastPrinted>
  <dcterms:created xsi:type="dcterms:W3CDTF">2018-11-28T19:28:31Z</dcterms:created>
  <dcterms:modified xsi:type="dcterms:W3CDTF">2018-11-29T06:46:30Z</dcterms:modified>
</cp:coreProperties>
</file>