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dlacka\Desktop\"/>
    </mc:Choice>
  </mc:AlternateContent>
  <xr:revisionPtr revIDLastSave="0" documentId="8_{6283A430-12E9-4706-882A-0222178685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kapitulácia stavby" sheetId="1" r:id="rId1"/>
    <sheet name="1 - Osvetlenie objektov" sheetId="2" r:id="rId2"/>
  </sheets>
  <definedNames>
    <definedName name="_xlnm._FilterDatabase" localSheetId="1" hidden="1">'1 - Osvetlenie objektov'!$C$118:$K$202</definedName>
    <definedName name="_xlnm.Print_Titles" localSheetId="1">'1 - Osvetlenie objektov'!$118:$118</definedName>
    <definedName name="_xlnm.Print_Titles" localSheetId="0">'Rekapitulácia stavby'!$92:$92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9" i="2" l="1"/>
  <c r="J163" i="2"/>
  <c r="J201" i="2"/>
  <c r="J200" i="2"/>
  <c r="J177" i="2"/>
  <c r="J176" i="2"/>
  <c r="J175" i="2"/>
  <c r="BF175" i="2" s="1"/>
  <c r="J174" i="2"/>
  <c r="BF174" i="2" s="1"/>
  <c r="J139" i="2"/>
  <c r="BF139" i="2" s="1"/>
  <c r="J140" i="2"/>
  <c r="J141" i="2"/>
  <c r="J142" i="2"/>
  <c r="BK129" i="2"/>
  <c r="BK202" i="2"/>
  <c r="BI202" i="2"/>
  <c r="BH202" i="2"/>
  <c r="BG202" i="2"/>
  <c r="BE202" i="2"/>
  <c r="T202" i="2"/>
  <c r="R202" i="2"/>
  <c r="P202" i="2"/>
  <c r="J202" i="2"/>
  <c r="BF202" i="2" s="1"/>
  <c r="BK199" i="2"/>
  <c r="BI199" i="2"/>
  <c r="BH199" i="2"/>
  <c r="BG199" i="2"/>
  <c r="BE199" i="2"/>
  <c r="T199" i="2"/>
  <c r="R199" i="2"/>
  <c r="P199" i="2"/>
  <c r="J199" i="2"/>
  <c r="BF199" i="2" s="1"/>
  <c r="BK198" i="2"/>
  <c r="BI198" i="2"/>
  <c r="BH198" i="2"/>
  <c r="BG198" i="2"/>
  <c r="BE198" i="2"/>
  <c r="T198" i="2"/>
  <c r="R198" i="2"/>
  <c r="P198" i="2"/>
  <c r="J198" i="2"/>
  <c r="BF198" i="2" s="1"/>
  <c r="BK197" i="2"/>
  <c r="BI197" i="2"/>
  <c r="BH197" i="2"/>
  <c r="BG197" i="2"/>
  <c r="BE197" i="2"/>
  <c r="T197" i="2"/>
  <c r="R197" i="2"/>
  <c r="P197" i="2"/>
  <c r="J197" i="2"/>
  <c r="BF197" i="2" s="1"/>
  <c r="BK196" i="2"/>
  <c r="BI196" i="2"/>
  <c r="BH196" i="2"/>
  <c r="BG196" i="2"/>
  <c r="BE196" i="2"/>
  <c r="T196" i="2"/>
  <c r="R196" i="2"/>
  <c r="P196" i="2"/>
  <c r="J196" i="2"/>
  <c r="BF196" i="2" s="1"/>
  <c r="BK195" i="2"/>
  <c r="BI195" i="2"/>
  <c r="BH195" i="2"/>
  <c r="BG195" i="2"/>
  <c r="BE195" i="2"/>
  <c r="T195" i="2"/>
  <c r="R195" i="2"/>
  <c r="P195" i="2"/>
  <c r="J195" i="2"/>
  <c r="BF195" i="2" s="1"/>
  <c r="BK194" i="2"/>
  <c r="BI194" i="2"/>
  <c r="BH194" i="2"/>
  <c r="BG194" i="2"/>
  <c r="BE194" i="2"/>
  <c r="T194" i="2"/>
  <c r="R194" i="2"/>
  <c r="P194" i="2"/>
  <c r="J194" i="2"/>
  <c r="BF194" i="2" s="1"/>
  <c r="BK193" i="2"/>
  <c r="BI193" i="2"/>
  <c r="BH193" i="2"/>
  <c r="BG193" i="2"/>
  <c r="BE193" i="2"/>
  <c r="T193" i="2"/>
  <c r="R193" i="2"/>
  <c r="P193" i="2"/>
  <c r="J193" i="2"/>
  <c r="BF193" i="2" s="1"/>
  <c r="BK192" i="2"/>
  <c r="BI192" i="2"/>
  <c r="BH192" i="2"/>
  <c r="BG192" i="2"/>
  <c r="BE192" i="2"/>
  <c r="T192" i="2"/>
  <c r="R192" i="2"/>
  <c r="P192" i="2"/>
  <c r="J192" i="2"/>
  <c r="BF192" i="2" s="1"/>
  <c r="BK191" i="2"/>
  <c r="BI191" i="2"/>
  <c r="BH191" i="2"/>
  <c r="BG191" i="2"/>
  <c r="BE191" i="2"/>
  <c r="T191" i="2"/>
  <c r="R191" i="2"/>
  <c r="P191" i="2"/>
  <c r="J191" i="2"/>
  <c r="BF191" i="2" s="1"/>
  <c r="BK190" i="2"/>
  <c r="BI190" i="2"/>
  <c r="BH190" i="2"/>
  <c r="BG190" i="2"/>
  <c r="BE190" i="2"/>
  <c r="T190" i="2"/>
  <c r="R190" i="2"/>
  <c r="P190" i="2"/>
  <c r="J190" i="2"/>
  <c r="BF190" i="2" s="1"/>
  <c r="BK189" i="2"/>
  <c r="BI189" i="2"/>
  <c r="BH189" i="2"/>
  <c r="BG189" i="2"/>
  <c r="BE189" i="2"/>
  <c r="T189" i="2"/>
  <c r="R189" i="2"/>
  <c r="P189" i="2"/>
  <c r="J189" i="2"/>
  <c r="BF189" i="2" s="1"/>
  <c r="BK188" i="2"/>
  <c r="BI188" i="2"/>
  <c r="BH188" i="2"/>
  <c r="BG188" i="2"/>
  <c r="BE188" i="2"/>
  <c r="T188" i="2"/>
  <c r="R188" i="2"/>
  <c r="P188" i="2"/>
  <c r="J188" i="2"/>
  <c r="BF188" i="2" s="1"/>
  <c r="BK187" i="2"/>
  <c r="BI187" i="2"/>
  <c r="BH187" i="2"/>
  <c r="BG187" i="2"/>
  <c r="BE187" i="2"/>
  <c r="T187" i="2"/>
  <c r="R187" i="2"/>
  <c r="P187" i="2"/>
  <c r="J187" i="2"/>
  <c r="BF187" i="2" s="1"/>
  <c r="BK186" i="2"/>
  <c r="BI186" i="2"/>
  <c r="BH186" i="2"/>
  <c r="BG186" i="2"/>
  <c r="BE186" i="2"/>
  <c r="T186" i="2"/>
  <c r="R186" i="2"/>
  <c r="P186" i="2"/>
  <c r="J186" i="2"/>
  <c r="BF186" i="2" s="1"/>
  <c r="BK185" i="2"/>
  <c r="BI185" i="2"/>
  <c r="BH185" i="2"/>
  <c r="BG185" i="2"/>
  <c r="BE185" i="2"/>
  <c r="T185" i="2"/>
  <c r="R185" i="2"/>
  <c r="P185" i="2"/>
  <c r="J185" i="2"/>
  <c r="BF185" i="2" s="1"/>
  <c r="BK184" i="2"/>
  <c r="BI184" i="2"/>
  <c r="BH184" i="2"/>
  <c r="BG184" i="2"/>
  <c r="BE184" i="2"/>
  <c r="T184" i="2"/>
  <c r="R184" i="2"/>
  <c r="P184" i="2"/>
  <c r="J184" i="2"/>
  <c r="BF184" i="2" s="1"/>
  <c r="BK183" i="2"/>
  <c r="BI183" i="2"/>
  <c r="BH183" i="2"/>
  <c r="BG183" i="2"/>
  <c r="BE183" i="2"/>
  <c r="T183" i="2"/>
  <c r="R183" i="2"/>
  <c r="P183" i="2"/>
  <c r="J183" i="2"/>
  <c r="BF183" i="2" s="1"/>
  <c r="BK182" i="2"/>
  <c r="BI182" i="2"/>
  <c r="BH182" i="2"/>
  <c r="BG182" i="2"/>
  <c r="BE182" i="2"/>
  <c r="T182" i="2"/>
  <c r="R182" i="2"/>
  <c r="P182" i="2"/>
  <c r="J182" i="2"/>
  <c r="BF182" i="2" s="1"/>
  <c r="BK181" i="2"/>
  <c r="BI181" i="2"/>
  <c r="BH181" i="2"/>
  <c r="BG181" i="2"/>
  <c r="BE181" i="2"/>
  <c r="T181" i="2"/>
  <c r="R181" i="2"/>
  <c r="P181" i="2"/>
  <c r="J181" i="2"/>
  <c r="BF181" i="2" s="1"/>
  <c r="BK179" i="2"/>
  <c r="BI179" i="2"/>
  <c r="BH179" i="2"/>
  <c r="BG179" i="2"/>
  <c r="BE179" i="2"/>
  <c r="T179" i="2"/>
  <c r="R179" i="2"/>
  <c r="P179" i="2"/>
  <c r="J179" i="2"/>
  <c r="BF179" i="2" s="1"/>
  <c r="BK178" i="2"/>
  <c r="BI178" i="2"/>
  <c r="BH178" i="2"/>
  <c r="BG178" i="2"/>
  <c r="BE178" i="2"/>
  <c r="T178" i="2"/>
  <c r="R178" i="2"/>
  <c r="P178" i="2"/>
  <c r="J178" i="2"/>
  <c r="BF178" i="2" s="1"/>
  <c r="BK175" i="2"/>
  <c r="BI175" i="2"/>
  <c r="BH175" i="2"/>
  <c r="BG175" i="2"/>
  <c r="BE175" i="2"/>
  <c r="T175" i="2"/>
  <c r="R175" i="2"/>
  <c r="P175" i="2"/>
  <c r="BK174" i="2"/>
  <c r="BI174" i="2"/>
  <c r="BH174" i="2"/>
  <c r="BG174" i="2"/>
  <c r="BE174" i="2"/>
  <c r="T174" i="2"/>
  <c r="R174" i="2"/>
  <c r="P174" i="2"/>
  <c r="BK173" i="2"/>
  <c r="BI173" i="2"/>
  <c r="BH173" i="2"/>
  <c r="BG173" i="2"/>
  <c r="BE173" i="2"/>
  <c r="T173" i="2"/>
  <c r="R173" i="2"/>
  <c r="P173" i="2"/>
  <c r="J173" i="2"/>
  <c r="BF173" i="2" s="1"/>
  <c r="BK172" i="2"/>
  <c r="BI172" i="2"/>
  <c r="BH172" i="2"/>
  <c r="BG172" i="2"/>
  <c r="BE172" i="2"/>
  <c r="T172" i="2"/>
  <c r="R172" i="2"/>
  <c r="P172" i="2"/>
  <c r="J172" i="2"/>
  <c r="BF172" i="2" s="1"/>
  <c r="BK171" i="2"/>
  <c r="BI171" i="2"/>
  <c r="BH171" i="2"/>
  <c r="BG171" i="2"/>
  <c r="BE171" i="2"/>
  <c r="T171" i="2"/>
  <c r="R171" i="2"/>
  <c r="P171" i="2"/>
  <c r="J171" i="2"/>
  <c r="BF171" i="2" s="1"/>
  <c r="BK170" i="2"/>
  <c r="BI170" i="2"/>
  <c r="BH170" i="2"/>
  <c r="BG170" i="2"/>
  <c r="BE170" i="2"/>
  <c r="T170" i="2"/>
  <c r="R170" i="2"/>
  <c r="P170" i="2"/>
  <c r="J170" i="2"/>
  <c r="BF170" i="2" s="1"/>
  <c r="BK169" i="2"/>
  <c r="BI169" i="2"/>
  <c r="BH169" i="2"/>
  <c r="BG169" i="2"/>
  <c r="BE169" i="2"/>
  <c r="T169" i="2"/>
  <c r="R169" i="2"/>
  <c r="P169" i="2"/>
  <c r="J169" i="2"/>
  <c r="BF169" i="2" s="1"/>
  <c r="BK168" i="2"/>
  <c r="BI168" i="2"/>
  <c r="BH168" i="2"/>
  <c r="BG168" i="2"/>
  <c r="BE168" i="2"/>
  <c r="T168" i="2"/>
  <c r="R168" i="2"/>
  <c r="P168" i="2"/>
  <c r="J168" i="2"/>
  <c r="BF168" i="2" s="1"/>
  <c r="BK167" i="2"/>
  <c r="BI167" i="2"/>
  <c r="BH167" i="2"/>
  <c r="BG167" i="2"/>
  <c r="BE167" i="2"/>
  <c r="T167" i="2"/>
  <c r="R167" i="2"/>
  <c r="P167" i="2"/>
  <c r="J167" i="2"/>
  <c r="BF167" i="2" s="1"/>
  <c r="BK166" i="2"/>
  <c r="BI166" i="2"/>
  <c r="BH166" i="2"/>
  <c r="BG166" i="2"/>
  <c r="BE166" i="2"/>
  <c r="T166" i="2"/>
  <c r="R166" i="2"/>
  <c r="P166" i="2"/>
  <c r="J166" i="2"/>
  <c r="BF166" i="2" s="1"/>
  <c r="BK165" i="2"/>
  <c r="BI165" i="2"/>
  <c r="BH165" i="2"/>
  <c r="BG165" i="2"/>
  <c r="BE165" i="2"/>
  <c r="T165" i="2"/>
  <c r="R165" i="2"/>
  <c r="P165" i="2"/>
  <c r="J165" i="2"/>
  <c r="BF165" i="2" s="1"/>
  <c r="BK164" i="2"/>
  <c r="BI164" i="2"/>
  <c r="BH164" i="2"/>
  <c r="BG164" i="2"/>
  <c r="BE164" i="2"/>
  <c r="T164" i="2"/>
  <c r="R164" i="2"/>
  <c r="P164" i="2"/>
  <c r="J164" i="2"/>
  <c r="BF164" i="2" s="1"/>
  <c r="BK162" i="2"/>
  <c r="BI162" i="2"/>
  <c r="BH162" i="2"/>
  <c r="BG162" i="2"/>
  <c r="BE162" i="2"/>
  <c r="T162" i="2"/>
  <c r="R162" i="2"/>
  <c r="P162" i="2"/>
  <c r="J162" i="2"/>
  <c r="BF162" i="2" s="1"/>
  <c r="BK161" i="2"/>
  <c r="BI161" i="2"/>
  <c r="BH161" i="2"/>
  <c r="BG161" i="2"/>
  <c r="BE161" i="2"/>
  <c r="T161" i="2"/>
  <c r="R161" i="2"/>
  <c r="P161" i="2"/>
  <c r="J161" i="2"/>
  <c r="BF161" i="2" s="1"/>
  <c r="BK160" i="2"/>
  <c r="BI160" i="2"/>
  <c r="BH160" i="2"/>
  <c r="BG160" i="2"/>
  <c r="BE160" i="2"/>
  <c r="T160" i="2"/>
  <c r="R160" i="2"/>
  <c r="P160" i="2"/>
  <c r="J160" i="2"/>
  <c r="BF160" i="2" s="1"/>
  <c r="BK159" i="2"/>
  <c r="BI159" i="2"/>
  <c r="BH159" i="2"/>
  <c r="BG159" i="2"/>
  <c r="BE159" i="2"/>
  <c r="T159" i="2"/>
  <c r="R159" i="2"/>
  <c r="P159" i="2"/>
  <c r="J159" i="2"/>
  <c r="BF159" i="2" s="1"/>
  <c r="BK158" i="2"/>
  <c r="BI158" i="2"/>
  <c r="BH158" i="2"/>
  <c r="BG158" i="2"/>
  <c r="BE158" i="2"/>
  <c r="T158" i="2"/>
  <c r="R158" i="2"/>
  <c r="P158" i="2"/>
  <c r="J158" i="2"/>
  <c r="BF158" i="2" s="1"/>
  <c r="BK157" i="2"/>
  <c r="BI157" i="2"/>
  <c r="BH157" i="2"/>
  <c r="BG157" i="2"/>
  <c r="BE157" i="2"/>
  <c r="T157" i="2"/>
  <c r="R157" i="2"/>
  <c r="P157" i="2"/>
  <c r="J157" i="2"/>
  <c r="BF157" i="2" s="1"/>
  <c r="BK156" i="2"/>
  <c r="BI156" i="2"/>
  <c r="BH156" i="2"/>
  <c r="BG156" i="2"/>
  <c r="BE156" i="2"/>
  <c r="T156" i="2"/>
  <c r="R156" i="2"/>
  <c r="P156" i="2"/>
  <c r="J156" i="2"/>
  <c r="BF156" i="2" s="1"/>
  <c r="BK155" i="2"/>
  <c r="BI155" i="2"/>
  <c r="BH155" i="2"/>
  <c r="BG155" i="2"/>
  <c r="BE155" i="2"/>
  <c r="T155" i="2"/>
  <c r="R155" i="2"/>
  <c r="P155" i="2"/>
  <c r="J155" i="2"/>
  <c r="BF155" i="2" s="1"/>
  <c r="BK154" i="2"/>
  <c r="BI154" i="2"/>
  <c r="BH154" i="2"/>
  <c r="BG154" i="2"/>
  <c r="BE154" i="2"/>
  <c r="T154" i="2"/>
  <c r="R154" i="2"/>
  <c r="P154" i="2"/>
  <c r="J154" i="2"/>
  <c r="BF154" i="2" s="1"/>
  <c r="BK153" i="2"/>
  <c r="BI153" i="2"/>
  <c r="BH153" i="2"/>
  <c r="BG153" i="2"/>
  <c r="BE153" i="2"/>
  <c r="T153" i="2"/>
  <c r="R153" i="2"/>
  <c r="P153" i="2"/>
  <c r="J153" i="2"/>
  <c r="BF153" i="2" s="1"/>
  <c r="BK152" i="2"/>
  <c r="BI152" i="2"/>
  <c r="BH152" i="2"/>
  <c r="BG152" i="2"/>
  <c r="BE152" i="2"/>
  <c r="T152" i="2"/>
  <c r="R152" i="2"/>
  <c r="P152" i="2"/>
  <c r="J152" i="2"/>
  <c r="BF152" i="2" s="1"/>
  <c r="BK151" i="2"/>
  <c r="BI151" i="2"/>
  <c r="BH151" i="2"/>
  <c r="BG151" i="2"/>
  <c r="BE151" i="2"/>
  <c r="T151" i="2"/>
  <c r="R151" i="2"/>
  <c r="P151" i="2"/>
  <c r="J151" i="2"/>
  <c r="BF151" i="2" s="1"/>
  <c r="BK150" i="2"/>
  <c r="BI150" i="2"/>
  <c r="BH150" i="2"/>
  <c r="BG150" i="2"/>
  <c r="BE150" i="2"/>
  <c r="T150" i="2"/>
  <c r="R150" i="2"/>
  <c r="P150" i="2"/>
  <c r="J150" i="2"/>
  <c r="BF150" i="2" s="1"/>
  <c r="BK149" i="2"/>
  <c r="BI149" i="2"/>
  <c r="BH149" i="2"/>
  <c r="BG149" i="2"/>
  <c r="BE149" i="2"/>
  <c r="T149" i="2"/>
  <c r="R149" i="2"/>
  <c r="P149" i="2"/>
  <c r="J149" i="2"/>
  <c r="BF149" i="2" s="1"/>
  <c r="BK148" i="2"/>
  <c r="BI148" i="2"/>
  <c r="BH148" i="2"/>
  <c r="BG148" i="2"/>
  <c r="BE148" i="2"/>
  <c r="T148" i="2"/>
  <c r="R148" i="2"/>
  <c r="P148" i="2"/>
  <c r="J148" i="2"/>
  <c r="BF148" i="2" s="1"/>
  <c r="BK147" i="2"/>
  <c r="BI147" i="2"/>
  <c r="BH147" i="2"/>
  <c r="BG147" i="2"/>
  <c r="BE147" i="2"/>
  <c r="T147" i="2"/>
  <c r="R147" i="2"/>
  <c r="P147" i="2"/>
  <c r="J147" i="2"/>
  <c r="BF147" i="2" s="1"/>
  <c r="BK146" i="2"/>
  <c r="BI146" i="2"/>
  <c r="BH146" i="2"/>
  <c r="BG146" i="2"/>
  <c r="BE146" i="2"/>
  <c r="T146" i="2"/>
  <c r="R146" i="2"/>
  <c r="P146" i="2"/>
  <c r="J146" i="2"/>
  <c r="BF146" i="2" s="1"/>
  <c r="BK145" i="2"/>
  <c r="BI145" i="2"/>
  <c r="BH145" i="2"/>
  <c r="BG145" i="2"/>
  <c r="BE145" i="2"/>
  <c r="T145" i="2"/>
  <c r="R145" i="2"/>
  <c r="P145" i="2"/>
  <c r="J145" i="2"/>
  <c r="BF145" i="2" s="1"/>
  <c r="BK143" i="2"/>
  <c r="BI143" i="2"/>
  <c r="BH143" i="2"/>
  <c r="BG143" i="2"/>
  <c r="BE143" i="2"/>
  <c r="T143" i="2"/>
  <c r="R143" i="2"/>
  <c r="P143" i="2"/>
  <c r="J143" i="2"/>
  <c r="BF143" i="2" s="1"/>
  <c r="BK140" i="2"/>
  <c r="BI140" i="2"/>
  <c r="BH140" i="2"/>
  <c r="BG140" i="2"/>
  <c r="BE140" i="2"/>
  <c r="T140" i="2"/>
  <c r="R140" i="2"/>
  <c r="P140" i="2"/>
  <c r="BF140" i="2"/>
  <c r="BK139" i="2"/>
  <c r="BI139" i="2"/>
  <c r="BH139" i="2"/>
  <c r="BG139" i="2"/>
  <c r="BE139" i="2"/>
  <c r="T139" i="2"/>
  <c r="R139" i="2"/>
  <c r="P139" i="2"/>
  <c r="BK138" i="2"/>
  <c r="BI138" i="2"/>
  <c r="BH138" i="2"/>
  <c r="BG138" i="2"/>
  <c r="BE138" i="2"/>
  <c r="T138" i="2"/>
  <c r="R138" i="2"/>
  <c r="P138" i="2"/>
  <c r="J138" i="2"/>
  <c r="BF138" i="2" s="1"/>
  <c r="BK137" i="2"/>
  <c r="BI137" i="2"/>
  <c r="BH137" i="2"/>
  <c r="BG137" i="2"/>
  <c r="BE137" i="2"/>
  <c r="T137" i="2"/>
  <c r="R137" i="2"/>
  <c r="P137" i="2"/>
  <c r="J137" i="2"/>
  <c r="BF137" i="2" s="1"/>
  <c r="BK136" i="2"/>
  <c r="BI136" i="2"/>
  <c r="BH136" i="2"/>
  <c r="BG136" i="2"/>
  <c r="BE136" i="2"/>
  <c r="T136" i="2"/>
  <c r="R136" i="2"/>
  <c r="P136" i="2"/>
  <c r="J136" i="2"/>
  <c r="BF136" i="2" s="1"/>
  <c r="BK135" i="2"/>
  <c r="BI135" i="2"/>
  <c r="BH135" i="2"/>
  <c r="BG135" i="2"/>
  <c r="BE135" i="2"/>
  <c r="T135" i="2"/>
  <c r="R135" i="2"/>
  <c r="P135" i="2"/>
  <c r="J135" i="2"/>
  <c r="BF135" i="2" s="1"/>
  <c r="BK134" i="2"/>
  <c r="BI134" i="2"/>
  <c r="BH134" i="2"/>
  <c r="BG134" i="2"/>
  <c r="BE134" i="2"/>
  <c r="T134" i="2"/>
  <c r="R134" i="2"/>
  <c r="P134" i="2"/>
  <c r="J134" i="2"/>
  <c r="BF134" i="2" s="1"/>
  <c r="BK133" i="2"/>
  <c r="BI133" i="2"/>
  <c r="BH133" i="2"/>
  <c r="BG133" i="2"/>
  <c r="BE133" i="2"/>
  <c r="T133" i="2"/>
  <c r="R133" i="2"/>
  <c r="P133" i="2"/>
  <c r="J133" i="2"/>
  <c r="BF133" i="2" s="1"/>
  <c r="BK132" i="2"/>
  <c r="BI132" i="2"/>
  <c r="BH132" i="2"/>
  <c r="BG132" i="2"/>
  <c r="BE132" i="2"/>
  <c r="T132" i="2"/>
  <c r="R132" i="2"/>
  <c r="P132" i="2"/>
  <c r="J132" i="2"/>
  <c r="BF132" i="2" s="1"/>
  <c r="BK131" i="2"/>
  <c r="BI131" i="2"/>
  <c r="BH131" i="2"/>
  <c r="BG131" i="2"/>
  <c r="BE131" i="2"/>
  <c r="T131" i="2"/>
  <c r="R131" i="2"/>
  <c r="P131" i="2"/>
  <c r="J131" i="2"/>
  <c r="BF131" i="2" s="1"/>
  <c r="BK130" i="2"/>
  <c r="BI130" i="2"/>
  <c r="BH130" i="2"/>
  <c r="BG130" i="2"/>
  <c r="BE130" i="2"/>
  <c r="T130" i="2"/>
  <c r="R130" i="2"/>
  <c r="P130" i="2"/>
  <c r="J130" i="2"/>
  <c r="BF130" i="2" s="1"/>
  <c r="BK128" i="2"/>
  <c r="BI128" i="2"/>
  <c r="BH128" i="2"/>
  <c r="BG128" i="2"/>
  <c r="BE128" i="2"/>
  <c r="T128" i="2"/>
  <c r="R128" i="2"/>
  <c r="P128" i="2"/>
  <c r="J128" i="2"/>
  <c r="BF128" i="2" s="1"/>
  <c r="BK127" i="2"/>
  <c r="BI127" i="2"/>
  <c r="BH127" i="2"/>
  <c r="BG127" i="2"/>
  <c r="BE127" i="2"/>
  <c r="T127" i="2"/>
  <c r="R127" i="2"/>
  <c r="P127" i="2"/>
  <c r="J127" i="2"/>
  <c r="BF127" i="2" s="1"/>
  <c r="BK126" i="2"/>
  <c r="BI126" i="2"/>
  <c r="BH126" i="2"/>
  <c r="BG126" i="2"/>
  <c r="BE126" i="2"/>
  <c r="T126" i="2"/>
  <c r="R126" i="2"/>
  <c r="P126" i="2"/>
  <c r="J126" i="2"/>
  <c r="BF126" i="2" s="1"/>
  <c r="BK125" i="2"/>
  <c r="BI125" i="2"/>
  <c r="BH125" i="2"/>
  <c r="BG125" i="2"/>
  <c r="BE125" i="2"/>
  <c r="T125" i="2"/>
  <c r="R125" i="2"/>
  <c r="P125" i="2"/>
  <c r="J125" i="2"/>
  <c r="BF125" i="2" s="1"/>
  <c r="BK124" i="2"/>
  <c r="BI124" i="2"/>
  <c r="BH124" i="2"/>
  <c r="BG124" i="2"/>
  <c r="BE124" i="2"/>
  <c r="T124" i="2"/>
  <c r="R124" i="2"/>
  <c r="P124" i="2"/>
  <c r="J124" i="2"/>
  <c r="BF124" i="2" s="1"/>
  <c r="BK123" i="2"/>
  <c r="BI123" i="2"/>
  <c r="BH123" i="2"/>
  <c r="BG123" i="2"/>
  <c r="BE123" i="2"/>
  <c r="T123" i="2"/>
  <c r="R123" i="2"/>
  <c r="P123" i="2"/>
  <c r="J123" i="2"/>
  <c r="BF123" i="2" s="1"/>
  <c r="BK122" i="2"/>
  <c r="BI122" i="2"/>
  <c r="BH122" i="2"/>
  <c r="BG122" i="2"/>
  <c r="BE122" i="2"/>
  <c r="T122" i="2"/>
  <c r="R122" i="2"/>
  <c r="P122" i="2"/>
  <c r="J122" i="2"/>
  <c r="BF122" i="2" s="1"/>
  <c r="BK121" i="2"/>
  <c r="BI121" i="2"/>
  <c r="BH121" i="2"/>
  <c r="BG121" i="2"/>
  <c r="BE121" i="2"/>
  <c r="T121" i="2"/>
  <c r="R121" i="2"/>
  <c r="P121" i="2"/>
  <c r="J121" i="2"/>
  <c r="BF121" i="2" s="1"/>
  <c r="J116" i="2"/>
  <c r="F116" i="2"/>
  <c r="F113" i="2"/>
  <c r="E111" i="2"/>
  <c r="J92" i="2"/>
  <c r="F92" i="2"/>
  <c r="F89" i="2"/>
  <c r="E87" i="2"/>
  <c r="J37" i="2"/>
  <c r="J36" i="2"/>
  <c r="AY95" i="1" s="1"/>
  <c r="J35" i="2"/>
  <c r="AX95" i="1" s="1"/>
  <c r="J21" i="2"/>
  <c r="J91" i="2"/>
  <c r="J20" i="2"/>
  <c r="E15" i="2"/>
  <c r="F115" i="2" s="1"/>
  <c r="J12" i="2"/>
  <c r="J113" i="2" s="1"/>
  <c r="E7" i="2"/>
  <c r="E109" i="2" s="1"/>
  <c r="AS94" i="1"/>
  <c r="AM90" i="1"/>
  <c r="L90" i="1"/>
  <c r="AM89" i="1"/>
  <c r="AM87" i="1"/>
  <c r="L87" i="1"/>
  <c r="L85" i="1"/>
  <c r="L84" i="1"/>
  <c r="P180" i="2" l="1"/>
  <c r="BK144" i="2"/>
  <c r="J144" i="2" s="1"/>
  <c r="J98" i="2" s="1"/>
  <c r="F91" i="2"/>
  <c r="P144" i="2"/>
  <c r="J89" i="2"/>
  <c r="R144" i="2"/>
  <c r="T144" i="2"/>
  <c r="R180" i="2"/>
  <c r="BK180" i="2"/>
  <c r="J180" i="2" s="1"/>
  <c r="J99" i="2" s="1"/>
  <c r="T180" i="2"/>
  <c r="T120" i="2"/>
  <c r="F33" i="2"/>
  <c r="AZ95" i="1" s="1"/>
  <c r="AZ94" i="1" s="1"/>
  <c r="AV94" i="1" s="1"/>
  <c r="P120" i="2"/>
  <c r="R120" i="2"/>
  <c r="F35" i="2"/>
  <c r="BB95" i="1" s="1"/>
  <c r="BB94" i="1" s="1"/>
  <c r="W31" i="1" s="1"/>
  <c r="J33" i="2"/>
  <c r="AV95" i="1" s="1"/>
  <c r="F37" i="2"/>
  <c r="BD95" i="1" s="1"/>
  <c r="BD94" i="1" s="1"/>
  <c r="W33" i="1" s="1"/>
  <c r="F36" i="2"/>
  <c r="BC95" i="1" s="1"/>
  <c r="BC94" i="1" s="1"/>
  <c r="W32" i="1" s="1"/>
  <c r="BK120" i="2"/>
  <c r="J120" i="2" s="1"/>
  <c r="J97" i="2" s="1"/>
  <c r="F34" i="2"/>
  <c r="BA95" i="1" s="1"/>
  <c r="BA94" i="1" s="1"/>
  <c r="J34" i="2"/>
  <c r="AW95" i="1" s="1"/>
  <c r="E85" i="2"/>
  <c r="J115" i="2"/>
  <c r="P119" i="2" l="1"/>
  <c r="AU95" i="1" s="1"/>
  <c r="AU94" i="1" s="1"/>
  <c r="R119" i="2"/>
  <c r="T119" i="2"/>
  <c r="W29" i="1"/>
  <c r="AY94" i="1"/>
  <c r="AT95" i="1"/>
  <c r="AX94" i="1"/>
  <c r="BK119" i="2"/>
  <c r="J119" i="2" s="1"/>
  <c r="J96" i="2" s="1"/>
  <c r="AK29" i="1"/>
  <c r="AW94" i="1"/>
  <c r="AK30" i="1" s="1"/>
  <c r="W30" i="1"/>
  <c r="J30" i="2" l="1"/>
  <c r="J39" i="2" s="1"/>
  <c r="AT94" i="1"/>
  <c r="AG95" i="1" l="1"/>
  <c r="AN95" i="1" s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<sst xmlns="http://schemas.openxmlformats.org/spreadsheetml/2006/main" count="1154" uniqueCount="268">
  <si>
    <t>Export Komplet</t>
  </si>
  <si>
    <t>2.0</t>
  </si>
  <si>
    <t>False</t>
  </si>
  <si>
    <t>{471a906d-b05c-4773-a3b9-7fce77e5ad85}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</si>
  <si>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</si>
  <si>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</si>
  <si>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</si>
  <si>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</si>
  <si>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</si>
  <si>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</si>
  <si>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Stavba:</t>
  </si>
  <si>
    <t>Osvetlenie objektov</t>
  </si>
  <si>
    <t>JKSO:</t>
  </si>
  <si>
    <t>KS:</t>
  </si>
  <si>
    <t>Miesto:</t>
  </si>
  <si>
    <t xml:space="preserve"> </t>
  </si>
  <si>
    <t>Dátum:</t>
  </si>
  <si>
    <t>17. 3. 2022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</si>
  <si>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</si>
  <si>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</si>
  <si>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</si>
  <si>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</si>
  <si>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</si>
  <si>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</si>
  <si>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</si>
  <si>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</si>
  <si>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</si>
  <si>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</si>
  <si>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</si>
  <si>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</si>
  <si>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</si>
  <si>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</si>
  <si>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</si>
  <si>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</si>
  <si>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</si>
  <si>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</si>
  <si>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</si>
  <si>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</si>
  <si>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</si>
  <si>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</si>
  <si>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</si>
  <si>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</si>
  <si>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</si>
  <si>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</si>
  <si>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</si>
  <si>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</si>
  <si>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</si>
  <si>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</si>
  <si>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</si>
  <si>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</si>
  <si>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</si>
  <si>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</si>
  <si>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</si>
  <si>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</si>
  <si>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</si>
  <si>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</si>
  <si>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</si>
  <si>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</si>
  <si>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</si>
  <si>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</si>
  <si>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</si>
  <si>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</si>
  <si>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</si>
  <si>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</si>
  <si>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</si>
  <si>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</si>
  <si>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</si>
  <si>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</si>
  <si>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</si>
  <si>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</si>
  <si>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</si>
  <si>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</si>
  <si>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</si>
  <si>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{a8e4f5eb-494a-43b9-a81a-890ea8300436}</t>
  </si>
  <si>
    <t>KRYCÍ LIST ROZPOČTU</t>
  </si>
  <si>
    <t>Objekt:</t>
  </si>
  <si>
    <t>1 - Osvetlenie objektov</t>
  </si>
  <si>
    <t>REKAPITULÁCIA ROZPOČTU</t>
  </si>
  <si>
    <t>Kód dielu - Popis</t>
  </si>
  <si>
    <t>Cena celkom [EUR]</t>
  </si>
  <si>
    <t>Náklady z rozpočtu</t>
  </si>
  <si>
    <t>-1</t>
  </si>
  <si>
    <t>D1 - Administratívna budova A</t>
  </si>
  <si>
    <t>D2 - Výroba a exterier</t>
  </si>
  <si>
    <t>D3 - Administratívna budova B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</si>
  <si>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</si>
  <si>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</si>
  <si>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</si>
  <si>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</si>
  <si>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</si>
  <si>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</si>
  <si>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</si>
  <si>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</si>
  <si>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</si>
  <si>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</si>
  <si>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</si>
  <si>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</si>
  <si>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</si>
  <si>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Administratívna budova A</t>
  </si>
  <si>
    <t>ROZPOCET</t>
  </si>
  <si>
    <t>K</t>
  </si>
  <si>
    <t>Zapojenie svietidlá</t>
  </si>
  <si>
    <t>ks</t>
  </si>
  <si>
    <t>64</t>
  </si>
  <si>
    <t>2</t>
  </si>
  <si>
    <t>M</t>
  </si>
  <si>
    <t>Svietidlo LED Panel UXTXBO 600x600 36W 120lm/W 4000K  5Y</t>
  </si>
  <si>
    <t>128</t>
  </si>
  <si>
    <t>4</t>
  </si>
  <si>
    <t>3</t>
  </si>
  <si>
    <t>6</t>
  </si>
  <si>
    <t>Svietidlo LED Mini Panel UXTXKP 20W 83lm/W 4000K 3Y</t>
  </si>
  <si>
    <t>8</t>
  </si>
  <si>
    <t>5</t>
  </si>
  <si>
    <t>10</t>
  </si>
  <si>
    <t>Svietidlo LED DustProof UXML 36W 137lm/W 4000K, IP65, IK06, 1228mm</t>
  </si>
  <si>
    <t>12</t>
  </si>
  <si>
    <t>7</t>
  </si>
  <si>
    <t>Trojpólová svorka WAGO 3x0,2-2,5mm</t>
  </si>
  <si>
    <t>14</t>
  </si>
  <si>
    <t>CYKY-J 5x2,5 Kábel pre pevné uloženie, medený STN</t>
  </si>
  <si>
    <t>m</t>
  </si>
  <si>
    <t>16</t>
  </si>
  <si>
    <t>9</t>
  </si>
  <si>
    <t>Ukončenie vodičov v rozvádzač. vrátane zapojenia a vodičovej koncovky do 2.5 mm2</t>
  </si>
  <si>
    <t>18</t>
  </si>
  <si>
    <t>I-Príchytka CL 32</t>
  </si>
  <si>
    <t>11</t>
  </si>
  <si>
    <t>Trubka VRM 32</t>
  </si>
  <si>
    <t>22</t>
  </si>
  <si>
    <t>Spojka HSFM 32</t>
  </si>
  <si>
    <t>24</t>
  </si>
  <si>
    <t>Krabicová rozvodka z lisovaného izolantu vrátane ukončenia káblov a zapojenia vodičov typ 6455-11 do 4 m</t>
  </si>
  <si>
    <t>26</t>
  </si>
  <si>
    <t>Spojovací materiál</t>
  </si>
  <si>
    <t>kpl</t>
  </si>
  <si>
    <t>28</t>
  </si>
  <si>
    <t>Podružný materiál</t>
  </si>
  <si>
    <t>%</t>
  </si>
  <si>
    <t>30</t>
  </si>
  <si>
    <t>Podiel pridružených výkonov</t>
  </si>
  <si>
    <t>32</t>
  </si>
  <si>
    <t>Doprava</t>
  </si>
  <si>
    <t>34</t>
  </si>
  <si>
    <t>36</t>
  </si>
  <si>
    <t>hod</t>
  </si>
  <si>
    <t>38</t>
  </si>
  <si>
    <t>40</t>
  </si>
  <si>
    <t>D2</t>
  </si>
  <si>
    <t>Výroba a exterier</t>
  </si>
  <si>
    <t>42</t>
  </si>
  <si>
    <t>Svietidlo LED DustProof UXML 66W 137lm/W 4000K, IP65, IK06, 1568mm</t>
  </si>
  <si>
    <t>44</t>
  </si>
  <si>
    <t>46</t>
  </si>
  <si>
    <t>LED Sport UXPV1-3 100W 125lm/W 4000K IP66 IK08</t>
  </si>
  <si>
    <t>48</t>
  </si>
  <si>
    <t>50</t>
  </si>
  <si>
    <t>LED mini panel UXPKP 18W 100lm/W 4000K (2Y)</t>
  </si>
  <si>
    <t>52</t>
  </si>
  <si>
    <t>54</t>
  </si>
  <si>
    <t>LED Street UX Indus 55W 4000K L2 (5Y)</t>
  </si>
  <si>
    <t>56</t>
  </si>
  <si>
    <t>58</t>
  </si>
  <si>
    <t>LED Sport UXPV1-3 300W 25000lm 4000K s  LUX čidlom</t>
  </si>
  <si>
    <t>60</t>
  </si>
  <si>
    <t>Inštalácia a nastavenie svietidla</t>
  </si>
  <si>
    <t>62</t>
  </si>
  <si>
    <t>Reflektor LED UXEM 21W 4000K IP65 s čidlom pohybu EM 21W</t>
  </si>
  <si>
    <t>66</t>
  </si>
  <si>
    <t>68</t>
  </si>
  <si>
    <t>70</t>
  </si>
  <si>
    <t>LED DustProof UXVYREXN 74W, 11 172lm 4000K (5Y)</t>
  </si>
  <si>
    <t>72</t>
  </si>
  <si>
    <t>74</t>
  </si>
  <si>
    <t>76</t>
  </si>
  <si>
    <t>78</t>
  </si>
  <si>
    <t>80</t>
  </si>
  <si>
    <t>82</t>
  </si>
  <si>
    <t>84</t>
  </si>
  <si>
    <t>86</t>
  </si>
  <si>
    <t>Výložník 1,5</t>
  </si>
  <si>
    <t>88</t>
  </si>
  <si>
    <t>90</t>
  </si>
  <si>
    <t>92</t>
  </si>
  <si>
    <t>94</t>
  </si>
  <si>
    <t>96</t>
  </si>
  <si>
    <t>98</t>
  </si>
  <si>
    <t>100</t>
  </si>
  <si>
    <t>102</t>
  </si>
  <si>
    <t>Montážna plošina</t>
  </si>
  <si>
    <t>104</t>
  </si>
  <si>
    <t>D3</t>
  </si>
  <si>
    <t>Administratívna budova B</t>
  </si>
  <si>
    <t>106</t>
  </si>
  <si>
    <t>108</t>
  </si>
  <si>
    <t>110</t>
  </si>
  <si>
    <t>112</t>
  </si>
  <si>
    <t>114</t>
  </si>
  <si>
    <t>116</t>
  </si>
  <si>
    <t>118</t>
  </si>
  <si>
    <t>120</t>
  </si>
  <si>
    <t>122</t>
  </si>
  <si>
    <t>124</t>
  </si>
  <si>
    <t>126</t>
  </si>
  <si>
    <t>130</t>
  </si>
  <si>
    <t>132</t>
  </si>
  <si>
    <t>134</t>
  </si>
  <si>
    <t>136</t>
  </si>
  <si>
    <t>138</t>
  </si>
  <si>
    <t>140</t>
  </si>
  <si>
    <t>142</t>
  </si>
  <si>
    <t>144</t>
  </si>
  <si>
    <t>Demontáž starých svietidiel na vopred dohodnuté miesto</t>
  </si>
  <si>
    <t>Demontáž starej elektroinštalácie na vopred dohodnuté miesto</t>
  </si>
  <si>
    <t xml:space="preserve">Revízia svietidiel </t>
  </si>
  <si>
    <t>Prenájom lešenia - prenájom lešenia pre vyvýšené stropy</t>
  </si>
  <si>
    <t>Zapojenie svietidla na určené miesto</t>
  </si>
  <si>
    <t>Doprava materiálu</t>
  </si>
  <si>
    <t>Trasovanie a ukotvenie kábla</t>
  </si>
  <si>
    <t>Likvidácia elekto odpadu v zmysle príslušnej legislatívy.</t>
  </si>
  <si>
    <t>Považský Cukor, a.s.</t>
  </si>
  <si>
    <t>Cukrovarská 311/9, 914 01  Trenčianska Teplá</t>
  </si>
  <si>
    <t>SK2020267293</t>
  </si>
  <si>
    <t>Považský Cukor a.s. - Osvetlenie objektov - Areál</t>
  </si>
  <si>
    <t>Považský Cukor, a.s. , Cukrovarská 311/9, 914 01  Tr. Teplá</t>
  </si>
  <si>
    <t>URBANIX, s.r.o.</t>
  </si>
  <si>
    <t>CYKY-J 5x2,5 Kábel pre pevné uloženie, medený STN a trasovanie kábla</t>
  </si>
  <si>
    <t>210201045</t>
  </si>
  <si>
    <t>348130002300</t>
  </si>
  <si>
    <t>210201040</t>
  </si>
  <si>
    <t>348130002415</t>
  </si>
  <si>
    <t>210201265</t>
  </si>
  <si>
    <t>348130002417</t>
  </si>
  <si>
    <t>210192553</t>
  </si>
  <si>
    <t>210800159</t>
  </si>
  <si>
    <t>210100001.S</t>
  </si>
  <si>
    <t>210010281</t>
  </si>
  <si>
    <t>210010584</t>
  </si>
  <si>
    <t>210010284</t>
  </si>
  <si>
    <t>210010351</t>
  </si>
  <si>
    <t>SM</t>
  </si>
  <si>
    <t>PM</t>
  </si>
  <si>
    <t>PPV</t>
  </si>
  <si>
    <t>DOP</t>
  </si>
  <si>
    <t>210964320</t>
  </si>
  <si>
    <t>HZS000113</t>
  </si>
  <si>
    <t>210900009</t>
  </si>
  <si>
    <t>210100001</t>
  </si>
  <si>
    <t>RVS</t>
  </si>
  <si>
    <t>PL</t>
  </si>
  <si>
    <t>21020101768</t>
  </si>
  <si>
    <t>348370001001</t>
  </si>
  <si>
    <t>21020101769</t>
  </si>
  <si>
    <t>348370001002</t>
  </si>
  <si>
    <t>21020101770</t>
  </si>
  <si>
    <t>348370001003</t>
  </si>
  <si>
    <t>21020101771</t>
  </si>
  <si>
    <t>348370001004</t>
  </si>
  <si>
    <t>210201017691</t>
  </si>
  <si>
    <t>348370001005</t>
  </si>
  <si>
    <t>21020101693</t>
  </si>
  <si>
    <t>21020101692</t>
  </si>
  <si>
    <t>348370001006</t>
  </si>
  <si>
    <t>21020101694</t>
  </si>
  <si>
    <t>348370001007</t>
  </si>
  <si>
    <t>210201819</t>
  </si>
  <si>
    <t>MP</t>
  </si>
  <si>
    <t>PVS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</si>
</sst>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6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sz val="10"/>
      <color rgb="FFFFFFFF"/>
      <name val="Arial CE"/>
      <charset val="1"/>
    </font>
    <font>
      <b/>
      <sz val="10"/>
      <color rgb="FFFFFFFF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i/>
      <sz val="9"/>
      <color theme="1"/>
      <name val="Arial CE"/>
      <charset val="1"/>
    </font>
    <font>
      <sz val="9"/>
      <color theme="1"/>
      <name val="Arial CE"/>
      <charset val="1"/>
    </font>
    <font>
      <sz val="9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19" fillId="0" borderId="0" applyBorder="0" applyProtection="0"/>
  </cellStyleXfs>
  <cellXfs count="18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3" fillId="0" borderId="18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166" fontId="13" fillId="0" borderId="0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1" applyFont="1" applyBorder="1" applyAlignment="1" applyProtection="1">
      <alignment horizontal="center" vertical="center"/>
    </xf>
    <xf numFmtId="0" fontId="20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6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30" fillId="0" borderId="0" xfId="0" applyFont="1" applyAlignment="1"/>
    <xf numFmtId="0" fontId="30" fillId="0" borderId="3" xfId="0" applyFont="1" applyBorder="1" applyAlignment="1"/>
    <xf numFmtId="0" fontId="30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" fontId="27" fillId="0" borderId="0" xfId="0" applyNumberFormat="1" applyFont="1" applyAlignment="1"/>
    <xf numFmtId="0" fontId="30" fillId="0" borderId="18" xfId="0" applyFont="1" applyBorder="1" applyAlignment="1"/>
    <xf numFmtId="0" fontId="30" fillId="0" borderId="0" xfId="0" applyFont="1" applyBorder="1" applyAlignment="1"/>
    <xf numFmtId="166" fontId="30" fillId="0" borderId="0" xfId="0" applyNumberFormat="1" applyFont="1" applyBorder="1" applyAlignment="1"/>
    <xf numFmtId="166" fontId="30" fillId="0" borderId="14" xfId="0" applyNumberFormat="1" applyFont="1" applyBorder="1" applyAlignment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49" fontId="14" fillId="0" borderId="22" xfId="0" applyNumberFormat="1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5" fillId="0" borderId="18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0" applyNumberFormat="1" applyFont="1" applyBorder="1" applyAlignment="1">
      <alignment vertical="center"/>
    </xf>
    <xf numFmtId="166" fontId="15" fillId="0" borderId="14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6" fontId="15" fillId="0" borderId="20" xfId="0" applyNumberFormat="1" applyFont="1" applyBorder="1" applyAlignment="1">
      <alignment vertical="center"/>
    </xf>
    <xf numFmtId="166" fontId="15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0" fontId="0" fillId="5" borderId="0" xfId="0" applyFill="1"/>
    <xf numFmtId="0" fontId="5" fillId="5" borderId="0" xfId="0" applyFont="1" applyFill="1" applyAlignment="1">
      <alignment horizontal="left" vertical="center"/>
    </xf>
    <xf numFmtId="4" fontId="16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4" fontId="11" fillId="3" borderId="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4" fontId="10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A52" zoomScaleNormal="100" workbookViewId="0">
      <selection activeCell="H2" sqref="H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8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58" max="70" width="8.5" customWidth="1"/>
    <col min="71" max="91" width="9.33203125" hidden="1" customWidth="1"/>
    <col min="92" max="1025" width="8.5" customWidth="1"/>
  </cols>
  <sheetData>
    <row r="1" spans="1:74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950000000000003" customHeight="1">
      <c r="AR2" s="182" t="s">
        <v>4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2" t="s">
        <v>5</v>
      </c>
      <c r="BT2" s="2" t="s">
        <v>6</v>
      </c>
    </row>
    <row r="3" spans="1:74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4.95" customHeight="1">
      <c r="B4" s="5"/>
      <c r="D4" s="6" t="s">
        <v>7</v>
      </c>
      <c r="AR4" s="5"/>
      <c r="AS4" s="7" t="s">
        <v>8</v>
      </c>
      <c r="BS4" s="2" t="s">
        <v>5</v>
      </c>
    </row>
    <row r="5" spans="1:74" ht="12" customHeight="1">
      <c r="B5" s="5"/>
      <c r="D5" s="8" t="s">
        <v>9</v>
      </c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5"/>
      <c r="BS5" s="2" t="s">
        <v>5</v>
      </c>
    </row>
    <row r="6" spans="1:74" ht="36.950000000000003" customHeight="1">
      <c r="B6" s="5"/>
      <c r="D6" s="9" t="s">
        <v>10</v>
      </c>
      <c r="K6" s="184" t="s">
        <v>223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R6" s="5"/>
      <c r="BS6" s="2" t="s">
        <v>5</v>
      </c>
    </row>
    <row r="7" spans="1:74" ht="12" customHeight="1">
      <c r="B7" s="5"/>
      <c r="D7" s="10" t="s">
        <v>12</v>
      </c>
      <c r="K7" s="11"/>
      <c r="AK7" s="10" t="s">
        <v>13</v>
      </c>
      <c r="AN7" s="11"/>
      <c r="AR7" s="5"/>
      <c r="BS7" s="2" t="s">
        <v>5</v>
      </c>
    </row>
    <row r="8" spans="1:74" ht="12" customHeight="1">
      <c r="B8" s="5"/>
      <c r="D8" s="10" t="s">
        <v>14</v>
      </c>
      <c r="K8" s="11" t="s">
        <v>15</v>
      </c>
      <c r="AK8" s="10" t="s">
        <v>16</v>
      </c>
      <c r="AN8" s="11" t="s">
        <v>17</v>
      </c>
      <c r="AR8" s="5"/>
      <c r="BS8" s="2" t="s">
        <v>5</v>
      </c>
    </row>
    <row r="9" spans="1:74" ht="14.45" customHeight="1">
      <c r="B9" s="5"/>
      <c r="AR9" s="5"/>
      <c r="BS9" s="2" t="s">
        <v>5</v>
      </c>
    </row>
    <row r="10" spans="1:74" ht="12" customHeight="1">
      <c r="B10" s="5"/>
      <c r="D10" s="10" t="s">
        <v>18</v>
      </c>
      <c r="L10" s="13" t="s">
        <v>220</v>
      </c>
      <c r="AK10" s="10" t="s">
        <v>19</v>
      </c>
      <c r="AM10" s="187">
        <v>35716266</v>
      </c>
      <c r="AN10" s="187"/>
      <c r="AR10" s="5"/>
      <c r="BS10" s="2" t="s">
        <v>5</v>
      </c>
    </row>
    <row r="11" spans="1:74" ht="18.399999999999999" customHeight="1">
      <c r="B11" s="5"/>
      <c r="E11" s="11" t="s">
        <v>15</v>
      </c>
      <c r="L11" s="13" t="s">
        <v>221</v>
      </c>
      <c r="AK11" s="10" t="s">
        <v>20</v>
      </c>
      <c r="AM11" s="11" t="s">
        <v>222</v>
      </c>
      <c r="AN11" s="11"/>
      <c r="AR11" s="5"/>
      <c r="BS11" s="2" t="s">
        <v>5</v>
      </c>
    </row>
    <row r="12" spans="1:74" ht="6.95" customHeight="1">
      <c r="B12" s="5"/>
      <c r="AR12" s="5"/>
      <c r="BS12" s="2" t="s">
        <v>5</v>
      </c>
    </row>
    <row r="13" spans="1:74" ht="12" customHeight="1">
      <c r="B13" s="5"/>
      <c r="D13" s="10" t="s">
        <v>21</v>
      </c>
      <c r="AK13" s="10" t="s">
        <v>19</v>
      </c>
      <c r="AM13" s="161"/>
      <c r="AN13" s="162"/>
      <c r="AO13" s="161"/>
      <c r="AR13" s="5"/>
      <c r="BS13" s="2" t="s">
        <v>5</v>
      </c>
    </row>
    <row r="14" spans="1:74" ht="12.75">
      <c r="B14" s="5"/>
      <c r="D14" s="161"/>
      <c r="E14" s="162"/>
      <c r="F14" s="161" t="s">
        <v>225</v>
      </c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K14" s="10" t="s">
        <v>20</v>
      </c>
      <c r="AM14" s="161"/>
      <c r="AN14" s="162"/>
      <c r="AO14" s="161"/>
      <c r="AR14" s="5"/>
      <c r="BS14" s="2" t="s">
        <v>5</v>
      </c>
    </row>
    <row r="15" spans="1:74" ht="6.95" customHeight="1">
      <c r="B15" s="5"/>
      <c r="AR15" s="5"/>
      <c r="BS15" s="2" t="s">
        <v>2</v>
      </c>
    </row>
    <row r="16" spans="1:74" ht="12" customHeight="1">
      <c r="B16" s="5"/>
      <c r="D16" s="10" t="s">
        <v>22</v>
      </c>
      <c r="AK16" s="10" t="s">
        <v>19</v>
      </c>
      <c r="AN16" s="11"/>
      <c r="AR16" s="5"/>
      <c r="BS16" s="2" t="s">
        <v>2</v>
      </c>
    </row>
    <row r="17" spans="1:71" ht="18.399999999999999" customHeight="1">
      <c r="B17" s="5"/>
      <c r="E17" s="11" t="s">
        <v>15</v>
      </c>
      <c r="AK17" s="10" t="s">
        <v>20</v>
      </c>
      <c r="AN17" s="11"/>
      <c r="AR17" s="5"/>
      <c r="BS17" s="2" t="s">
        <v>23</v>
      </c>
    </row>
    <row r="18" spans="1:71" ht="6.95" customHeight="1">
      <c r="B18" s="5"/>
      <c r="AR18" s="5"/>
      <c r="BS18" s="2" t="s">
        <v>5</v>
      </c>
    </row>
    <row r="19" spans="1:71" ht="12" customHeight="1">
      <c r="B19" s="5"/>
      <c r="D19" s="10" t="s">
        <v>24</v>
      </c>
      <c r="AK19" s="10" t="s">
        <v>19</v>
      </c>
      <c r="AN19" s="11"/>
      <c r="AR19" s="5"/>
      <c r="BS19" s="2" t="s">
        <v>5</v>
      </c>
    </row>
    <row r="20" spans="1:71" ht="18.399999999999999" customHeight="1">
      <c r="B20" s="5"/>
      <c r="E20" s="11"/>
      <c r="AK20" s="10" t="s">
        <v>20</v>
      </c>
      <c r="AN20" s="11"/>
      <c r="AR20" s="5"/>
      <c r="BS20" s="2" t="s">
        <v>23</v>
      </c>
    </row>
    <row r="21" spans="1:71" ht="6.95" customHeight="1">
      <c r="B21" s="5"/>
      <c r="AR21" s="5"/>
    </row>
    <row r="22" spans="1:71" ht="12" customHeight="1">
      <c r="B22" s="5"/>
      <c r="D22" s="10" t="s">
        <v>25</v>
      </c>
      <c r="AR22" s="5"/>
    </row>
    <row r="23" spans="1:71" ht="16.5" customHeight="1">
      <c r="B23" s="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5"/>
    </row>
    <row r="24" spans="1:71" ht="6.95" customHeight="1">
      <c r="B24" s="5"/>
      <c r="AR24" s="5"/>
    </row>
    <row r="25" spans="1:71" ht="6.95" customHeight="1">
      <c r="B25" s="5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R25" s="5"/>
    </row>
    <row r="26" spans="1:71" s="17" customFormat="1" ht="25.9" customHeight="1">
      <c r="A26" s="13"/>
      <c r="B26" s="14"/>
      <c r="C26" s="13"/>
      <c r="D26" s="15" t="s">
        <v>26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86">
        <f>ROUND(AG94,2)</f>
        <v>0</v>
      </c>
      <c r="AL26" s="186"/>
      <c r="AM26" s="186"/>
      <c r="AN26" s="186"/>
      <c r="AO26" s="186"/>
      <c r="AP26" s="13"/>
      <c r="AQ26" s="13"/>
      <c r="AR26" s="14"/>
      <c r="BE26" s="13"/>
    </row>
    <row r="27" spans="1:71" s="17" customFormat="1" ht="6.95" customHeight="1">
      <c r="A27" s="13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4"/>
      <c r="BE27" s="13"/>
    </row>
    <row r="28" spans="1:71" s="17" customFormat="1" ht="12.75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81" t="s">
        <v>27</v>
      </c>
      <c r="M28" s="181"/>
      <c r="N28" s="181"/>
      <c r="O28" s="181"/>
      <c r="P28" s="181"/>
      <c r="Q28" s="13"/>
      <c r="R28" s="13"/>
      <c r="S28" s="13"/>
      <c r="T28" s="13"/>
      <c r="U28" s="13"/>
      <c r="V28" s="13"/>
      <c r="W28" s="181" t="s">
        <v>28</v>
      </c>
      <c r="X28" s="181"/>
      <c r="Y28" s="181"/>
      <c r="Z28" s="181"/>
      <c r="AA28" s="181"/>
      <c r="AB28" s="181"/>
      <c r="AC28" s="181"/>
      <c r="AD28" s="181"/>
      <c r="AE28" s="181"/>
      <c r="AF28" s="13"/>
      <c r="AG28" s="13"/>
      <c r="AH28" s="13"/>
      <c r="AI28" s="13"/>
      <c r="AJ28" s="13"/>
      <c r="AK28" s="181" t="s">
        <v>29</v>
      </c>
      <c r="AL28" s="181"/>
      <c r="AM28" s="181"/>
      <c r="AN28" s="181"/>
      <c r="AO28" s="181"/>
      <c r="AP28" s="13"/>
      <c r="AQ28" s="13"/>
      <c r="AR28" s="14"/>
      <c r="BE28" s="13"/>
    </row>
    <row r="29" spans="1:71" s="18" customFormat="1" ht="14.45" customHeight="1">
      <c r="B29" s="19"/>
      <c r="D29" s="10" t="s">
        <v>30</v>
      </c>
      <c r="F29" s="20" t="s">
        <v>31</v>
      </c>
      <c r="L29" s="179">
        <v>0.2</v>
      </c>
      <c r="M29" s="179"/>
      <c r="N29" s="179"/>
      <c r="O29" s="179"/>
      <c r="P29" s="179"/>
      <c r="Q29" s="21"/>
      <c r="R29" s="21"/>
      <c r="S29" s="21"/>
      <c r="T29" s="21"/>
      <c r="U29" s="21"/>
      <c r="V29" s="21"/>
      <c r="W29" s="180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F29" s="21"/>
      <c r="AG29" s="21"/>
      <c r="AH29" s="21"/>
      <c r="AI29" s="21"/>
      <c r="AJ29" s="21"/>
      <c r="AK29" s="180">
        <f>ROUND(AV94, 2)</f>
        <v>0</v>
      </c>
      <c r="AL29" s="180"/>
      <c r="AM29" s="180"/>
      <c r="AN29" s="180"/>
      <c r="AO29" s="180"/>
      <c r="AP29" s="21"/>
      <c r="AQ29" s="21"/>
      <c r="AR29" s="22"/>
      <c r="AS29" s="21"/>
      <c r="AT29" s="21"/>
      <c r="AU29" s="21"/>
      <c r="AV29" s="21"/>
      <c r="AW29" s="21"/>
      <c r="AX29" s="21"/>
      <c r="AY29" s="21"/>
      <c r="AZ29" s="21"/>
    </row>
    <row r="30" spans="1:71" s="18" customFormat="1" ht="14.45" customHeight="1">
      <c r="B30" s="19"/>
      <c r="F30" s="20" t="s">
        <v>32</v>
      </c>
      <c r="L30" s="179">
        <v>0.2</v>
      </c>
      <c r="M30" s="179"/>
      <c r="N30" s="179"/>
      <c r="O30" s="179"/>
      <c r="P30" s="179"/>
      <c r="Q30" s="21"/>
      <c r="R30" s="21"/>
      <c r="S30" s="21"/>
      <c r="T30" s="21"/>
      <c r="U30" s="21"/>
      <c r="V30" s="21"/>
      <c r="W30" s="180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F30" s="21"/>
      <c r="AG30" s="21"/>
      <c r="AH30" s="21"/>
      <c r="AI30" s="21"/>
      <c r="AJ30" s="21"/>
      <c r="AK30" s="180">
        <f>ROUND(AW94, 2)</f>
        <v>0</v>
      </c>
      <c r="AL30" s="180"/>
      <c r="AM30" s="180"/>
      <c r="AN30" s="180"/>
      <c r="AO30" s="180"/>
      <c r="AP30" s="21"/>
      <c r="AQ30" s="21"/>
      <c r="AR30" s="22"/>
      <c r="AS30" s="21"/>
      <c r="AT30" s="21"/>
      <c r="AU30" s="21"/>
      <c r="AV30" s="21"/>
      <c r="AW30" s="21"/>
      <c r="AX30" s="21"/>
      <c r="AY30" s="21"/>
      <c r="AZ30" s="21"/>
    </row>
    <row r="31" spans="1:71" s="18" customFormat="1" ht="14.45" hidden="1" customHeight="1">
      <c r="B31" s="19"/>
      <c r="F31" s="10" t="s">
        <v>33</v>
      </c>
      <c r="L31" s="177">
        <v>0.2</v>
      </c>
      <c r="M31" s="177"/>
      <c r="N31" s="177"/>
      <c r="O31" s="177"/>
      <c r="P31" s="177"/>
      <c r="W31" s="178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8">
        <v>0</v>
      </c>
      <c r="AL31" s="178"/>
      <c r="AM31" s="178"/>
      <c r="AN31" s="178"/>
      <c r="AO31" s="178"/>
      <c r="AR31" s="19"/>
    </row>
    <row r="32" spans="1:71" s="18" customFormat="1" ht="14.45" hidden="1" customHeight="1">
      <c r="B32" s="19"/>
      <c r="F32" s="10" t="s">
        <v>34</v>
      </c>
      <c r="L32" s="177">
        <v>0.2</v>
      </c>
      <c r="M32" s="177"/>
      <c r="N32" s="177"/>
      <c r="O32" s="177"/>
      <c r="P32" s="177"/>
      <c r="W32" s="178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8">
        <v>0</v>
      </c>
      <c r="AL32" s="178"/>
      <c r="AM32" s="178"/>
      <c r="AN32" s="178"/>
      <c r="AO32" s="178"/>
      <c r="AR32" s="19"/>
    </row>
    <row r="33" spans="1:57" s="18" customFormat="1" ht="14.45" hidden="1" customHeight="1">
      <c r="B33" s="19"/>
      <c r="F33" s="20" t="s">
        <v>35</v>
      </c>
      <c r="L33" s="179">
        <v>0</v>
      </c>
      <c r="M33" s="179"/>
      <c r="N33" s="179"/>
      <c r="O33" s="179"/>
      <c r="P33" s="179"/>
      <c r="Q33" s="21"/>
      <c r="R33" s="21"/>
      <c r="S33" s="21"/>
      <c r="T33" s="21"/>
      <c r="U33" s="21"/>
      <c r="V33" s="21"/>
      <c r="W33" s="180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F33" s="21"/>
      <c r="AG33" s="21"/>
      <c r="AH33" s="21"/>
      <c r="AI33" s="21"/>
      <c r="AJ33" s="21"/>
      <c r="AK33" s="180">
        <v>0</v>
      </c>
      <c r="AL33" s="180"/>
      <c r="AM33" s="180"/>
      <c r="AN33" s="180"/>
      <c r="AO33" s="180"/>
      <c r="AP33" s="21"/>
      <c r="AQ33" s="21"/>
      <c r="AR33" s="22"/>
      <c r="AS33" s="21"/>
      <c r="AT33" s="21"/>
      <c r="AU33" s="21"/>
      <c r="AV33" s="21"/>
      <c r="AW33" s="21"/>
      <c r="AX33" s="21"/>
      <c r="AY33" s="21"/>
      <c r="AZ33" s="21"/>
    </row>
    <row r="34" spans="1:57" s="17" customFormat="1" ht="6.95" customHeight="1">
      <c r="A34" s="13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4"/>
      <c r="BE34" s="13"/>
    </row>
    <row r="35" spans="1:57" s="17" customFormat="1" ht="25.9" customHeight="1">
      <c r="A35" s="13"/>
      <c r="B35" s="14"/>
      <c r="C35" s="23"/>
      <c r="D35" s="24" t="s">
        <v>36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 t="s">
        <v>37</v>
      </c>
      <c r="U35" s="25"/>
      <c r="V35" s="25"/>
      <c r="W35" s="25"/>
      <c r="X35" s="173" t="s">
        <v>38</v>
      </c>
      <c r="Y35" s="173"/>
      <c r="Z35" s="173"/>
      <c r="AA35" s="173"/>
      <c r="AB35" s="173"/>
      <c r="AC35" s="25"/>
      <c r="AD35" s="25"/>
      <c r="AE35" s="25"/>
      <c r="AF35" s="25"/>
      <c r="AG35" s="25"/>
      <c r="AH35" s="25"/>
      <c r="AI35" s="25"/>
      <c r="AJ35" s="25"/>
      <c r="AK35" s="174">
        <f>SUM(AK26:AK33)</f>
        <v>0</v>
      </c>
      <c r="AL35" s="174"/>
      <c r="AM35" s="174"/>
      <c r="AN35" s="174"/>
      <c r="AO35" s="174"/>
      <c r="AP35" s="23"/>
      <c r="AQ35" s="23"/>
      <c r="AR35" s="14"/>
      <c r="BE35" s="13"/>
    </row>
    <row r="36" spans="1:57" s="17" customFormat="1" ht="6.9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4"/>
      <c r="BE36" s="13"/>
    </row>
    <row r="37" spans="1:57" s="17" customFormat="1" ht="14.4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4"/>
      <c r="BE37" s="13"/>
    </row>
    <row r="38" spans="1:57" ht="14.45" customHeight="1">
      <c r="B38" s="5"/>
      <c r="AR38" s="5"/>
    </row>
    <row r="39" spans="1:57" ht="14.45" customHeight="1">
      <c r="B39" s="5"/>
      <c r="AR39" s="5"/>
    </row>
    <row r="40" spans="1:57" ht="14.45" customHeight="1">
      <c r="B40" s="5"/>
      <c r="AR40" s="5"/>
    </row>
    <row r="41" spans="1:57" ht="14.45" customHeight="1">
      <c r="B41" s="5"/>
      <c r="AR41" s="5"/>
    </row>
    <row r="42" spans="1:57" ht="14.45" customHeight="1">
      <c r="B42" s="5"/>
      <c r="AR42" s="5"/>
    </row>
    <row r="43" spans="1:57" ht="14.45" customHeight="1">
      <c r="B43" s="5"/>
      <c r="AR43" s="5"/>
    </row>
    <row r="44" spans="1:57" ht="14.45" customHeight="1">
      <c r="B44" s="5"/>
      <c r="AR44" s="5"/>
    </row>
    <row r="45" spans="1:57" ht="14.45" customHeight="1">
      <c r="B45" s="5"/>
      <c r="AR45" s="5"/>
    </row>
    <row r="46" spans="1:57" ht="14.45" customHeight="1">
      <c r="B46" s="5"/>
      <c r="AR46" s="5"/>
    </row>
    <row r="47" spans="1:57" ht="14.45" customHeight="1">
      <c r="B47" s="5"/>
      <c r="AR47" s="5"/>
    </row>
    <row r="48" spans="1:57" ht="14.45" customHeight="1">
      <c r="B48" s="5"/>
      <c r="AR48" s="5"/>
    </row>
    <row r="49" spans="1:57" s="17" customFormat="1" ht="14.45" customHeight="1">
      <c r="B49" s="27"/>
      <c r="D49" s="28" t="s">
        <v>39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8" t="s">
        <v>40</v>
      </c>
      <c r="AI49" s="29"/>
      <c r="AJ49" s="29"/>
      <c r="AK49" s="29"/>
      <c r="AL49" s="29"/>
      <c r="AM49" s="29"/>
      <c r="AN49" s="29"/>
      <c r="AO49" s="29"/>
      <c r="AR49" s="27"/>
    </row>
    <row r="50" spans="1:57">
      <c r="B50" s="5"/>
      <c r="AR50" s="5"/>
    </row>
    <row r="51" spans="1:57">
      <c r="B51" s="5"/>
      <c r="AR51" s="5"/>
    </row>
    <row r="52" spans="1:57">
      <c r="B52" s="5"/>
      <c r="AR52" s="5"/>
    </row>
    <row r="53" spans="1:57">
      <c r="B53" s="5"/>
      <c r="AR53" s="5"/>
    </row>
    <row r="54" spans="1:57">
      <c r="B54" s="5"/>
      <c r="AR54" s="5"/>
    </row>
    <row r="55" spans="1:57">
      <c r="B55" s="5"/>
      <c r="AR55" s="5"/>
    </row>
    <row r="56" spans="1:57">
      <c r="B56" s="5"/>
      <c r="AR56" s="5"/>
    </row>
    <row r="57" spans="1:57">
      <c r="B57" s="5"/>
      <c r="AR57" s="5"/>
    </row>
    <row r="58" spans="1:57">
      <c r="B58" s="5"/>
      <c r="AR58" s="5"/>
    </row>
    <row r="59" spans="1:57">
      <c r="B59" s="5"/>
      <c r="AR59" s="5"/>
    </row>
    <row r="60" spans="1:57" s="17" customFormat="1" ht="12.75">
      <c r="A60" s="13"/>
      <c r="B60" s="14"/>
      <c r="C60" s="13"/>
      <c r="D60" s="30" t="s">
        <v>41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30" t="s">
        <v>42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30" t="s">
        <v>41</v>
      </c>
      <c r="AI60" s="16"/>
      <c r="AJ60" s="16"/>
      <c r="AK60" s="16"/>
      <c r="AL60" s="16"/>
      <c r="AM60" s="30" t="s">
        <v>42</v>
      </c>
      <c r="AN60" s="16"/>
      <c r="AO60" s="16"/>
      <c r="AP60" s="13"/>
      <c r="AQ60" s="13"/>
      <c r="AR60" s="14"/>
      <c r="BE60" s="13"/>
    </row>
    <row r="61" spans="1:57">
      <c r="B61" s="5"/>
      <c r="AR61" s="5"/>
    </row>
    <row r="62" spans="1:57">
      <c r="B62" s="5"/>
      <c r="AR62" s="5"/>
    </row>
    <row r="63" spans="1:57">
      <c r="B63" s="5"/>
      <c r="AR63" s="5"/>
    </row>
    <row r="64" spans="1:57" s="17" customFormat="1" ht="12.75">
      <c r="A64" s="13"/>
      <c r="B64" s="14"/>
      <c r="C64" s="13"/>
      <c r="D64" s="28" t="s">
        <v>43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28" t="s">
        <v>44</v>
      </c>
      <c r="AI64" s="31"/>
      <c r="AJ64" s="31"/>
      <c r="AK64" s="31"/>
      <c r="AL64" s="31"/>
      <c r="AM64" s="31"/>
      <c r="AN64" s="31"/>
      <c r="AO64" s="31"/>
      <c r="AP64" s="13"/>
      <c r="AQ64" s="13"/>
      <c r="AR64" s="14"/>
      <c r="BE64" s="13"/>
    </row>
    <row r="65" spans="1:57">
      <c r="B65" s="5"/>
      <c r="AR65" s="5"/>
    </row>
    <row r="66" spans="1:57">
      <c r="B66" s="5"/>
      <c r="AR66" s="5"/>
    </row>
    <row r="67" spans="1:57">
      <c r="B67" s="5"/>
      <c r="AR67" s="5"/>
    </row>
    <row r="68" spans="1:57">
      <c r="B68" s="5"/>
      <c r="AR68" s="5"/>
    </row>
    <row r="69" spans="1:57">
      <c r="B69" s="5"/>
      <c r="AR69" s="5"/>
    </row>
    <row r="70" spans="1:57">
      <c r="B70" s="5"/>
      <c r="AR70" s="5"/>
    </row>
    <row r="71" spans="1:57">
      <c r="B71" s="5"/>
      <c r="AR71" s="5"/>
    </row>
    <row r="72" spans="1:57">
      <c r="B72" s="5"/>
      <c r="AR72" s="5"/>
    </row>
    <row r="73" spans="1:57">
      <c r="B73" s="5"/>
      <c r="AR73" s="5"/>
    </row>
    <row r="74" spans="1:57">
      <c r="B74" s="5"/>
      <c r="AR74" s="5"/>
    </row>
    <row r="75" spans="1:57" s="17" customFormat="1" ht="12.75">
      <c r="A75" s="13"/>
      <c r="B75" s="14"/>
      <c r="C75" s="13"/>
      <c r="D75" s="30" t="s">
        <v>41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30" t="s">
        <v>42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0" t="s">
        <v>41</v>
      </c>
      <c r="AI75" s="16"/>
      <c r="AJ75" s="16"/>
      <c r="AK75" s="16"/>
      <c r="AL75" s="16"/>
      <c r="AM75" s="30" t="s">
        <v>42</v>
      </c>
      <c r="AN75" s="16"/>
      <c r="AO75" s="16"/>
      <c r="AP75" s="13"/>
      <c r="AQ75" s="13"/>
      <c r="AR75" s="14"/>
      <c r="BE75" s="13"/>
    </row>
    <row r="76" spans="1:57" s="17" customFormat="1">
      <c r="A76" s="13"/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4"/>
      <c r="BE76" s="13"/>
    </row>
    <row r="77" spans="1:57" s="17" customFormat="1" ht="6.95" customHeight="1">
      <c r="A77" s="13"/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14"/>
      <c r="BE77" s="13"/>
    </row>
    <row r="81" spans="1:91" s="17" customFormat="1" ht="6.95" customHeight="1">
      <c r="A81" s="13"/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14"/>
      <c r="BE81" s="13"/>
    </row>
    <row r="82" spans="1:91" s="17" customFormat="1" ht="24.95" customHeight="1">
      <c r="A82" s="13"/>
      <c r="B82" s="14"/>
      <c r="C82" s="6" t="s">
        <v>45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4"/>
      <c r="BE82" s="13"/>
    </row>
    <row r="83" spans="1:91" s="17" customFormat="1" ht="6.95" customHeight="1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4"/>
      <c r="BE83" s="13"/>
    </row>
    <row r="84" spans="1:91" s="36" customFormat="1" ht="12" customHeight="1">
      <c r="B84" s="37"/>
      <c r="C84" s="10" t="s">
        <v>9</v>
      </c>
      <c r="L84" s="36">
        <f>K5</f>
        <v>0</v>
      </c>
      <c r="AR84" s="37"/>
    </row>
    <row r="85" spans="1:91" s="38" customFormat="1" ht="36.950000000000003" customHeight="1">
      <c r="B85" s="39"/>
      <c r="C85" s="40" t="s">
        <v>10</v>
      </c>
      <c r="L85" s="175" t="str">
        <f>K6</f>
        <v>Považský Cukor a.s. - Osvetlenie objektov - Areál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39"/>
    </row>
    <row r="86" spans="1:91" s="17" customFormat="1" ht="6.95" customHeight="1">
      <c r="A86" s="13"/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4"/>
      <c r="BE86" s="13"/>
    </row>
    <row r="87" spans="1:91" s="17" customFormat="1" ht="12" customHeight="1">
      <c r="A87" s="13"/>
      <c r="B87" s="14"/>
      <c r="C87" s="10" t="s">
        <v>14</v>
      </c>
      <c r="D87" s="13"/>
      <c r="E87" s="13"/>
      <c r="F87" s="13"/>
      <c r="G87" s="13"/>
      <c r="H87" s="13"/>
      <c r="I87" s="13"/>
      <c r="J87" s="13"/>
      <c r="K87" s="13"/>
      <c r="L87" s="41" t="str">
        <f>IF(K8="","",K8)</f>
        <v xml:space="preserve"> 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0" t="s">
        <v>16</v>
      </c>
      <c r="AJ87" s="13"/>
      <c r="AK87" s="13"/>
      <c r="AL87" s="13"/>
      <c r="AM87" s="176" t="str">
        <f>IF(AN8= "","",AN8)</f>
        <v>17. 3. 2022</v>
      </c>
      <c r="AN87" s="176"/>
      <c r="AO87" s="13"/>
      <c r="AP87" s="13"/>
      <c r="AQ87" s="13"/>
      <c r="AR87" s="14"/>
      <c r="BE87" s="13"/>
    </row>
    <row r="88" spans="1:91" s="17" customFormat="1" ht="6.95" customHeight="1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4"/>
      <c r="BE88" s="13"/>
    </row>
    <row r="89" spans="1:91" s="17" customFormat="1" ht="15.2" customHeight="1">
      <c r="A89" s="13"/>
      <c r="B89" s="14"/>
      <c r="C89" s="10" t="s">
        <v>18</v>
      </c>
      <c r="D89" s="13"/>
      <c r="E89" s="13"/>
      <c r="F89" s="13"/>
      <c r="G89" s="13"/>
      <c r="H89" s="13"/>
      <c r="I89" s="13"/>
      <c r="J89" s="13"/>
      <c r="K89" s="13"/>
      <c r="L89" s="36" t="s">
        <v>224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0" t="s">
        <v>22</v>
      </c>
      <c r="AJ89" s="13"/>
      <c r="AK89" s="13"/>
      <c r="AL89" s="13"/>
      <c r="AM89" s="168" t="str">
        <f>IF(E17="","",E17)</f>
        <v xml:space="preserve"> </v>
      </c>
      <c r="AN89" s="168"/>
      <c r="AO89" s="168"/>
      <c r="AP89" s="168"/>
      <c r="AQ89" s="13"/>
      <c r="AR89" s="14"/>
      <c r="AS89" s="167" t="s">
        <v>46</v>
      </c>
      <c r="AT89" s="167"/>
      <c r="AU89" s="42"/>
      <c r="AV89" s="42"/>
      <c r="AW89" s="42"/>
      <c r="AX89" s="42"/>
      <c r="AY89" s="42"/>
      <c r="AZ89" s="42"/>
      <c r="BA89" s="42"/>
      <c r="BB89" s="42"/>
      <c r="BC89" s="42"/>
      <c r="BD89" s="43"/>
      <c r="BE89" s="13"/>
    </row>
    <row r="90" spans="1:91" s="17" customFormat="1" ht="15.2" customHeight="1">
      <c r="A90" s="13"/>
      <c r="B90" s="14"/>
      <c r="C90" s="10" t="s">
        <v>21</v>
      </c>
      <c r="D90" s="13"/>
      <c r="E90" s="13"/>
      <c r="F90" s="13"/>
      <c r="G90" s="13"/>
      <c r="H90" s="13"/>
      <c r="I90" s="13"/>
      <c r="J90" s="13"/>
      <c r="K90" s="13"/>
      <c r="L90" s="36" t="str">
        <f>IF(E14="","",E14)</f>
        <v/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0" t="s">
        <v>24</v>
      </c>
      <c r="AJ90" s="13"/>
      <c r="AK90" s="13"/>
      <c r="AL90" s="13"/>
      <c r="AM90" s="168" t="str">
        <f>IF(E20="","",E20)</f>
        <v/>
      </c>
      <c r="AN90" s="168"/>
      <c r="AO90" s="168"/>
      <c r="AP90" s="168"/>
      <c r="AQ90" s="13"/>
      <c r="AR90" s="14"/>
      <c r="AS90" s="167"/>
      <c r="AT90" s="167"/>
      <c r="AU90" s="44"/>
      <c r="AV90" s="44"/>
      <c r="AW90" s="44"/>
      <c r="AX90" s="44"/>
      <c r="AY90" s="44"/>
      <c r="AZ90" s="44"/>
      <c r="BA90" s="44"/>
      <c r="BB90" s="44"/>
      <c r="BC90" s="44"/>
      <c r="BD90" s="45"/>
      <c r="BE90" s="13"/>
    </row>
    <row r="91" spans="1:91" s="17" customFormat="1" ht="10.9" customHeight="1">
      <c r="A91" s="13"/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4"/>
      <c r="AS91" s="167"/>
      <c r="AT91" s="167"/>
      <c r="AU91" s="44"/>
      <c r="AV91" s="44"/>
      <c r="AW91" s="44"/>
      <c r="AX91" s="44"/>
      <c r="AY91" s="44"/>
      <c r="AZ91" s="44"/>
      <c r="BA91" s="44"/>
      <c r="BB91" s="44"/>
      <c r="BC91" s="44"/>
      <c r="BD91" s="45"/>
      <c r="BE91" s="13"/>
    </row>
    <row r="92" spans="1:91" s="17" customFormat="1" ht="29.25" customHeight="1">
      <c r="A92" s="13"/>
      <c r="B92" s="14"/>
      <c r="C92" s="169" t="s">
        <v>47</v>
      </c>
      <c r="D92" s="169"/>
      <c r="E92" s="169"/>
      <c r="F92" s="169"/>
      <c r="G92" s="169"/>
      <c r="H92" s="46"/>
      <c r="I92" s="170" t="s">
        <v>48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1" t="s">
        <v>49</v>
      </c>
      <c r="AH92" s="171"/>
      <c r="AI92" s="171"/>
      <c r="AJ92" s="171"/>
      <c r="AK92" s="171"/>
      <c r="AL92" s="171"/>
      <c r="AM92" s="171"/>
      <c r="AN92" s="172" t="s">
        <v>50</v>
      </c>
      <c r="AO92" s="172"/>
      <c r="AP92" s="172"/>
      <c r="AQ92" s="47" t="s">
        <v>51</v>
      </c>
      <c r="AR92" s="14"/>
      <c r="AS92" s="48" t="s">
        <v>52</v>
      </c>
      <c r="AT92" s="49" t="s">
        <v>53</v>
      </c>
      <c r="AU92" s="49" t="s">
        <v>54</v>
      </c>
      <c r="AV92" s="49" t="s">
        <v>55</v>
      </c>
      <c r="AW92" s="49" t="s">
        <v>56</v>
      </c>
      <c r="AX92" s="49" t="s">
        <v>57</v>
      </c>
      <c r="AY92" s="49" t="s">
        <v>58</v>
      </c>
      <c r="AZ92" s="49" t="s">
        <v>59</v>
      </c>
      <c r="BA92" s="49" t="s">
        <v>60</v>
      </c>
      <c r="BB92" s="49" t="s">
        <v>61</v>
      </c>
      <c r="BC92" s="49" t="s">
        <v>62</v>
      </c>
      <c r="BD92" s="50" t="s">
        <v>63</v>
      </c>
      <c r="BE92" s="13"/>
    </row>
    <row r="93" spans="1:91" s="17" customFormat="1" ht="10.9" customHeight="1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4"/>
      <c r="AS93" s="5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13"/>
    </row>
    <row r="94" spans="1:91" s="54" customFormat="1" ht="32.450000000000003" customHeight="1">
      <c r="B94" s="55"/>
      <c r="C94" s="56" t="s">
        <v>64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63">
        <f>ROUND(AG95,2)</f>
        <v>0</v>
      </c>
      <c r="AH94" s="163"/>
      <c r="AI94" s="163"/>
      <c r="AJ94" s="163"/>
      <c r="AK94" s="163"/>
      <c r="AL94" s="163"/>
      <c r="AM94" s="163"/>
      <c r="AN94" s="164">
        <f>SUM(AG94,AT94)</f>
        <v>0</v>
      </c>
      <c r="AO94" s="164"/>
      <c r="AP94" s="164"/>
      <c r="AQ94" s="58"/>
      <c r="AR94" s="55"/>
      <c r="AS94" s="59">
        <f>ROUND(AS95,2)</f>
        <v>0</v>
      </c>
      <c r="AT94" s="60">
        <f>ROUND(SUM(AV94:AW94),2)</f>
        <v>0</v>
      </c>
      <c r="AU94" s="61">
        <f>ROUND(AU95,5)</f>
        <v>0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65</v>
      </c>
      <c r="BT94" s="63" t="s">
        <v>66</v>
      </c>
      <c r="BU94" s="64" t="s">
        <v>67</v>
      </c>
      <c r="BV94" s="63" t="s">
        <v>68</v>
      </c>
      <c r="BW94" s="63" t="s">
        <v>3</v>
      </c>
      <c r="BX94" s="63" t="s">
        <v>69</v>
      </c>
      <c r="CL94" s="63"/>
    </row>
    <row r="95" spans="1:91" s="74" customFormat="1" ht="16.5" customHeight="1">
      <c r="A95" s="65" t="s">
        <v>70</v>
      </c>
      <c r="B95" s="66"/>
      <c r="C95" s="67"/>
      <c r="D95" s="165" t="s">
        <v>71</v>
      </c>
      <c r="E95" s="165"/>
      <c r="F95" s="165"/>
      <c r="G95" s="165"/>
      <c r="H95" s="165"/>
      <c r="I95" s="68"/>
      <c r="J95" s="165" t="s">
        <v>11</v>
      </c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6">
        <f>'1 - Osvetlenie objektov'!J30</f>
        <v>0</v>
      </c>
      <c r="AH95" s="166"/>
      <c r="AI95" s="166"/>
      <c r="AJ95" s="166"/>
      <c r="AK95" s="166"/>
      <c r="AL95" s="166"/>
      <c r="AM95" s="166"/>
      <c r="AN95" s="166">
        <f>SUM(AG95,AT95)</f>
        <v>0</v>
      </c>
      <c r="AO95" s="166"/>
      <c r="AP95" s="166"/>
      <c r="AQ95" s="69" t="s">
        <v>72</v>
      </c>
      <c r="AR95" s="66"/>
      <c r="AS95" s="70">
        <v>0</v>
      </c>
      <c r="AT95" s="71">
        <f>ROUND(SUM(AV95:AW95),2)</f>
        <v>0</v>
      </c>
      <c r="AU95" s="72">
        <f>'1 - Osvetlenie objektov'!P119</f>
        <v>0</v>
      </c>
      <c r="AV95" s="71">
        <f>'1 - Osvetlenie objektov'!J33</f>
        <v>0</v>
      </c>
      <c r="AW95" s="71">
        <f>'1 - Osvetlenie objektov'!J34</f>
        <v>0</v>
      </c>
      <c r="AX95" s="71">
        <f>'1 - Osvetlenie objektov'!J35</f>
        <v>0</v>
      </c>
      <c r="AY95" s="71">
        <f>'1 - Osvetlenie objektov'!J36</f>
        <v>0</v>
      </c>
      <c r="AZ95" s="71">
        <f>'1 - Osvetlenie objektov'!F33</f>
        <v>0</v>
      </c>
      <c r="BA95" s="71">
        <f>'1 - Osvetlenie objektov'!F34</f>
        <v>0</v>
      </c>
      <c r="BB95" s="71">
        <f>'1 - Osvetlenie objektov'!F35</f>
        <v>0</v>
      </c>
      <c r="BC95" s="71">
        <f>'1 - Osvetlenie objektov'!F36</f>
        <v>0</v>
      </c>
      <c r="BD95" s="73">
        <f>'1 - Osvetlenie objektov'!F37</f>
        <v>0</v>
      </c>
      <c r="BT95" s="75" t="s">
        <v>71</v>
      </c>
      <c r="BV95" s="75" t="s">
        <v>68</v>
      </c>
      <c r="BW95" s="75" t="s">
        <v>73</v>
      </c>
      <c r="BX95" s="75" t="s">
        <v>3</v>
      </c>
      <c r="CL95" s="75"/>
      <c r="CM95" s="75" t="s">
        <v>66</v>
      </c>
    </row>
    <row r="96" spans="1:91" s="17" customFormat="1" ht="30" customHeight="1">
      <c r="A96" s="13"/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4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</row>
    <row r="97" spans="1:57" s="17" customFormat="1" ht="6.95" customHeight="1">
      <c r="A97" s="13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14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</sheetData>
  <mergeCells count="41">
    <mergeCell ref="AR2:BE2"/>
    <mergeCell ref="K5:AO5"/>
    <mergeCell ref="K6:AO6"/>
    <mergeCell ref="E23:AN23"/>
    <mergeCell ref="AK26:AO26"/>
    <mergeCell ref="AM10:AN10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1 - Osvetlenie objektov'!C2" display="/" xr:uid="{00000000-0004-0000-0000-000000000000}"/>
  </hyperlink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03"/>
  <sheetViews>
    <sheetView showGridLines="0" topLeftCell="A94" zoomScale="85" zoomScaleNormal="85" workbookViewId="0">
      <selection activeCell="I181" sqref="I181:I20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5.332031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32" max="43" width="8.5" customWidth="1"/>
    <col min="44" max="65" width="9.33203125" hidden="1" customWidth="1"/>
    <col min="66" max="1025" width="8.5" customWidth="1"/>
  </cols>
  <sheetData>
    <row r="1" spans="1:46">
      <c r="A1" s="76"/>
    </row>
    <row r="2" spans="1:46" ht="36.950000000000003" customHeight="1">
      <c r="L2" s="182" t="s">
        <v>4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2" t="s">
        <v>73</v>
      </c>
    </row>
    <row r="3" spans="1:46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66</v>
      </c>
    </row>
    <row r="4" spans="1:46" ht="24.95" customHeight="1">
      <c r="B4" s="5"/>
      <c r="D4" s="6" t="s">
        <v>74</v>
      </c>
      <c r="L4" s="5"/>
      <c r="M4" s="77" t="s">
        <v>8</v>
      </c>
      <c r="AT4" s="2" t="s">
        <v>2</v>
      </c>
    </row>
    <row r="5" spans="1:46" ht="6.95" customHeight="1">
      <c r="B5" s="5"/>
      <c r="L5" s="5"/>
    </row>
    <row r="6" spans="1:46" ht="12" customHeight="1">
      <c r="B6" s="5"/>
      <c r="D6" s="10" t="s">
        <v>10</v>
      </c>
      <c r="L6" s="5"/>
    </row>
    <row r="7" spans="1:46" ht="16.5" customHeight="1">
      <c r="B7" s="5"/>
      <c r="E7" s="188" t="str">
        <f>'Rekapitulácia stavby'!K6</f>
        <v>Považský Cukor a.s. - Osvetlenie objektov - Areál</v>
      </c>
      <c r="F7" s="188"/>
      <c r="G7" s="188"/>
      <c r="H7" s="188"/>
      <c r="L7" s="5"/>
    </row>
    <row r="8" spans="1:46" s="17" customFormat="1" ht="12" customHeight="1">
      <c r="A8" s="13"/>
      <c r="B8" s="14"/>
      <c r="C8" s="13"/>
      <c r="D8" s="10" t="s">
        <v>75</v>
      </c>
      <c r="E8" s="13"/>
      <c r="F8" s="13"/>
      <c r="G8" s="13"/>
      <c r="H8" s="13"/>
      <c r="I8" s="13"/>
      <c r="J8" s="13"/>
      <c r="K8" s="13"/>
      <c r="L8" s="27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46" s="17" customFormat="1" ht="16.5" customHeight="1">
      <c r="A9" s="13"/>
      <c r="B9" s="14"/>
      <c r="C9" s="13"/>
      <c r="D9" s="13"/>
      <c r="E9" s="175" t="s">
        <v>76</v>
      </c>
      <c r="F9" s="175"/>
      <c r="G9" s="175"/>
      <c r="H9" s="175"/>
      <c r="I9" s="13"/>
      <c r="J9" s="13"/>
      <c r="K9" s="13"/>
      <c r="L9" s="27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6" s="17" customFormat="1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27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46" s="17" customFormat="1" ht="12" customHeight="1">
      <c r="A11" s="13"/>
      <c r="B11" s="14"/>
      <c r="C11" s="13"/>
      <c r="D11" s="10" t="s">
        <v>12</v>
      </c>
      <c r="E11" s="13"/>
      <c r="F11" s="11"/>
      <c r="G11" s="13"/>
      <c r="H11" s="13"/>
      <c r="I11" s="10" t="s">
        <v>13</v>
      </c>
      <c r="J11" s="11"/>
      <c r="K11" s="13"/>
      <c r="L11" s="27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46" s="17" customFormat="1" ht="12" customHeight="1">
      <c r="A12" s="13"/>
      <c r="B12" s="14"/>
      <c r="C12" s="13"/>
      <c r="D12" s="10" t="s">
        <v>14</v>
      </c>
      <c r="E12" s="13"/>
      <c r="F12" s="11" t="s">
        <v>15</v>
      </c>
      <c r="G12" s="13"/>
      <c r="H12" s="13"/>
      <c r="I12" s="10" t="s">
        <v>16</v>
      </c>
      <c r="J12" s="78" t="str">
        <f>'Rekapitulácia stavby'!AN8</f>
        <v>17. 3. 2022</v>
      </c>
      <c r="K12" s="13"/>
      <c r="L12" s="27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46" s="17" customFormat="1" ht="10.9" customHeight="1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27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46" s="17" customFormat="1" ht="12" customHeight="1">
      <c r="A14" s="13"/>
      <c r="B14" s="14"/>
      <c r="C14" s="13"/>
      <c r="D14" s="10" t="s">
        <v>18</v>
      </c>
      <c r="E14" s="13"/>
      <c r="F14" s="13" t="s">
        <v>220</v>
      </c>
      <c r="G14" s="13"/>
      <c r="H14" s="13"/>
      <c r="I14" s="10" t="s">
        <v>19</v>
      </c>
      <c r="J14" s="11">
        <v>35716266</v>
      </c>
      <c r="K14" s="13"/>
      <c r="L14" s="27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46" s="17" customFormat="1" ht="18" customHeight="1">
      <c r="A15" s="13"/>
      <c r="B15" s="14"/>
      <c r="C15" s="13"/>
      <c r="D15" s="13"/>
      <c r="E15" s="11" t="str">
        <f>IF('Rekapitulácia stavby'!E11="","",'Rekapitulácia stavby'!E11)</f>
        <v xml:space="preserve"> </v>
      </c>
      <c r="F15" s="13" t="s">
        <v>221</v>
      </c>
      <c r="G15" s="13"/>
      <c r="H15" s="13"/>
      <c r="I15" s="10" t="s">
        <v>20</v>
      </c>
      <c r="J15" s="11" t="s">
        <v>222</v>
      </c>
      <c r="K15" s="13"/>
      <c r="L15" s="27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46" s="17" customFormat="1" ht="6.95" customHeight="1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27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s="17" customFormat="1" ht="12" customHeight="1">
      <c r="A17" s="13"/>
      <c r="B17" s="14"/>
      <c r="C17" s="13"/>
      <c r="D17" s="10" t="s">
        <v>21</v>
      </c>
      <c r="E17" s="13"/>
      <c r="F17" s="13"/>
      <c r="G17" s="13"/>
      <c r="H17" s="13"/>
      <c r="I17" s="10" t="s">
        <v>19</v>
      </c>
      <c r="J17" s="11"/>
      <c r="K17" s="13"/>
      <c r="L17" s="2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s="17" customFormat="1" ht="18" customHeight="1">
      <c r="A18" s="13"/>
      <c r="B18" s="14"/>
      <c r="C18" s="13"/>
      <c r="D18" s="13"/>
      <c r="E18" s="11"/>
      <c r="F18" s="13"/>
      <c r="G18" s="13"/>
      <c r="H18" s="13"/>
      <c r="I18" s="10" t="s">
        <v>20</v>
      </c>
      <c r="J18" s="11"/>
      <c r="K18" s="13"/>
      <c r="L18" s="27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17" customFormat="1" ht="6.95" customHeight="1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27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s="17" customFormat="1" ht="12" customHeight="1">
      <c r="A20" s="13"/>
      <c r="B20" s="14"/>
      <c r="C20" s="13"/>
      <c r="D20" s="10" t="s">
        <v>22</v>
      </c>
      <c r="E20" s="13"/>
      <c r="F20" s="13"/>
      <c r="G20" s="13"/>
      <c r="H20" s="13"/>
      <c r="I20" s="10" t="s">
        <v>19</v>
      </c>
      <c r="J20" s="11" t="str">
        <f>IF('Rekapitulácia stavby'!AN16="","",'Rekapitulácia stavby'!AN16)</f>
        <v/>
      </c>
      <c r="K20" s="13"/>
      <c r="L20" s="27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s="17" customFormat="1" ht="18" customHeight="1">
      <c r="A21" s="13"/>
      <c r="B21" s="14"/>
      <c r="C21" s="13"/>
      <c r="D21" s="13"/>
      <c r="E21" s="11"/>
      <c r="F21" s="13"/>
      <c r="G21" s="13"/>
      <c r="H21" s="13"/>
      <c r="I21" s="10" t="s">
        <v>20</v>
      </c>
      <c r="J21" s="11" t="str">
        <f>IF('Rekapitulácia stavby'!AN17="","",'Rekapitulácia stavby'!AN17)</f>
        <v/>
      </c>
      <c r="K21" s="13"/>
      <c r="L21" s="27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s="17" customFormat="1" ht="6.95" customHeight="1">
      <c r="A22" s="13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27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s="17" customFormat="1" ht="12" customHeight="1">
      <c r="A23" s="13"/>
      <c r="B23" s="14"/>
      <c r="C23" s="13"/>
      <c r="D23" s="10" t="s">
        <v>24</v>
      </c>
      <c r="E23" s="13"/>
      <c r="F23" s="13"/>
      <c r="G23" s="13"/>
      <c r="H23" s="13"/>
      <c r="I23" s="10" t="s">
        <v>19</v>
      </c>
      <c r="J23" s="11"/>
      <c r="K23" s="13"/>
      <c r="L23" s="27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s="17" customFormat="1" ht="18" customHeight="1">
      <c r="A24" s="13"/>
      <c r="B24" s="14"/>
      <c r="C24" s="13"/>
      <c r="D24" s="13"/>
      <c r="E24" s="11"/>
      <c r="F24" s="13"/>
      <c r="G24" s="13"/>
      <c r="H24" s="13"/>
      <c r="I24" s="10" t="s">
        <v>20</v>
      </c>
      <c r="J24" s="11"/>
      <c r="K24" s="13"/>
      <c r="L24" s="27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s="17" customFormat="1" ht="6.95" customHeight="1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27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s="17" customFormat="1" ht="12" customHeight="1">
      <c r="A26" s="13"/>
      <c r="B26" s="14"/>
      <c r="C26" s="13"/>
      <c r="D26" s="10" t="s">
        <v>25</v>
      </c>
      <c r="E26" s="13"/>
      <c r="F26" s="13"/>
      <c r="G26" s="13"/>
      <c r="H26" s="13"/>
      <c r="I26" s="13"/>
      <c r="J26" s="13"/>
      <c r="K26" s="13"/>
      <c r="L26" s="27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s="82" customFormat="1" ht="16.5" customHeight="1">
      <c r="A27" s="79"/>
      <c r="B27" s="80"/>
      <c r="C27" s="79"/>
      <c r="D27" s="79"/>
      <c r="E27" s="185"/>
      <c r="F27" s="185"/>
      <c r="G27" s="185"/>
      <c r="H27" s="185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17" customFormat="1" ht="6.95" customHeight="1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27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s="17" customFormat="1" ht="6.95" customHeight="1">
      <c r="A29" s="13"/>
      <c r="B29" s="14"/>
      <c r="C29" s="13"/>
      <c r="D29" s="52"/>
      <c r="E29" s="52"/>
      <c r="F29" s="52"/>
      <c r="G29" s="52"/>
      <c r="H29" s="52"/>
      <c r="I29" s="52"/>
      <c r="J29" s="52"/>
      <c r="K29" s="52"/>
      <c r="L29" s="27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s="17" customFormat="1" ht="25.5" customHeight="1">
      <c r="A30" s="13"/>
      <c r="B30" s="14"/>
      <c r="C30" s="13"/>
      <c r="D30" s="83" t="s">
        <v>26</v>
      </c>
      <c r="E30" s="13"/>
      <c r="F30" s="13"/>
      <c r="G30" s="13"/>
      <c r="H30" s="13"/>
      <c r="I30" s="13"/>
      <c r="J30" s="84">
        <f>ROUND(J119, 2)</f>
        <v>0</v>
      </c>
      <c r="K30" s="13"/>
      <c r="L30" s="27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s="17" customFormat="1" ht="6.95" customHeight="1">
      <c r="A31" s="13"/>
      <c r="B31" s="14"/>
      <c r="C31" s="13"/>
      <c r="D31" s="52"/>
      <c r="E31" s="52"/>
      <c r="F31" s="52"/>
      <c r="G31" s="52"/>
      <c r="H31" s="52"/>
      <c r="I31" s="52"/>
      <c r="J31" s="52"/>
      <c r="K31" s="52"/>
      <c r="L31" s="27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17" customFormat="1" ht="14.45" customHeight="1">
      <c r="A32" s="13"/>
      <c r="B32" s="14"/>
      <c r="C32" s="13"/>
      <c r="D32" s="13"/>
      <c r="E32" s="13"/>
      <c r="F32" s="85" t="s">
        <v>28</v>
      </c>
      <c r="G32" s="13"/>
      <c r="H32" s="13"/>
      <c r="I32" s="85" t="s">
        <v>27</v>
      </c>
      <c r="J32" s="85" t="s">
        <v>29</v>
      </c>
      <c r="K32" s="13"/>
      <c r="L32" s="27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17" customFormat="1" ht="14.45" customHeight="1">
      <c r="A33" s="13"/>
      <c r="B33" s="14"/>
      <c r="C33" s="13"/>
      <c r="D33" s="86" t="s">
        <v>30</v>
      </c>
      <c r="E33" s="20" t="s">
        <v>31</v>
      </c>
      <c r="F33" s="87">
        <f>ROUND((SUM(BE119:BE202)),  2)</f>
        <v>0</v>
      </c>
      <c r="G33" s="88"/>
      <c r="H33" s="88"/>
      <c r="I33" s="89">
        <v>0.2</v>
      </c>
      <c r="J33" s="87">
        <f>ROUND(((SUM(BE119:BE202))*I33),  2)</f>
        <v>0</v>
      </c>
      <c r="K33" s="13"/>
      <c r="L33" s="27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17" customFormat="1" ht="14.45" customHeight="1">
      <c r="A34" s="13"/>
      <c r="B34" s="14"/>
      <c r="C34" s="13"/>
      <c r="D34" s="13"/>
      <c r="E34" s="20" t="s">
        <v>32</v>
      </c>
      <c r="F34" s="87">
        <f>ROUND((SUM(BF119:BF202)),  2)</f>
        <v>0</v>
      </c>
      <c r="G34" s="88"/>
      <c r="H34" s="88"/>
      <c r="I34" s="89">
        <v>0.2</v>
      </c>
      <c r="J34" s="87">
        <f>ROUND(((SUM(BF119:BF202))*I34),  2)</f>
        <v>0</v>
      </c>
      <c r="K34" s="13"/>
      <c r="L34" s="27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17" customFormat="1" ht="14.45" hidden="1" customHeight="1">
      <c r="A35" s="13"/>
      <c r="B35" s="14"/>
      <c r="C35" s="13"/>
      <c r="D35" s="13"/>
      <c r="E35" s="10" t="s">
        <v>33</v>
      </c>
      <c r="F35" s="90">
        <f>ROUND((SUM(BG119:BG202)),  2)</f>
        <v>0</v>
      </c>
      <c r="G35" s="13"/>
      <c r="H35" s="13"/>
      <c r="I35" s="91">
        <v>0.2</v>
      </c>
      <c r="J35" s="90">
        <f>0</f>
        <v>0</v>
      </c>
      <c r="K35" s="13"/>
      <c r="L35" s="27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17" customFormat="1" ht="14.45" hidden="1" customHeight="1">
      <c r="A36" s="13"/>
      <c r="B36" s="14"/>
      <c r="C36" s="13"/>
      <c r="D36" s="13"/>
      <c r="E36" s="10" t="s">
        <v>34</v>
      </c>
      <c r="F36" s="90">
        <f>ROUND((SUM(BH119:BH202)),  2)</f>
        <v>0</v>
      </c>
      <c r="G36" s="13"/>
      <c r="H36" s="13"/>
      <c r="I36" s="91">
        <v>0.2</v>
      </c>
      <c r="J36" s="90">
        <f>0</f>
        <v>0</v>
      </c>
      <c r="K36" s="13"/>
      <c r="L36" s="27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17" customFormat="1" ht="14.45" hidden="1" customHeight="1">
      <c r="A37" s="13"/>
      <c r="B37" s="14"/>
      <c r="C37" s="13"/>
      <c r="D37" s="13"/>
      <c r="E37" s="20" t="s">
        <v>35</v>
      </c>
      <c r="F37" s="87">
        <f>ROUND((SUM(BI119:BI202)),  2)</f>
        <v>0</v>
      </c>
      <c r="G37" s="88"/>
      <c r="H37" s="88"/>
      <c r="I37" s="89">
        <v>0</v>
      </c>
      <c r="J37" s="87">
        <f>0</f>
        <v>0</v>
      </c>
      <c r="K37" s="13"/>
      <c r="L37" s="27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s="17" customFormat="1" ht="6.9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27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s="17" customFormat="1" ht="25.5" customHeight="1">
      <c r="A39" s="13"/>
      <c r="B39" s="14"/>
      <c r="C39" s="92"/>
      <c r="D39" s="93" t="s">
        <v>36</v>
      </c>
      <c r="E39" s="46"/>
      <c r="F39" s="46"/>
      <c r="G39" s="94" t="s">
        <v>37</v>
      </c>
      <c r="H39" s="95" t="s">
        <v>38</v>
      </c>
      <c r="I39" s="46"/>
      <c r="J39" s="96">
        <f>SUM(J30:J37)</f>
        <v>0</v>
      </c>
      <c r="K39" s="97"/>
      <c r="L39" s="27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s="17" customFormat="1" ht="14.4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27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4.45" customHeight="1">
      <c r="B41" s="5"/>
      <c r="L41" s="5"/>
    </row>
    <row r="42" spans="1:31" ht="14.45" customHeight="1">
      <c r="B42" s="5"/>
      <c r="L42" s="5"/>
    </row>
    <row r="43" spans="1:31" ht="14.45" customHeight="1">
      <c r="B43" s="5"/>
      <c r="L43" s="5"/>
    </row>
    <row r="44" spans="1:31" ht="14.45" customHeight="1">
      <c r="B44" s="5"/>
      <c r="L44" s="5"/>
    </row>
    <row r="45" spans="1:31" ht="14.45" customHeight="1">
      <c r="B45" s="5"/>
      <c r="L45" s="5"/>
    </row>
    <row r="46" spans="1:31" ht="14.45" customHeight="1">
      <c r="B46" s="5"/>
      <c r="L46" s="5"/>
    </row>
    <row r="47" spans="1:31" ht="14.45" customHeight="1">
      <c r="B47" s="5"/>
      <c r="L47" s="5"/>
    </row>
    <row r="48" spans="1:31" ht="14.45" customHeight="1">
      <c r="B48" s="5"/>
      <c r="L48" s="5"/>
    </row>
    <row r="49" spans="1:31" ht="14.45" customHeight="1">
      <c r="B49" s="5"/>
      <c r="L49" s="5"/>
    </row>
    <row r="50" spans="1:31" s="17" customFormat="1" ht="14.45" customHeight="1">
      <c r="B50" s="27"/>
      <c r="D50" s="28" t="s">
        <v>39</v>
      </c>
      <c r="E50" s="29"/>
      <c r="F50" s="29"/>
      <c r="G50" s="28" t="s">
        <v>40</v>
      </c>
      <c r="H50" s="29"/>
      <c r="I50" s="29"/>
      <c r="J50" s="29"/>
      <c r="K50" s="29"/>
      <c r="L50" s="27"/>
    </row>
    <row r="51" spans="1:31">
      <c r="B51" s="5"/>
      <c r="L51" s="5"/>
    </row>
    <row r="52" spans="1:31">
      <c r="B52" s="5"/>
      <c r="L52" s="5"/>
    </row>
    <row r="53" spans="1:31">
      <c r="B53" s="5"/>
      <c r="L53" s="5"/>
    </row>
    <row r="54" spans="1:31">
      <c r="B54" s="5"/>
      <c r="L54" s="5"/>
    </row>
    <row r="55" spans="1:31">
      <c r="B55" s="5"/>
      <c r="L55" s="5"/>
    </row>
    <row r="56" spans="1:31">
      <c r="B56" s="5"/>
      <c r="L56" s="5"/>
    </row>
    <row r="57" spans="1:31">
      <c r="B57" s="5"/>
      <c r="L57" s="5"/>
    </row>
    <row r="58" spans="1:31">
      <c r="B58" s="5"/>
      <c r="L58" s="5"/>
    </row>
    <row r="59" spans="1:31">
      <c r="B59" s="5"/>
      <c r="L59" s="5"/>
    </row>
    <row r="60" spans="1:31">
      <c r="B60" s="5"/>
      <c r="L60" s="5"/>
    </row>
    <row r="61" spans="1:31" s="17" customFormat="1" ht="12.75">
      <c r="A61" s="13"/>
      <c r="B61" s="14"/>
      <c r="C61" s="13"/>
      <c r="D61" s="30" t="s">
        <v>41</v>
      </c>
      <c r="E61" s="16"/>
      <c r="F61" s="98" t="s">
        <v>42</v>
      </c>
      <c r="G61" s="30" t="s">
        <v>41</v>
      </c>
      <c r="H61" s="16"/>
      <c r="I61" s="16"/>
      <c r="J61" s="99" t="s">
        <v>42</v>
      </c>
      <c r="K61" s="16"/>
      <c r="L61" s="27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>
      <c r="B62" s="5"/>
      <c r="L62" s="5"/>
    </row>
    <row r="63" spans="1:31">
      <c r="B63" s="5"/>
      <c r="L63" s="5"/>
    </row>
    <row r="64" spans="1:31">
      <c r="B64" s="5"/>
      <c r="L64" s="5"/>
    </row>
    <row r="65" spans="1:31" s="17" customFormat="1" ht="12.75">
      <c r="A65" s="13"/>
      <c r="B65" s="14"/>
      <c r="C65" s="13"/>
      <c r="D65" s="28" t="s">
        <v>43</v>
      </c>
      <c r="E65" s="31"/>
      <c r="F65" s="31"/>
      <c r="G65" s="28" t="s">
        <v>44</v>
      </c>
      <c r="H65" s="31"/>
      <c r="I65" s="31"/>
      <c r="J65" s="31"/>
      <c r="K65" s="31"/>
      <c r="L65" s="27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>
      <c r="B66" s="5"/>
      <c r="L66" s="5"/>
    </row>
    <row r="67" spans="1:31">
      <c r="B67" s="5"/>
      <c r="L67" s="5"/>
    </row>
    <row r="68" spans="1:31">
      <c r="B68" s="5"/>
      <c r="L68" s="5"/>
    </row>
    <row r="69" spans="1:31">
      <c r="B69" s="5"/>
      <c r="L69" s="5"/>
    </row>
    <row r="70" spans="1:31">
      <c r="B70" s="5"/>
      <c r="L70" s="5"/>
    </row>
    <row r="71" spans="1:31">
      <c r="B71" s="5"/>
      <c r="L71" s="5"/>
    </row>
    <row r="72" spans="1:31">
      <c r="B72" s="5"/>
      <c r="L72" s="5"/>
    </row>
    <row r="73" spans="1:31">
      <c r="B73" s="5"/>
      <c r="L73" s="5"/>
    </row>
    <row r="74" spans="1:31">
      <c r="B74" s="5"/>
      <c r="L74" s="5"/>
    </row>
    <row r="75" spans="1:31">
      <c r="B75" s="5"/>
      <c r="L75" s="5"/>
    </row>
    <row r="76" spans="1:31" s="17" customFormat="1" ht="12.75">
      <c r="A76" s="13"/>
      <c r="B76" s="14"/>
      <c r="C76" s="13"/>
      <c r="D76" s="30" t="s">
        <v>41</v>
      </c>
      <c r="E76" s="16"/>
      <c r="F76" s="98" t="s">
        <v>42</v>
      </c>
      <c r="G76" s="30" t="s">
        <v>41</v>
      </c>
      <c r="H76" s="16"/>
      <c r="I76" s="16"/>
      <c r="J76" s="99" t="s">
        <v>42</v>
      </c>
      <c r="K76" s="16"/>
      <c r="L76" s="27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17" customFormat="1" ht="14.45" customHeight="1">
      <c r="A77" s="13"/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27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81" spans="1:47" s="17" customFormat="1" ht="6.95" customHeight="1">
      <c r="A81" s="13"/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27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47" s="17" customFormat="1" ht="24.95" customHeight="1">
      <c r="A82" s="13"/>
      <c r="B82" s="14"/>
      <c r="C82" s="6" t="s">
        <v>77</v>
      </c>
      <c r="D82" s="13"/>
      <c r="E82" s="13"/>
      <c r="F82" s="13"/>
      <c r="G82" s="13"/>
      <c r="H82" s="13"/>
      <c r="I82" s="13"/>
      <c r="J82" s="13"/>
      <c r="K82" s="13"/>
      <c r="L82" s="27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47" s="17" customFormat="1" ht="6.95" customHeight="1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27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47" s="17" customFormat="1" ht="12" customHeight="1">
      <c r="A84" s="13"/>
      <c r="B84" s="14"/>
      <c r="C84" s="10" t="s">
        <v>10</v>
      </c>
      <c r="D84" s="13"/>
      <c r="E84" s="13"/>
      <c r="F84" s="13"/>
      <c r="G84" s="13"/>
      <c r="H84" s="13"/>
      <c r="I84" s="13"/>
      <c r="J84" s="13"/>
      <c r="K84" s="13"/>
      <c r="L84" s="27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47" s="17" customFormat="1" ht="16.5" customHeight="1">
      <c r="A85" s="13"/>
      <c r="B85" s="14"/>
      <c r="C85" s="13"/>
      <c r="D85" s="13"/>
      <c r="E85" s="188" t="str">
        <f>E7</f>
        <v>Považský Cukor a.s. - Osvetlenie objektov - Areál</v>
      </c>
      <c r="F85" s="188"/>
      <c r="G85" s="188"/>
      <c r="H85" s="188"/>
      <c r="I85" s="13"/>
      <c r="J85" s="13"/>
      <c r="K85" s="13"/>
      <c r="L85" s="27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47" s="17" customFormat="1" ht="12" customHeight="1">
      <c r="A86" s="13"/>
      <c r="B86" s="14"/>
      <c r="C86" s="10" t="s">
        <v>75</v>
      </c>
      <c r="D86" s="13"/>
      <c r="E86" s="13"/>
      <c r="F86" s="13"/>
      <c r="G86" s="13"/>
      <c r="H86" s="13"/>
      <c r="I86" s="13"/>
      <c r="J86" s="13"/>
      <c r="K86" s="13"/>
      <c r="L86" s="27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47" s="17" customFormat="1" ht="16.5" customHeight="1">
      <c r="A87" s="13"/>
      <c r="B87" s="14"/>
      <c r="C87" s="13"/>
      <c r="D87" s="13"/>
      <c r="E87" s="175" t="str">
        <f>E9</f>
        <v>1 - Osvetlenie objektov</v>
      </c>
      <c r="F87" s="175"/>
      <c r="G87" s="175"/>
      <c r="H87" s="175"/>
      <c r="I87" s="13"/>
      <c r="J87" s="13"/>
      <c r="K87" s="13"/>
      <c r="L87" s="27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47" s="17" customFormat="1" ht="6.95" customHeight="1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27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47" s="17" customFormat="1" ht="12" customHeight="1">
      <c r="A89" s="13"/>
      <c r="B89" s="14"/>
      <c r="C89" s="10" t="s">
        <v>14</v>
      </c>
      <c r="D89" s="13"/>
      <c r="E89" s="13"/>
      <c r="F89" s="11" t="str">
        <f>F12</f>
        <v xml:space="preserve"> </v>
      </c>
      <c r="G89" s="13"/>
      <c r="H89" s="13"/>
      <c r="I89" s="10" t="s">
        <v>16</v>
      </c>
      <c r="J89" s="78" t="str">
        <f>IF(J12="","",J12)</f>
        <v>17. 3. 2022</v>
      </c>
      <c r="K89" s="13"/>
      <c r="L89" s="27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47" s="17" customFormat="1" ht="6.95" customHeight="1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27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47" s="17" customFormat="1" ht="15.2" customHeight="1">
      <c r="A91" s="13"/>
      <c r="B91" s="14"/>
      <c r="C91" s="10" t="s">
        <v>18</v>
      </c>
      <c r="D91" s="13"/>
      <c r="E91" s="13"/>
      <c r="F91" s="11" t="str">
        <f>E15</f>
        <v xml:space="preserve"> </v>
      </c>
      <c r="G91" s="13"/>
      <c r="H91" s="13"/>
      <c r="I91" s="10" t="s">
        <v>22</v>
      </c>
      <c r="J91" s="100">
        <f>E21</f>
        <v>0</v>
      </c>
      <c r="K91" s="13"/>
      <c r="L91" s="27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47" s="17" customFormat="1" ht="15.2" customHeight="1">
      <c r="A92" s="13"/>
      <c r="B92" s="14"/>
      <c r="C92" s="10" t="s">
        <v>21</v>
      </c>
      <c r="D92" s="13"/>
      <c r="E92" s="13"/>
      <c r="F92" s="11" t="str">
        <f>IF(E18="","",E18)</f>
        <v/>
      </c>
      <c r="G92" s="13"/>
      <c r="H92" s="13"/>
      <c r="I92" s="10" t="s">
        <v>24</v>
      </c>
      <c r="J92" s="100">
        <f>E24</f>
        <v>0</v>
      </c>
      <c r="K92" s="13"/>
      <c r="L92" s="27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47" s="17" customFormat="1" ht="10.35" customHeight="1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27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47" s="17" customFormat="1" ht="29.25" customHeight="1">
      <c r="A94" s="13"/>
      <c r="B94" s="14"/>
      <c r="C94" s="101" t="s">
        <v>78</v>
      </c>
      <c r="D94" s="92"/>
      <c r="E94" s="92"/>
      <c r="F94" s="92"/>
      <c r="G94" s="92"/>
      <c r="H94" s="92"/>
      <c r="I94" s="92"/>
      <c r="J94" s="102" t="s">
        <v>79</v>
      </c>
      <c r="K94" s="92"/>
      <c r="L94" s="27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47" s="17" customFormat="1" ht="10.35" customHeight="1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27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47" s="17" customFormat="1" ht="22.9" customHeight="1">
      <c r="A96" s="13"/>
      <c r="B96" s="14"/>
      <c r="C96" s="103" t="s">
        <v>80</v>
      </c>
      <c r="D96" s="13"/>
      <c r="E96" s="13"/>
      <c r="F96" s="13"/>
      <c r="G96" s="13"/>
      <c r="H96" s="13"/>
      <c r="I96" s="13"/>
      <c r="J96" s="84">
        <f>J119</f>
        <v>0</v>
      </c>
      <c r="K96" s="13"/>
      <c r="L96" s="27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U96" s="2" t="s">
        <v>81</v>
      </c>
    </row>
    <row r="97" spans="1:31" s="104" customFormat="1" ht="24.95" customHeight="1">
      <c r="B97" s="105"/>
      <c r="D97" s="106" t="s">
        <v>82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1:31" s="104" customFormat="1" ht="24.95" customHeight="1">
      <c r="B98" s="105"/>
      <c r="D98" s="106" t="s">
        <v>83</v>
      </c>
      <c r="E98" s="107"/>
      <c r="F98" s="107"/>
      <c r="G98" s="107"/>
      <c r="H98" s="107"/>
      <c r="I98" s="107"/>
      <c r="J98" s="108">
        <f>J144</f>
        <v>0</v>
      </c>
      <c r="L98" s="105"/>
    </row>
    <row r="99" spans="1:31" s="104" customFormat="1" ht="24.95" customHeight="1">
      <c r="B99" s="105"/>
      <c r="D99" s="106" t="s">
        <v>84</v>
      </c>
      <c r="E99" s="107"/>
      <c r="F99" s="107"/>
      <c r="G99" s="107"/>
      <c r="H99" s="107"/>
      <c r="I99" s="107"/>
      <c r="J99" s="108">
        <f>J180</f>
        <v>0</v>
      </c>
      <c r="L99" s="105"/>
    </row>
    <row r="100" spans="1:31" s="17" customFormat="1" ht="21.95" customHeight="1">
      <c r="A100" s="13"/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27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17" customFormat="1" ht="6.95" customHeight="1">
      <c r="A101" s="13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27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5" spans="1:31" s="17" customFormat="1" ht="6.95" customHeight="1">
      <c r="A105" s="1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27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 s="17" customFormat="1" ht="24.95" customHeight="1">
      <c r="A106" s="13"/>
      <c r="B106" s="14"/>
      <c r="C106" s="6" t="s">
        <v>85</v>
      </c>
      <c r="D106" s="13"/>
      <c r="E106" s="13"/>
      <c r="F106" s="13"/>
      <c r="G106" s="13"/>
      <c r="H106" s="13"/>
      <c r="I106" s="13"/>
      <c r="J106" s="13"/>
      <c r="K106" s="13"/>
      <c r="L106" s="27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s="17" customFormat="1" ht="6.95" customHeight="1">
      <c r="A107" s="13"/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27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s="17" customFormat="1" ht="12" customHeight="1">
      <c r="A108" s="13"/>
      <c r="B108" s="14"/>
      <c r="C108" s="10" t="s">
        <v>10</v>
      </c>
      <c r="D108" s="13"/>
      <c r="E108" s="13"/>
      <c r="F108" s="13"/>
      <c r="G108" s="13"/>
      <c r="H108" s="13"/>
      <c r="I108" s="13"/>
      <c r="J108" s="13"/>
      <c r="K108" s="13"/>
      <c r="L108" s="27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s="17" customFormat="1" ht="16.5" customHeight="1">
      <c r="A109" s="13"/>
      <c r="B109" s="14"/>
      <c r="C109" s="13"/>
      <c r="D109" s="13"/>
      <c r="E109" s="188" t="str">
        <f>E7</f>
        <v>Považský Cukor a.s. - Osvetlenie objektov - Areál</v>
      </c>
      <c r="F109" s="188"/>
      <c r="G109" s="188"/>
      <c r="H109" s="188"/>
      <c r="I109" s="13"/>
      <c r="J109" s="13"/>
      <c r="K109" s="13"/>
      <c r="L109" s="27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s="17" customFormat="1" ht="12" customHeight="1">
      <c r="A110" s="13"/>
      <c r="B110" s="14"/>
      <c r="C110" s="10" t="s">
        <v>75</v>
      </c>
      <c r="D110" s="13"/>
      <c r="E110" s="13"/>
      <c r="F110" s="13"/>
      <c r="G110" s="13"/>
      <c r="H110" s="13"/>
      <c r="I110" s="13"/>
      <c r="J110" s="13"/>
      <c r="K110" s="13"/>
      <c r="L110" s="27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s="17" customFormat="1" ht="16.5" customHeight="1">
      <c r="A111" s="13"/>
      <c r="B111" s="14"/>
      <c r="C111" s="13"/>
      <c r="D111" s="13"/>
      <c r="E111" s="175" t="str">
        <f>E9</f>
        <v>1 - Osvetlenie objektov</v>
      </c>
      <c r="F111" s="175"/>
      <c r="G111" s="175"/>
      <c r="H111" s="175"/>
      <c r="I111" s="13"/>
      <c r="J111" s="13"/>
      <c r="K111" s="13"/>
      <c r="L111" s="27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s="17" customFormat="1" ht="6.95" customHeight="1">
      <c r="A112" s="13"/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27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65" s="17" customFormat="1" ht="12" customHeight="1">
      <c r="A113" s="13"/>
      <c r="B113" s="14"/>
      <c r="C113" s="10" t="s">
        <v>14</v>
      </c>
      <c r="D113" s="13"/>
      <c r="E113" s="13"/>
      <c r="F113" s="11" t="str">
        <f>F12</f>
        <v xml:space="preserve"> </v>
      </c>
      <c r="G113" s="13"/>
      <c r="H113" s="13"/>
      <c r="I113" s="10" t="s">
        <v>16</v>
      </c>
      <c r="J113" s="78" t="str">
        <f>IF(J12="","",J12)</f>
        <v>17. 3. 2022</v>
      </c>
      <c r="K113" s="13"/>
      <c r="L113" s="27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65" s="17" customFormat="1" ht="6.95" customHeight="1">
      <c r="A114" s="13"/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27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65" s="17" customFormat="1" ht="15.2" customHeight="1">
      <c r="A115" s="13"/>
      <c r="B115" s="14"/>
      <c r="C115" s="10" t="s">
        <v>18</v>
      </c>
      <c r="D115" s="13"/>
      <c r="E115" s="13"/>
      <c r="F115" s="11" t="str">
        <f>E15</f>
        <v xml:space="preserve"> </v>
      </c>
      <c r="G115" s="13"/>
      <c r="H115" s="13"/>
      <c r="I115" s="10" t="s">
        <v>22</v>
      </c>
      <c r="J115" s="100">
        <f>E21</f>
        <v>0</v>
      </c>
      <c r="K115" s="13"/>
      <c r="L115" s="27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65" s="17" customFormat="1" ht="15.2" customHeight="1">
      <c r="A116" s="13"/>
      <c r="B116" s="14"/>
      <c r="C116" s="10" t="s">
        <v>21</v>
      </c>
      <c r="D116" s="13"/>
      <c r="E116" s="13"/>
      <c r="F116" s="11" t="str">
        <f>IF(E18="","",E18)</f>
        <v/>
      </c>
      <c r="G116" s="13"/>
      <c r="H116" s="13"/>
      <c r="I116" s="10" t="s">
        <v>24</v>
      </c>
      <c r="J116" s="100">
        <f>E24</f>
        <v>0</v>
      </c>
      <c r="K116" s="13"/>
      <c r="L116" s="27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65" s="17" customFormat="1" ht="10.35" customHeight="1">
      <c r="A117" s="13"/>
      <c r="B117" s="14"/>
      <c r="C117" s="13"/>
      <c r="D117" s="13"/>
      <c r="E117" s="13"/>
      <c r="F117" s="13"/>
      <c r="G117" s="13"/>
      <c r="H117" s="13"/>
      <c r="I117" s="13"/>
      <c r="J117" s="13"/>
      <c r="K117" s="13"/>
      <c r="L117" s="27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65" s="116" customFormat="1" ht="29.25" customHeight="1">
      <c r="A118" s="109"/>
      <c r="B118" s="110"/>
      <c r="C118" s="111" t="s">
        <v>86</v>
      </c>
      <c r="D118" s="112" t="s">
        <v>51</v>
      </c>
      <c r="E118" s="112" t="s">
        <v>47</v>
      </c>
      <c r="F118" s="112" t="s">
        <v>48</v>
      </c>
      <c r="G118" s="112" t="s">
        <v>87</v>
      </c>
      <c r="H118" s="112" t="s">
        <v>88</v>
      </c>
      <c r="I118" s="112" t="s">
        <v>89</v>
      </c>
      <c r="J118" s="113" t="s">
        <v>79</v>
      </c>
      <c r="K118" s="114" t="s">
        <v>90</v>
      </c>
      <c r="L118" s="115"/>
      <c r="M118" s="48"/>
      <c r="N118" s="49" t="s">
        <v>30</v>
      </c>
      <c r="O118" s="49" t="s">
        <v>91</v>
      </c>
      <c r="P118" s="49" t="s">
        <v>92</v>
      </c>
      <c r="Q118" s="49" t="s">
        <v>93</v>
      </c>
      <c r="R118" s="49" t="s">
        <v>94</v>
      </c>
      <c r="S118" s="49" t="s">
        <v>95</v>
      </c>
      <c r="T118" s="50" t="s">
        <v>96</v>
      </c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</row>
    <row r="119" spans="1:65" s="17" customFormat="1" ht="22.9" customHeight="1">
      <c r="A119" s="13"/>
      <c r="B119" s="14"/>
      <c r="C119" s="56" t="s">
        <v>80</v>
      </c>
      <c r="D119" s="13"/>
      <c r="E119" s="13"/>
      <c r="F119" s="13"/>
      <c r="G119" s="13"/>
      <c r="H119" s="13"/>
      <c r="I119" s="13"/>
      <c r="J119" s="117">
        <f>BK119</f>
        <v>0</v>
      </c>
      <c r="K119" s="13"/>
      <c r="L119" s="14"/>
      <c r="M119" s="51"/>
      <c r="N119" s="42"/>
      <c r="O119" s="52"/>
      <c r="P119" s="118">
        <f>P120+P144+P180</f>
        <v>0</v>
      </c>
      <c r="Q119" s="52"/>
      <c r="R119" s="118">
        <f>R120+R144+R180</f>
        <v>0</v>
      </c>
      <c r="S119" s="52"/>
      <c r="T119" s="119">
        <f>T120+T144+T180</f>
        <v>0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" t="s">
        <v>65</v>
      </c>
      <c r="AU119" s="2" t="s">
        <v>81</v>
      </c>
      <c r="BK119" s="120">
        <f>BK120+BK144+BK180</f>
        <v>0</v>
      </c>
    </row>
    <row r="120" spans="1:65" s="121" customFormat="1" ht="25.9" customHeight="1">
      <c r="B120" s="122"/>
      <c r="D120" s="123" t="s">
        <v>65</v>
      </c>
      <c r="E120" s="124" t="s">
        <v>97</v>
      </c>
      <c r="F120" s="124" t="s">
        <v>98</v>
      </c>
      <c r="J120" s="125">
        <f>BK120</f>
        <v>0</v>
      </c>
      <c r="L120" s="122"/>
      <c r="M120" s="126"/>
      <c r="N120" s="127"/>
      <c r="O120" s="127"/>
      <c r="P120" s="128">
        <f>SUM(P121:P143)</f>
        <v>0</v>
      </c>
      <c r="Q120" s="127"/>
      <c r="R120" s="128">
        <f>SUM(R121:R143)</f>
        <v>0</v>
      </c>
      <c r="S120" s="127"/>
      <c r="T120" s="129">
        <f>SUM(T121:T143)</f>
        <v>0</v>
      </c>
      <c r="AR120" s="123" t="s">
        <v>71</v>
      </c>
      <c r="AT120" s="130" t="s">
        <v>65</v>
      </c>
      <c r="AU120" s="130" t="s">
        <v>66</v>
      </c>
      <c r="AY120" s="123" t="s">
        <v>99</v>
      </c>
      <c r="BK120" s="131">
        <f>SUM(BK121:BK143)</f>
        <v>0</v>
      </c>
    </row>
    <row r="121" spans="1:65" s="17" customFormat="1" ht="16.5" customHeight="1">
      <c r="A121" s="13"/>
      <c r="B121" s="132"/>
      <c r="C121" s="133" t="s">
        <v>71</v>
      </c>
      <c r="D121" s="133" t="s">
        <v>100</v>
      </c>
      <c r="E121" s="134" t="s">
        <v>227</v>
      </c>
      <c r="F121" s="135" t="s">
        <v>216</v>
      </c>
      <c r="G121" s="136" t="s">
        <v>102</v>
      </c>
      <c r="H121" s="137">
        <v>100</v>
      </c>
      <c r="I121" s="137"/>
      <c r="J121" s="137">
        <f t="shared" ref="J121:J143" si="0">ROUND(I121*H121,2)</f>
        <v>0</v>
      </c>
      <c r="K121" s="138"/>
      <c r="L121" s="14"/>
      <c r="M121" s="139"/>
      <c r="N121" s="140" t="s">
        <v>32</v>
      </c>
      <c r="O121" s="141">
        <v>0</v>
      </c>
      <c r="P121" s="141">
        <f t="shared" ref="P121:P143" si="1">O121*H121</f>
        <v>0</v>
      </c>
      <c r="Q121" s="141">
        <v>0</v>
      </c>
      <c r="R121" s="141">
        <f t="shared" ref="R121:R143" si="2">Q121*H121</f>
        <v>0</v>
      </c>
      <c r="S121" s="141">
        <v>0</v>
      </c>
      <c r="T121" s="142">
        <f t="shared" ref="T121:T143" si="3">S121*H121</f>
        <v>0</v>
      </c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R121" s="143" t="s">
        <v>103</v>
      </c>
      <c r="AT121" s="143" t="s">
        <v>100</v>
      </c>
      <c r="AU121" s="143" t="s">
        <v>71</v>
      </c>
      <c r="AY121" s="2" t="s">
        <v>99</v>
      </c>
      <c r="BE121" s="144">
        <f t="shared" ref="BE121:BE143" si="4">IF(N121="základná",J121,0)</f>
        <v>0</v>
      </c>
      <c r="BF121" s="144">
        <f t="shared" ref="BF121:BF143" si="5">IF(N121="znížená",J121,0)</f>
        <v>0</v>
      </c>
      <c r="BG121" s="144">
        <f t="shared" ref="BG121:BG143" si="6">IF(N121="zákl. prenesená",J121,0)</f>
        <v>0</v>
      </c>
      <c r="BH121" s="144">
        <f t="shared" ref="BH121:BH143" si="7">IF(N121="zníž. prenesená",J121,0)</f>
        <v>0</v>
      </c>
      <c r="BI121" s="144">
        <f t="shared" ref="BI121:BI143" si="8">IF(N121="nulová",J121,0)</f>
        <v>0</v>
      </c>
      <c r="BJ121" s="2" t="s">
        <v>104</v>
      </c>
      <c r="BK121" s="144">
        <f t="shared" ref="BK121:BK143" si="9">ROUND(I121*H121,2)</f>
        <v>0</v>
      </c>
      <c r="BL121" s="2" t="s">
        <v>103</v>
      </c>
      <c r="BM121" s="143" t="s">
        <v>104</v>
      </c>
    </row>
    <row r="122" spans="1:65" s="17" customFormat="1" ht="24.2" customHeight="1">
      <c r="A122" s="13"/>
      <c r="B122" s="132"/>
      <c r="C122" s="145" t="s">
        <v>104</v>
      </c>
      <c r="D122" s="145" t="s">
        <v>105</v>
      </c>
      <c r="E122" s="146" t="s">
        <v>228</v>
      </c>
      <c r="F122" s="147" t="s">
        <v>106</v>
      </c>
      <c r="G122" s="148" t="s">
        <v>102</v>
      </c>
      <c r="H122" s="149">
        <v>100</v>
      </c>
      <c r="I122" s="149"/>
      <c r="J122" s="149">
        <f t="shared" si="0"/>
        <v>0</v>
      </c>
      <c r="K122" s="150"/>
      <c r="L122" s="151"/>
      <c r="M122" s="152"/>
      <c r="N122" s="153" t="s">
        <v>32</v>
      </c>
      <c r="O122" s="141">
        <v>0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R122" s="143" t="s">
        <v>107</v>
      </c>
      <c r="AT122" s="143" t="s">
        <v>105</v>
      </c>
      <c r="AU122" s="143" t="s">
        <v>71</v>
      </c>
      <c r="AY122" s="2" t="s">
        <v>99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2" t="s">
        <v>104</v>
      </c>
      <c r="BK122" s="144">
        <f t="shared" si="9"/>
        <v>0</v>
      </c>
      <c r="BL122" s="2" t="s">
        <v>107</v>
      </c>
      <c r="BM122" s="143" t="s">
        <v>108</v>
      </c>
    </row>
    <row r="123" spans="1:65" s="17" customFormat="1" ht="16.5" customHeight="1">
      <c r="A123" s="13"/>
      <c r="B123" s="132"/>
      <c r="C123" s="133" t="s">
        <v>109</v>
      </c>
      <c r="D123" s="133" t="s">
        <v>100</v>
      </c>
      <c r="E123" s="134" t="s">
        <v>229</v>
      </c>
      <c r="F123" s="135" t="s">
        <v>216</v>
      </c>
      <c r="G123" s="136" t="s">
        <v>102</v>
      </c>
      <c r="H123" s="137">
        <v>31</v>
      </c>
      <c r="I123" s="137"/>
      <c r="J123" s="137">
        <f t="shared" si="0"/>
        <v>0</v>
      </c>
      <c r="K123" s="138"/>
      <c r="L123" s="14"/>
      <c r="M123" s="139"/>
      <c r="N123" s="140" t="s">
        <v>32</v>
      </c>
      <c r="O123" s="141">
        <v>0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R123" s="143" t="s">
        <v>103</v>
      </c>
      <c r="AT123" s="143" t="s">
        <v>100</v>
      </c>
      <c r="AU123" s="143" t="s">
        <v>71</v>
      </c>
      <c r="AY123" s="2" t="s">
        <v>99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2" t="s">
        <v>104</v>
      </c>
      <c r="BK123" s="144">
        <f t="shared" si="9"/>
        <v>0</v>
      </c>
      <c r="BL123" s="2" t="s">
        <v>103</v>
      </c>
      <c r="BM123" s="143" t="s">
        <v>110</v>
      </c>
    </row>
    <row r="124" spans="1:65" s="17" customFormat="1" ht="24.2" customHeight="1">
      <c r="A124" s="13"/>
      <c r="B124" s="132"/>
      <c r="C124" s="145" t="s">
        <v>108</v>
      </c>
      <c r="D124" s="145" t="s">
        <v>105</v>
      </c>
      <c r="E124" s="146" t="s">
        <v>230</v>
      </c>
      <c r="F124" s="147" t="s">
        <v>111</v>
      </c>
      <c r="G124" s="148" t="s">
        <v>102</v>
      </c>
      <c r="H124" s="149">
        <v>31</v>
      </c>
      <c r="I124" s="149"/>
      <c r="J124" s="149">
        <f t="shared" si="0"/>
        <v>0</v>
      </c>
      <c r="K124" s="150"/>
      <c r="L124" s="151"/>
      <c r="M124" s="152"/>
      <c r="N124" s="153" t="s">
        <v>32</v>
      </c>
      <c r="O124" s="141">
        <v>0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R124" s="143" t="s">
        <v>107</v>
      </c>
      <c r="AT124" s="143" t="s">
        <v>105</v>
      </c>
      <c r="AU124" s="143" t="s">
        <v>71</v>
      </c>
      <c r="AY124" s="2" t="s">
        <v>99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2" t="s">
        <v>104</v>
      </c>
      <c r="BK124" s="144">
        <f t="shared" si="9"/>
        <v>0</v>
      </c>
      <c r="BL124" s="2" t="s">
        <v>107</v>
      </c>
      <c r="BM124" s="143" t="s">
        <v>112</v>
      </c>
    </row>
    <row r="125" spans="1:65" s="17" customFormat="1" ht="16.5" customHeight="1">
      <c r="A125" s="13"/>
      <c r="B125" s="132"/>
      <c r="C125" s="133" t="s">
        <v>113</v>
      </c>
      <c r="D125" s="133" t="s">
        <v>100</v>
      </c>
      <c r="E125" s="134" t="s">
        <v>231</v>
      </c>
      <c r="F125" s="135" t="s">
        <v>216</v>
      </c>
      <c r="G125" s="136" t="s">
        <v>102</v>
      </c>
      <c r="H125" s="137">
        <v>9</v>
      </c>
      <c r="I125" s="137"/>
      <c r="J125" s="137">
        <f t="shared" si="0"/>
        <v>0</v>
      </c>
      <c r="K125" s="138"/>
      <c r="L125" s="14"/>
      <c r="M125" s="139"/>
      <c r="N125" s="140" t="s">
        <v>32</v>
      </c>
      <c r="O125" s="141">
        <v>0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R125" s="143" t="s">
        <v>103</v>
      </c>
      <c r="AT125" s="143" t="s">
        <v>100</v>
      </c>
      <c r="AU125" s="143" t="s">
        <v>71</v>
      </c>
      <c r="AY125" s="2" t="s">
        <v>99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2" t="s">
        <v>104</v>
      </c>
      <c r="BK125" s="144">
        <f t="shared" si="9"/>
        <v>0</v>
      </c>
      <c r="BL125" s="2" t="s">
        <v>103</v>
      </c>
      <c r="BM125" s="143" t="s">
        <v>114</v>
      </c>
    </row>
    <row r="126" spans="1:65" s="17" customFormat="1" ht="24.2" customHeight="1">
      <c r="A126" s="13"/>
      <c r="B126" s="132"/>
      <c r="C126" s="145" t="s">
        <v>110</v>
      </c>
      <c r="D126" s="145" t="s">
        <v>105</v>
      </c>
      <c r="E126" s="146" t="s">
        <v>232</v>
      </c>
      <c r="F126" s="147" t="s">
        <v>115</v>
      </c>
      <c r="G126" s="148" t="s">
        <v>102</v>
      </c>
      <c r="H126" s="149">
        <v>9</v>
      </c>
      <c r="I126" s="149"/>
      <c r="J126" s="149">
        <f t="shared" si="0"/>
        <v>0</v>
      </c>
      <c r="K126" s="150"/>
      <c r="L126" s="151"/>
      <c r="M126" s="152"/>
      <c r="N126" s="153" t="s">
        <v>32</v>
      </c>
      <c r="O126" s="141">
        <v>0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R126" s="143" t="s">
        <v>107</v>
      </c>
      <c r="AT126" s="143" t="s">
        <v>105</v>
      </c>
      <c r="AU126" s="143" t="s">
        <v>71</v>
      </c>
      <c r="AY126" s="2" t="s">
        <v>99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2" t="s">
        <v>104</v>
      </c>
      <c r="BK126" s="144">
        <f t="shared" si="9"/>
        <v>0</v>
      </c>
      <c r="BL126" s="2" t="s">
        <v>107</v>
      </c>
      <c r="BM126" s="143" t="s">
        <v>116</v>
      </c>
    </row>
    <row r="127" spans="1:65" s="17" customFormat="1" ht="16.5" customHeight="1">
      <c r="A127" s="13"/>
      <c r="B127" s="132"/>
      <c r="C127" s="158" t="s">
        <v>117</v>
      </c>
      <c r="D127" s="133" t="s">
        <v>100</v>
      </c>
      <c r="E127" s="134" t="s">
        <v>233</v>
      </c>
      <c r="F127" s="135" t="s">
        <v>118</v>
      </c>
      <c r="G127" s="136" t="s">
        <v>102</v>
      </c>
      <c r="H127" s="137">
        <v>602</v>
      </c>
      <c r="I127" s="137"/>
      <c r="J127" s="137">
        <f t="shared" si="0"/>
        <v>0</v>
      </c>
      <c r="K127" s="138"/>
      <c r="L127" s="14"/>
      <c r="M127" s="139"/>
      <c r="N127" s="140" t="s">
        <v>32</v>
      </c>
      <c r="O127" s="141">
        <v>0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R127" s="143" t="s">
        <v>103</v>
      </c>
      <c r="AT127" s="143" t="s">
        <v>100</v>
      </c>
      <c r="AU127" s="143" t="s">
        <v>71</v>
      </c>
      <c r="AY127" s="2" t="s">
        <v>99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2" t="s">
        <v>104</v>
      </c>
      <c r="BK127" s="144">
        <f t="shared" si="9"/>
        <v>0</v>
      </c>
      <c r="BL127" s="2" t="s">
        <v>103</v>
      </c>
      <c r="BM127" s="143" t="s">
        <v>119</v>
      </c>
    </row>
    <row r="128" spans="1:65" s="17" customFormat="1" ht="21.75" customHeight="1">
      <c r="A128" s="13"/>
      <c r="B128" s="132"/>
      <c r="C128" s="160" t="s">
        <v>112</v>
      </c>
      <c r="D128" s="133" t="s">
        <v>105</v>
      </c>
      <c r="E128" s="134" t="s">
        <v>234</v>
      </c>
      <c r="F128" s="135" t="s">
        <v>120</v>
      </c>
      <c r="G128" s="136" t="s">
        <v>121</v>
      </c>
      <c r="H128" s="137">
        <v>250</v>
      </c>
      <c r="I128" s="137"/>
      <c r="J128" s="137">
        <f t="shared" si="0"/>
        <v>0</v>
      </c>
      <c r="K128" s="138"/>
      <c r="L128" s="14"/>
      <c r="M128" s="139"/>
      <c r="N128" s="140" t="s">
        <v>32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R128" s="143" t="s">
        <v>103</v>
      </c>
      <c r="AT128" s="143" t="s">
        <v>100</v>
      </c>
      <c r="AU128" s="143" t="s">
        <v>71</v>
      </c>
      <c r="AY128" s="2" t="s">
        <v>99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2" t="s">
        <v>104</v>
      </c>
      <c r="BK128" s="144">
        <f t="shared" si="9"/>
        <v>0</v>
      </c>
      <c r="BL128" s="2" t="s">
        <v>103</v>
      </c>
      <c r="BM128" s="143" t="s">
        <v>122</v>
      </c>
    </row>
    <row r="129" spans="1:65" s="17" customFormat="1" ht="21.75" customHeight="1">
      <c r="A129" s="13"/>
      <c r="B129" s="132"/>
      <c r="C129" s="145" t="s">
        <v>123</v>
      </c>
      <c r="D129" s="145" t="s">
        <v>100</v>
      </c>
      <c r="E129" s="147" t="s">
        <v>247</v>
      </c>
      <c r="F129" s="147" t="s">
        <v>218</v>
      </c>
      <c r="G129" s="145" t="s">
        <v>121</v>
      </c>
      <c r="H129" s="149">
        <v>250</v>
      </c>
      <c r="I129" s="149"/>
      <c r="J129" s="149">
        <f>I129*H129</f>
        <v>0</v>
      </c>
      <c r="K129" s="138"/>
      <c r="L129" s="14"/>
      <c r="M129" s="139"/>
      <c r="N129" s="140"/>
      <c r="O129" s="141"/>
      <c r="P129" s="141"/>
      <c r="Q129" s="141"/>
      <c r="R129" s="141"/>
      <c r="S129" s="141"/>
      <c r="T129" s="1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R129" s="143"/>
      <c r="AT129" s="143"/>
      <c r="AU129" s="143"/>
      <c r="AY129" s="2"/>
      <c r="BE129" s="144"/>
      <c r="BF129" s="144"/>
      <c r="BG129" s="144"/>
      <c r="BH129" s="144"/>
      <c r="BI129" s="144"/>
      <c r="BJ129" s="2"/>
      <c r="BK129" s="144">
        <f t="shared" si="9"/>
        <v>0</v>
      </c>
      <c r="BL129" s="2"/>
      <c r="BM129" s="143"/>
    </row>
    <row r="130" spans="1:65" s="17" customFormat="1" ht="24.2" customHeight="1">
      <c r="A130" s="13"/>
      <c r="B130" s="132"/>
      <c r="C130" s="160" t="s">
        <v>114</v>
      </c>
      <c r="D130" s="133" t="s">
        <v>100</v>
      </c>
      <c r="E130" s="134" t="s">
        <v>235</v>
      </c>
      <c r="F130" s="135" t="s">
        <v>124</v>
      </c>
      <c r="G130" s="136" t="s">
        <v>102</v>
      </c>
      <c r="H130" s="137">
        <v>140</v>
      </c>
      <c r="I130" s="137"/>
      <c r="J130" s="137">
        <f t="shared" si="0"/>
        <v>0</v>
      </c>
      <c r="K130" s="138"/>
      <c r="L130" s="14"/>
      <c r="M130" s="139"/>
      <c r="N130" s="140" t="s">
        <v>32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R130" s="143" t="s">
        <v>103</v>
      </c>
      <c r="AT130" s="143" t="s">
        <v>100</v>
      </c>
      <c r="AU130" s="143" t="s">
        <v>71</v>
      </c>
      <c r="AY130" s="2" t="s">
        <v>99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2" t="s">
        <v>104</v>
      </c>
      <c r="BK130" s="144">
        <f t="shared" si="9"/>
        <v>0</v>
      </c>
      <c r="BL130" s="2" t="s">
        <v>103</v>
      </c>
      <c r="BM130" s="143" t="s">
        <v>125</v>
      </c>
    </row>
    <row r="131" spans="1:65" s="17" customFormat="1" ht="16.5" customHeight="1">
      <c r="A131" s="13"/>
      <c r="B131" s="132"/>
      <c r="C131" s="158" t="s">
        <v>127</v>
      </c>
      <c r="D131" s="133" t="s">
        <v>100</v>
      </c>
      <c r="E131" s="134" t="s">
        <v>236</v>
      </c>
      <c r="F131" s="135" t="s">
        <v>126</v>
      </c>
      <c r="G131" s="136" t="s">
        <v>102</v>
      </c>
      <c r="H131" s="137">
        <v>250</v>
      </c>
      <c r="I131" s="137"/>
      <c r="J131" s="137">
        <f t="shared" si="0"/>
        <v>0</v>
      </c>
      <c r="K131" s="138"/>
      <c r="L131" s="14"/>
      <c r="M131" s="139"/>
      <c r="N131" s="140" t="s">
        <v>32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R131" s="143" t="s">
        <v>103</v>
      </c>
      <c r="AT131" s="143" t="s">
        <v>100</v>
      </c>
      <c r="AU131" s="143" t="s">
        <v>71</v>
      </c>
      <c r="AY131" s="2" t="s">
        <v>99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2" t="s">
        <v>104</v>
      </c>
      <c r="BK131" s="144">
        <f t="shared" si="9"/>
        <v>0</v>
      </c>
      <c r="BL131" s="2" t="s">
        <v>103</v>
      </c>
      <c r="BM131" s="143" t="s">
        <v>6</v>
      </c>
    </row>
    <row r="132" spans="1:65" s="17" customFormat="1" ht="16.5" customHeight="1">
      <c r="A132" s="13"/>
      <c r="B132" s="132"/>
      <c r="C132" s="160" t="s">
        <v>116</v>
      </c>
      <c r="D132" s="133" t="s">
        <v>100</v>
      </c>
      <c r="E132" s="134" t="s">
        <v>237</v>
      </c>
      <c r="F132" s="135" t="s">
        <v>128</v>
      </c>
      <c r="G132" s="136" t="s">
        <v>121</v>
      </c>
      <c r="H132" s="137">
        <v>250</v>
      </c>
      <c r="I132" s="137"/>
      <c r="J132" s="137">
        <f t="shared" si="0"/>
        <v>0</v>
      </c>
      <c r="K132" s="138"/>
      <c r="L132" s="14"/>
      <c r="M132" s="139"/>
      <c r="N132" s="140" t="s">
        <v>32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R132" s="143" t="s">
        <v>103</v>
      </c>
      <c r="AT132" s="143" t="s">
        <v>100</v>
      </c>
      <c r="AU132" s="143" t="s">
        <v>71</v>
      </c>
      <c r="AY132" s="2" t="s">
        <v>99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2" t="s">
        <v>104</v>
      </c>
      <c r="BK132" s="144">
        <f t="shared" si="9"/>
        <v>0</v>
      </c>
      <c r="BL132" s="2" t="s">
        <v>103</v>
      </c>
      <c r="BM132" s="143" t="s">
        <v>129</v>
      </c>
    </row>
    <row r="133" spans="1:65" s="17" customFormat="1" ht="16.5" customHeight="1">
      <c r="A133" s="13"/>
      <c r="B133" s="132"/>
      <c r="C133" s="158">
        <v>13</v>
      </c>
      <c r="D133" s="133" t="s">
        <v>100</v>
      </c>
      <c r="E133" s="134" t="s">
        <v>238</v>
      </c>
      <c r="F133" s="135" t="s">
        <v>130</v>
      </c>
      <c r="G133" s="136" t="s">
        <v>102</v>
      </c>
      <c r="H133" s="137">
        <v>250</v>
      </c>
      <c r="I133" s="137"/>
      <c r="J133" s="137">
        <f t="shared" si="0"/>
        <v>0</v>
      </c>
      <c r="K133" s="138"/>
      <c r="L133" s="14"/>
      <c r="M133" s="139"/>
      <c r="N133" s="140" t="s">
        <v>32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R133" s="143" t="s">
        <v>103</v>
      </c>
      <c r="AT133" s="143" t="s">
        <v>100</v>
      </c>
      <c r="AU133" s="143" t="s">
        <v>71</v>
      </c>
      <c r="AY133" s="2" t="s">
        <v>99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2" t="s">
        <v>104</v>
      </c>
      <c r="BK133" s="144">
        <f t="shared" si="9"/>
        <v>0</v>
      </c>
      <c r="BL133" s="2" t="s">
        <v>103</v>
      </c>
      <c r="BM133" s="143" t="s">
        <v>131</v>
      </c>
    </row>
    <row r="134" spans="1:65" s="17" customFormat="1" ht="37.9" customHeight="1">
      <c r="A134" s="13"/>
      <c r="B134" s="132"/>
      <c r="C134" s="160">
        <v>14</v>
      </c>
      <c r="D134" s="133" t="s">
        <v>100</v>
      </c>
      <c r="E134" s="134" t="s">
        <v>239</v>
      </c>
      <c r="F134" s="135" t="s">
        <v>132</v>
      </c>
      <c r="G134" s="136" t="s">
        <v>102</v>
      </c>
      <c r="H134" s="137">
        <v>140</v>
      </c>
      <c r="I134" s="137"/>
      <c r="J134" s="137">
        <f t="shared" si="0"/>
        <v>0</v>
      </c>
      <c r="K134" s="138"/>
      <c r="L134" s="14"/>
      <c r="M134" s="139"/>
      <c r="N134" s="140" t="s">
        <v>32</v>
      </c>
      <c r="O134" s="141">
        <v>0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R134" s="143" t="s">
        <v>103</v>
      </c>
      <c r="AT134" s="143" t="s">
        <v>100</v>
      </c>
      <c r="AU134" s="143" t="s">
        <v>71</v>
      </c>
      <c r="AY134" s="2" t="s">
        <v>99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2" t="s">
        <v>104</v>
      </c>
      <c r="BK134" s="144">
        <f t="shared" si="9"/>
        <v>0</v>
      </c>
      <c r="BL134" s="2" t="s">
        <v>103</v>
      </c>
      <c r="BM134" s="143" t="s">
        <v>133</v>
      </c>
    </row>
    <row r="135" spans="1:65" s="17" customFormat="1" ht="16.5" customHeight="1">
      <c r="A135" s="13"/>
      <c r="B135" s="132"/>
      <c r="C135" s="158">
        <v>15</v>
      </c>
      <c r="D135" s="133" t="s">
        <v>100</v>
      </c>
      <c r="E135" s="134" t="s">
        <v>240</v>
      </c>
      <c r="F135" s="135" t="s">
        <v>134</v>
      </c>
      <c r="G135" s="136" t="s">
        <v>135</v>
      </c>
      <c r="H135" s="137">
        <v>1</v>
      </c>
      <c r="I135" s="137"/>
      <c r="J135" s="137">
        <f t="shared" si="0"/>
        <v>0</v>
      </c>
      <c r="K135" s="138"/>
      <c r="L135" s="14"/>
      <c r="M135" s="139"/>
      <c r="N135" s="140" t="s">
        <v>32</v>
      </c>
      <c r="O135" s="141">
        <v>0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R135" s="143" t="s">
        <v>103</v>
      </c>
      <c r="AT135" s="143" t="s">
        <v>100</v>
      </c>
      <c r="AU135" s="143" t="s">
        <v>71</v>
      </c>
      <c r="AY135" s="2" t="s">
        <v>99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2" t="s">
        <v>104</v>
      </c>
      <c r="BK135" s="144">
        <f t="shared" si="9"/>
        <v>0</v>
      </c>
      <c r="BL135" s="2" t="s">
        <v>103</v>
      </c>
      <c r="BM135" s="143" t="s">
        <v>136</v>
      </c>
    </row>
    <row r="136" spans="1:65" s="17" customFormat="1" ht="16.5" customHeight="1">
      <c r="A136" s="13"/>
      <c r="B136" s="132"/>
      <c r="C136" s="159">
        <v>16</v>
      </c>
      <c r="D136" s="133" t="s">
        <v>100</v>
      </c>
      <c r="E136" s="134" t="s">
        <v>241</v>
      </c>
      <c r="F136" s="135" t="s">
        <v>137</v>
      </c>
      <c r="G136" s="136" t="s">
        <v>138</v>
      </c>
      <c r="H136" s="137">
        <v>0.05</v>
      </c>
      <c r="I136" s="137"/>
      <c r="J136" s="137">
        <f t="shared" si="0"/>
        <v>0</v>
      </c>
      <c r="K136" s="138"/>
      <c r="L136" s="14"/>
      <c r="M136" s="139"/>
      <c r="N136" s="140" t="s">
        <v>32</v>
      </c>
      <c r="O136" s="141">
        <v>0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R136" s="143" t="s">
        <v>103</v>
      </c>
      <c r="AT136" s="143" t="s">
        <v>100</v>
      </c>
      <c r="AU136" s="143" t="s">
        <v>71</v>
      </c>
      <c r="AY136" s="2" t="s">
        <v>99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2" t="s">
        <v>104</v>
      </c>
      <c r="BK136" s="144">
        <f t="shared" si="9"/>
        <v>0</v>
      </c>
      <c r="BL136" s="2" t="s">
        <v>103</v>
      </c>
      <c r="BM136" s="143" t="s">
        <v>139</v>
      </c>
    </row>
    <row r="137" spans="1:65" s="17" customFormat="1" ht="16.5" customHeight="1">
      <c r="A137" s="13"/>
      <c r="B137" s="132"/>
      <c r="C137" s="158">
        <v>17</v>
      </c>
      <c r="D137" s="133" t="s">
        <v>100</v>
      </c>
      <c r="E137" s="134" t="s">
        <v>242</v>
      </c>
      <c r="F137" s="135" t="s">
        <v>140</v>
      </c>
      <c r="G137" s="136" t="s">
        <v>138</v>
      </c>
      <c r="H137" s="137">
        <v>0.05</v>
      </c>
      <c r="I137" s="137"/>
      <c r="J137" s="137">
        <f t="shared" si="0"/>
        <v>0</v>
      </c>
      <c r="K137" s="138"/>
      <c r="L137" s="14"/>
      <c r="M137" s="139"/>
      <c r="N137" s="140" t="s">
        <v>32</v>
      </c>
      <c r="O137" s="141">
        <v>0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R137" s="143" t="s">
        <v>103</v>
      </c>
      <c r="AT137" s="143" t="s">
        <v>100</v>
      </c>
      <c r="AU137" s="143" t="s">
        <v>71</v>
      </c>
      <c r="AY137" s="2" t="s">
        <v>99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2" t="s">
        <v>104</v>
      </c>
      <c r="BK137" s="144">
        <f t="shared" si="9"/>
        <v>0</v>
      </c>
      <c r="BL137" s="2" t="s">
        <v>103</v>
      </c>
      <c r="BM137" s="143" t="s">
        <v>141</v>
      </c>
    </row>
    <row r="138" spans="1:65" s="17" customFormat="1" ht="16.5" customHeight="1">
      <c r="A138" s="13"/>
      <c r="B138" s="132"/>
      <c r="C138" s="160">
        <v>18</v>
      </c>
      <c r="D138" s="133" t="s">
        <v>100</v>
      </c>
      <c r="E138" s="134" t="s">
        <v>243</v>
      </c>
      <c r="F138" s="135" t="s">
        <v>217</v>
      </c>
      <c r="G138" s="136" t="s">
        <v>138</v>
      </c>
      <c r="H138" s="137">
        <v>0.03</v>
      </c>
      <c r="I138" s="137"/>
      <c r="J138" s="137">
        <f t="shared" si="0"/>
        <v>0</v>
      </c>
      <c r="K138" s="138"/>
      <c r="L138" s="14"/>
      <c r="M138" s="139"/>
      <c r="N138" s="140" t="s">
        <v>32</v>
      </c>
      <c r="O138" s="141">
        <v>0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R138" s="143" t="s">
        <v>103</v>
      </c>
      <c r="AT138" s="143" t="s">
        <v>100</v>
      </c>
      <c r="AU138" s="143" t="s">
        <v>71</v>
      </c>
      <c r="AY138" s="2" t="s">
        <v>99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2" t="s">
        <v>104</v>
      </c>
      <c r="BK138" s="144">
        <f t="shared" si="9"/>
        <v>0</v>
      </c>
      <c r="BL138" s="2" t="s">
        <v>103</v>
      </c>
      <c r="BM138" s="143" t="s">
        <v>143</v>
      </c>
    </row>
    <row r="139" spans="1:65" s="17" customFormat="1" ht="27.6" customHeight="1">
      <c r="A139" s="13"/>
      <c r="B139" s="132"/>
      <c r="C139" s="158">
        <v>19</v>
      </c>
      <c r="D139" s="133" t="s">
        <v>100</v>
      </c>
      <c r="E139" s="134" t="s">
        <v>244</v>
      </c>
      <c r="F139" s="135" t="s">
        <v>212</v>
      </c>
      <c r="G139" s="136" t="s">
        <v>102</v>
      </c>
      <c r="H139" s="137">
        <v>140</v>
      </c>
      <c r="I139" s="137"/>
      <c r="J139" s="137">
        <f t="shared" si="0"/>
        <v>0</v>
      </c>
      <c r="K139" s="138"/>
      <c r="L139" s="14"/>
      <c r="M139" s="139"/>
      <c r="N139" s="140" t="s">
        <v>32</v>
      </c>
      <c r="O139" s="141">
        <v>0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R139" s="143" t="s">
        <v>103</v>
      </c>
      <c r="AT139" s="143" t="s">
        <v>100</v>
      </c>
      <c r="AU139" s="143" t="s">
        <v>71</v>
      </c>
      <c r="AY139" s="2" t="s">
        <v>99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2" t="s">
        <v>104</v>
      </c>
      <c r="BK139" s="144">
        <f t="shared" si="9"/>
        <v>0</v>
      </c>
      <c r="BL139" s="2" t="s">
        <v>103</v>
      </c>
      <c r="BM139" s="143" t="s">
        <v>144</v>
      </c>
    </row>
    <row r="140" spans="1:65" s="17" customFormat="1" ht="24">
      <c r="A140" s="13"/>
      <c r="B140" s="132"/>
      <c r="C140" s="160">
        <v>20</v>
      </c>
      <c r="D140" s="133" t="s">
        <v>100</v>
      </c>
      <c r="E140" s="134" t="s">
        <v>245</v>
      </c>
      <c r="F140" s="135" t="s">
        <v>213</v>
      </c>
      <c r="G140" s="136" t="s">
        <v>145</v>
      </c>
      <c r="H140" s="137">
        <v>50</v>
      </c>
      <c r="I140" s="137"/>
      <c r="J140" s="137">
        <f t="shared" si="0"/>
        <v>0</v>
      </c>
      <c r="K140" s="138"/>
      <c r="L140" s="14"/>
      <c r="M140" s="139"/>
      <c r="N140" s="140" t="s">
        <v>32</v>
      </c>
      <c r="O140" s="141">
        <v>0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R140" s="143" t="s">
        <v>103</v>
      </c>
      <c r="AT140" s="143" t="s">
        <v>100</v>
      </c>
      <c r="AU140" s="143" t="s">
        <v>71</v>
      </c>
      <c r="AY140" s="2" t="s">
        <v>99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2" t="s">
        <v>104</v>
      </c>
      <c r="BK140" s="144">
        <f t="shared" si="9"/>
        <v>0</v>
      </c>
      <c r="BL140" s="2" t="s">
        <v>103</v>
      </c>
      <c r="BM140" s="143" t="s">
        <v>146</v>
      </c>
    </row>
    <row r="141" spans="1:65" s="17" customFormat="1" ht="24">
      <c r="A141" s="13"/>
      <c r="B141" s="132"/>
      <c r="C141" s="158">
        <v>21</v>
      </c>
      <c r="D141" s="133" t="s">
        <v>100</v>
      </c>
      <c r="E141" s="134" t="s">
        <v>249</v>
      </c>
      <c r="F141" s="135" t="s">
        <v>215</v>
      </c>
      <c r="G141" s="136" t="s">
        <v>145</v>
      </c>
      <c r="H141" s="137">
        <v>80</v>
      </c>
      <c r="I141" s="137"/>
      <c r="J141" s="137">
        <f t="shared" ref="J141:J142" si="10">ROUND(I141*H141,2)</f>
        <v>0</v>
      </c>
      <c r="K141" s="138"/>
      <c r="L141" s="14"/>
      <c r="M141" s="139"/>
      <c r="N141" s="140"/>
      <c r="O141" s="141"/>
      <c r="P141" s="141"/>
      <c r="Q141" s="141"/>
      <c r="R141" s="141"/>
      <c r="S141" s="141"/>
      <c r="T141" s="1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R141" s="143"/>
      <c r="AT141" s="143"/>
      <c r="AU141" s="143"/>
      <c r="AY141" s="2"/>
      <c r="BE141" s="144"/>
      <c r="BF141" s="144"/>
      <c r="BG141" s="144"/>
      <c r="BH141" s="144"/>
      <c r="BI141" s="144"/>
      <c r="BJ141" s="2"/>
      <c r="BK141" s="144"/>
      <c r="BL141" s="2"/>
      <c r="BM141" s="143"/>
    </row>
    <row r="142" spans="1:65" s="17" customFormat="1" ht="22.15" customHeight="1">
      <c r="A142" s="13"/>
      <c r="B142" s="132"/>
      <c r="C142" s="159">
        <v>22</v>
      </c>
      <c r="D142" s="133" t="s">
        <v>100</v>
      </c>
      <c r="E142" s="134" t="s">
        <v>248</v>
      </c>
      <c r="F142" s="135" t="s">
        <v>214</v>
      </c>
      <c r="G142" s="136" t="s">
        <v>145</v>
      </c>
      <c r="H142" s="137">
        <v>40</v>
      </c>
      <c r="I142" s="137"/>
      <c r="J142" s="137">
        <f t="shared" si="10"/>
        <v>0</v>
      </c>
      <c r="K142" s="138"/>
      <c r="L142" s="14"/>
      <c r="M142" s="139"/>
      <c r="N142" s="140"/>
      <c r="O142" s="141"/>
      <c r="P142" s="141"/>
      <c r="Q142" s="141"/>
      <c r="R142" s="141"/>
      <c r="S142" s="141"/>
      <c r="T142" s="1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R142" s="143"/>
      <c r="AT142" s="143"/>
      <c r="AU142" s="143"/>
      <c r="AY142" s="2"/>
      <c r="BE142" s="144"/>
      <c r="BF142" s="144"/>
      <c r="BG142" s="144"/>
      <c r="BH142" s="144"/>
      <c r="BI142" s="144"/>
      <c r="BJ142" s="2"/>
      <c r="BK142" s="144"/>
      <c r="BL142" s="2"/>
      <c r="BM142" s="143"/>
    </row>
    <row r="143" spans="1:65" s="17" customFormat="1" ht="24">
      <c r="A143" s="13"/>
      <c r="B143" s="132"/>
      <c r="C143" s="158">
        <v>23</v>
      </c>
      <c r="D143" s="133" t="s">
        <v>100</v>
      </c>
      <c r="E143" s="134" t="s">
        <v>246</v>
      </c>
      <c r="F143" s="135" t="s">
        <v>219</v>
      </c>
      <c r="G143" s="136" t="s">
        <v>102</v>
      </c>
      <c r="H143" s="137">
        <v>140</v>
      </c>
      <c r="I143" s="137"/>
      <c r="J143" s="137">
        <f t="shared" si="0"/>
        <v>0</v>
      </c>
      <c r="K143" s="138"/>
      <c r="L143" s="14"/>
      <c r="M143" s="139"/>
      <c r="N143" s="140" t="s">
        <v>32</v>
      </c>
      <c r="O143" s="141">
        <v>0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R143" s="143" t="s">
        <v>103</v>
      </c>
      <c r="AT143" s="143" t="s">
        <v>100</v>
      </c>
      <c r="AU143" s="143" t="s">
        <v>71</v>
      </c>
      <c r="AY143" s="2" t="s">
        <v>99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2" t="s">
        <v>104</v>
      </c>
      <c r="BK143" s="144">
        <f t="shared" si="9"/>
        <v>0</v>
      </c>
      <c r="BL143" s="2" t="s">
        <v>103</v>
      </c>
      <c r="BM143" s="143" t="s">
        <v>147</v>
      </c>
    </row>
    <row r="144" spans="1:65" s="121" customFormat="1" ht="25.9" customHeight="1">
      <c r="B144" s="122"/>
      <c r="D144" s="123" t="s">
        <v>65</v>
      </c>
      <c r="E144" s="124" t="s">
        <v>148</v>
      </c>
      <c r="F144" s="124" t="s">
        <v>149</v>
      </c>
      <c r="J144" s="125">
        <f>BK144</f>
        <v>0</v>
      </c>
      <c r="L144" s="122"/>
      <c r="M144" s="126"/>
      <c r="N144" s="127"/>
      <c r="O144" s="127"/>
      <c r="P144" s="128">
        <f>SUM(P145:P179)</f>
        <v>0</v>
      </c>
      <c r="Q144" s="127"/>
      <c r="R144" s="128">
        <f>SUM(R145:R179)</f>
        <v>0</v>
      </c>
      <c r="S144" s="127"/>
      <c r="T144" s="129">
        <f>SUM(T145:T179)</f>
        <v>0</v>
      </c>
      <c r="AR144" s="123" t="s">
        <v>71</v>
      </c>
      <c r="AT144" s="130" t="s">
        <v>65</v>
      </c>
      <c r="AU144" s="130" t="s">
        <v>66</v>
      </c>
      <c r="AY144" s="123" t="s">
        <v>99</v>
      </c>
      <c r="BK144" s="131">
        <f>SUM(BK145:BK179)</f>
        <v>0</v>
      </c>
    </row>
    <row r="145" spans="1:65" s="17" customFormat="1" ht="16.5" customHeight="1">
      <c r="A145" s="13"/>
      <c r="B145" s="132"/>
      <c r="C145" s="133">
        <v>24</v>
      </c>
      <c r="D145" s="133" t="s">
        <v>100</v>
      </c>
      <c r="E145" s="134" t="s">
        <v>250</v>
      </c>
      <c r="F145" s="135" t="s">
        <v>216</v>
      </c>
      <c r="G145" s="136" t="s">
        <v>102</v>
      </c>
      <c r="H145" s="137">
        <v>2106</v>
      </c>
      <c r="I145" s="137"/>
      <c r="J145" s="137">
        <f t="shared" ref="J145:J179" si="11">ROUND(I145*H145,2)</f>
        <v>0</v>
      </c>
      <c r="K145" s="138"/>
      <c r="L145" s="14"/>
      <c r="M145" s="139"/>
      <c r="N145" s="140" t="s">
        <v>32</v>
      </c>
      <c r="O145" s="141">
        <v>0</v>
      </c>
      <c r="P145" s="141">
        <f t="shared" ref="P145:P179" si="12">O145*H145</f>
        <v>0</v>
      </c>
      <c r="Q145" s="141">
        <v>0</v>
      </c>
      <c r="R145" s="141">
        <f t="shared" ref="R145:R179" si="13">Q145*H145</f>
        <v>0</v>
      </c>
      <c r="S145" s="141">
        <v>0</v>
      </c>
      <c r="T145" s="142">
        <f t="shared" ref="T145:T179" si="14">S145*H145</f>
        <v>0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R145" s="143" t="s">
        <v>103</v>
      </c>
      <c r="AT145" s="143" t="s">
        <v>100</v>
      </c>
      <c r="AU145" s="143" t="s">
        <v>71</v>
      </c>
      <c r="AY145" s="2" t="s">
        <v>99</v>
      </c>
      <c r="BE145" s="144">
        <f t="shared" ref="BE145:BE179" si="15">IF(N145="základná",J145,0)</f>
        <v>0</v>
      </c>
      <c r="BF145" s="144">
        <f t="shared" ref="BF145:BF179" si="16">IF(N145="znížená",J145,0)</f>
        <v>0</v>
      </c>
      <c r="BG145" s="144">
        <f t="shared" ref="BG145:BG179" si="17">IF(N145="zákl. prenesená",J145,0)</f>
        <v>0</v>
      </c>
      <c r="BH145" s="144">
        <f t="shared" ref="BH145:BH179" si="18">IF(N145="zníž. prenesená",J145,0)</f>
        <v>0</v>
      </c>
      <c r="BI145" s="144">
        <f t="shared" ref="BI145:BI179" si="19">IF(N145="nulová",J145,0)</f>
        <v>0</v>
      </c>
      <c r="BJ145" s="2" t="s">
        <v>104</v>
      </c>
      <c r="BK145" s="144">
        <f t="shared" ref="BK145:BK179" si="20">ROUND(I145*H145,2)</f>
        <v>0</v>
      </c>
      <c r="BL145" s="2" t="s">
        <v>103</v>
      </c>
      <c r="BM145" s="143" t="s">
        <v>150</v>
      </c>
    </row>
    <row r="146" spans="1:65" s="17" customFormat="1" ht="24.2" customHeight="1">
      <c r="A146" s="13"/>
      <c r="B146" s="132"/>
      <c r="C146" s="145">
        <v>25</v>
      </c>
      <c r="D146" s="145" t="s">
        <v>105</v>
      </c>
      <c r="E146" s="146" t="s">
        <v>251</v>
      </c>
      <c r="F146" s="147" t="s">
        <v>151</v>
      </c>
      <c r="G146" s="148" t="s">
        <v>102</v>
      </c>
      <c r="H146" s="149">
        <v>2106</v>
      </c>
      <c r="I146" s="149"/>
      <c r="J146" s="149">
        <f t="shared" si="11"/>
        <v>0</v>
      </c>
      <c r="K146" s="150"/>
      <c r="L146" s="151"/>
      <c r="M146" s="152"/>
      <c r="N146" s="153" t="s">
        <v>32</v>
      </c>
      <c r="O146" s="141">
        <v>0</v>
      </c>
      <c r="P146" s="141">
        <f t="shared" si="12"/>
        <v>0</v>
      </c>
      <c r="Q146" s="141">
        <v>0</v>
      </c>
      <c r="R146" s="141">
        <f t="shared" si="13"/>
        <v>0</v>
      </c>
      <c r="S146" s="141">
        <v>0</v>
      </c>
      <c r="T146" s="142">
        <f t="shared" si="14"/>
        <v>0</v>
      </c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R146" s="143" t="s">
        <v>107</v>
      </c>
      <c r="AT146" s="143" t="s">
        <v>105</v>
      </c>
      <c r="AU146" s="143" t="s">
        <v>71</v>
      </c>
      <c r="AY146" s="2" t="s">
        <v>99</v>
      </c>
      <c r="BE146" s="144">
        <f t="shared" si="15"/>
        <v>0</v>
      </c>
      <c r="BF146" s="144">
        <f t="shared" si="16"/>
        <v>0</v>
      </c>
      <c r="BG146" s="144">
        <f t="shared" si="17"/>
        <v>0</v>
      </c>
      <c r="BH146" s="144">
        <f t="shared" si="18"/>
        <v>0</v>
      </c>
      <c r="BI146" s="144">
        <f t="shared" si="19"/>
        <v>0</v>
      </c>
      <c r="BJ146" s="2" t="s">
        <v>104</v>
      </c>
      <c r="BK146" s="144">
        <f t="shared" si="20"/>
        <v>0</v>
      </c>
      <c r="BL146" s="2" t="s">
        <v>107</v>
      </c>
      <c r="BM146" s="143" t="s">
        <v>152</v>
      </c>
    </row>
    <row r="147" spans="1:65" s="17" customFormat="1" ht="16.5" customHeight="1">
      <c r="A147" s="13"/>
      <c r="B147" s="132"/>
      <c r="C147" s="133">
        <v>26</v>
      </c>
      <c r="D147" s="133" t="s">
        <v>100</v>
      </c>
      <c r="E147" s="134" t="s">
        <v>252</v>
      </c>
      <c r="F147" s="135" t="s">
        <v>216</v>
      </c>
      <c r="G147" s="136" t="s">
        <v>102</v>
      </c>
      <c r="H147" s="137">
        <v>80</v>
      </c>
      <c r="I147" s="137"/>
      <c r="J147" s="137">
        <f t="shared" si="11"/>
        <v>0</v>
      </c>
      <c r="K147" s="138"/>
      <c r="L147" s="14"/>
      <c r="M147" s="139"/>
      <c r="N147" s="140" t="s">
        <v>32</v>
      </c>
      <c r="O147" s="141">
        <v>0</v>
      </c>
      <c r="P147" s="141">
        <f t="shared" si="12"/>
        <v>0</v>
      </c>
      <c r="Q147" s="141">
        <v>0</v>
      </c>
      <c r="R147" s="141">
        <f t="shared" si="13"/>
        <v>0</v>
      </c>
      <c r="S147" s="141">
        <v>0</v>
      </c>
      <c r="T147" s="142">
        <f t="shared" si="14"/>
        <v>0</v>
      </c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R147" s="143" t="s">
        <v>103</v>
      </c>
      <c r="AT147" s="143" t="s">
        <v>100</v>
      </c>
      <c r="AU147" s="143" t="s">
        <v>71</v>
      </c>
      <c r="AY147" s="2" t="s">
        <v>99</v>
      </c>
      <c r="BE147" s="144">
        <f t="shared" si="15"/>
        <v>0</v>
      </c>
      <c r="BF147" s="144">
        <f t="shared" si="16"/>
        <v>0</v>
      </c>
      <c r="BG147" s="144">
        <f t="shared" si="17"/>
        <v>0</v>
      </c>
      <c r="BH147" s="144">
        <f t="shared" si="18"/>
        <v>0</v>
      </c>
      <c r="BI147" s="144">
        <f t="shared" si="19"/>
        <v>0</v>
      </c>
      <c r="BJ147" s="2" t="s">
        <v>104</v>
      </c>
      <c r="BK147" s="144">
        <f t="shared" si="20"/>
        <v>0</v>
      </c>
      <c r="BL147" s="2" t="s">
        <v>103</v>
      </c>
      <c r="BM147" s="143" t="s">
        <v>153</v>
      </c>
    </row>
    <row r="148" spans="1:65" s="17" customFormat="1" ht="21.75" customHeight="1">
      <c r="A148" s="13"/>
      <c r="B148" s="132"/>
      <c r="C148" s="145">
        <v>27</v>
      </c>
      <c r="D148" s="145" t="s">
        <v>105</v>
      </c>
      <c r="E148" s="146" t="s">
        <v>253</v>
      </c>
      <c r="F148" s="147" t="s">
        <v>154</v>
      </c>
      <c r="G148" s="148" t="s">
        <v>102</v>
      </c>
      <c r="H148" s="149">
        <v>80</v>
      </c>
      <c r="I148" s="149"/>
      <c r="J148" s="149">
        <f t="shared" si="11"/>
        <v>0</v>
      </c>
      <c r="K148" s="150"/>
      <c r="L148" s="151"/>
      <c r="M148" s="152"/>
      <c r="N148" s="153" t="s">
        <v>32</v>
      </c>
      <c r="O148" s="141">
        <v>0</v>
      </c>
      <c r="P148" s="141">
        <f t="shared" si="12"/>
        <v>0</v>
      </c>
      <c r="Q148" s="141">
        <v>0</v>
      </c>
      <c r="R148" s="141">
        <f t="shared" si="13"/>
        <v>0</v>
      </c>
      <c r="S148" s="141">
        <v>0</v>
      </c>
      <c r="T148" s="142">
        <f t="shared" si="14"/>
        <v>0</v>
      </c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R148" s="143" t="s">
        <v>107</v>
      </c>
      <c r="AT148" s="143" t="s">
        <v>105</v>
      </c>
      <c r="AU148" s="143" t="s">
        <v>71</v>
      </c>
      <c r="AY148" s="2" t="s">
        <v>99</v>
      </c>
      <c r="BE148" s="144">
        <f t="shared" si="15"/>
        <v>0</v>
      </c>
      <c r="BF148" s="144">
        <f t="shared" si="16"/>
        <v>0</v>
      </c>
      <c r="BG148" s="144">
        <f t="shared" si="17"/>
        <v>0</v>
      </c>
      <c r="BH148" s="144">
        <f t="shared" si="18"/>
        <v>0</v>
      </c>
      <c r="BI148" s="144">
        <f t="shared" si="19"/>
        <v>0</v>
      </c>
      <c r="BJ148" s="2" t="s">
        <v>104</v>
      </c>
      <c r="BK148" s="144">
        <f t="shared" si="20"/>
        <v>0</v>
      </c>
      <c r="BL148" s="2" t="s">
        <v>107</v>
      </c>
      <c r="BM148" s="143" t="s">
        <v>155</v>
      </c>
    </row>
    <row r="149" spans="1:65" s="17" customFormat="1" ht="16.5" customHeight="1">
      <c r="A149" s="13"/>
      <c r="B149" s="132"/>
      <c r="C149" s="133">
        <v>28</v>
      </c>
      <c r="D149" s="133" t="s">
        <v>100</v>
      </c>
      <c r="E149" s="134" t="s">
        <v>254</v>
      </c>
      <c r="F149" s="135" t="s">
        <v>216</v>
      </c>
      <c r="G149" s="136" t="s">
        <v>102</v>
      </c>
      <c r="H149" s="137">
        <v>12</v>
      </c>
      <c r="I149" s="137"/>
      <c r="J149" s="137">
        <f t="shared" si="11"/>
        <v>0</v>
      </c>
      <c r="K149" s="138"/>
      <c r="L149" s="14"/>
      <c r="M149" s="139"/>
      <c r="N149" s="140" t="s">
        <v>32</v>
      </c>
      <c r="O149" s="141">
        <v>0</v>
      </c>
      <c r="P149" s="141">
        <f t="shared" si="12"/>
        <v>0</v>
      </c>
      <c r="Q149" s="141">
        <v>0</v>
      </c>
      <c r="R149" s="141">
        <f t="shared" si="13"/>
        <v>0</v>
      </c>
      <c r="S149" s="141">
        <v>0</v>
      </c>
      <c r="T149" s="142">
        <f t="shared" si="14"/>
        <v>0</v>
      </c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R149" s="143" t="s">
        <v>103</v>
      </c>
      <c r="AT149" s="143" t="s">
        <v>100</v>
      </c>
      <c r="AU149" s="143" t="s">
        <v>71</v>
      </c>
      <c r="AY149" s="2" t="s">
        <v>99</v>
      </c>
      <c r="BE149" s="144">
        <f t="shared" si="15"/>
        <v>0</v>
      </c>
      <c r="BF149" s="144">
        <f t="shared" si="16"/>
        <v>0</v>
      </c>
      <c r="BG149" s="144">
        <f t="shared" si="17"/>
        <v>0</v>
      </c>
      <c r="BH149" s="144">
        <f t="shared" si="18"/>
        <v>0</v>
      </c>
      <c r="BI149" s="144">
        <f t="shared" si="19"/>
        <v>0</v>
      </c>
      <c r="BJ149" s="2" t="s">
        <v>104</v>
      </c>
      <c r="BK149" s="144">
        <f t="shared" si="20"/>
        <v>0</v>
      </c>
      <c r="BL149" s="2" t="s">
        <v>103</v>
      </c>
      <c r="BM149" s="143" t="s">
        <v>156</v>
      </c>
    </row>
    <row r="150" spans="1:65" s="17" customFormat="1" ht="21.75" customHeight="1">
      <c r="A150" s="13"/>
      <c r="B150" s="132"/>
      <c r="C150" s="145">
        <v>29</v>
      </c>
      <c r="D150" s="145" t="s">
        <v>105</v>
      </c>
      <c r="E150" s="146" t="s">
        <v>255</v>
      </c>
      <c r="F150" s="147" t="s">
        <v>157</v>
      </c>
      <c r="G150" s="148" t="s">
        <v>102</v>
      </c>
      <c r="H150" s="149">
        <v>12</v>
      </c>
      <c r="I150" s="149"/>
      <c r="J150" s="149">
        <f t="shared" si="11"/>
        <v>0</v>
      </c>
      <c r="K150" s="150"/>
      <c r="L150" s="151"/>
      <c r="M150" s="152"/>
      <c r="N150" s="153" t="s">
        <v>32</v>
      </c>
      <c r="O150" s="141">
        <v>0</v>
      </c>
      <c r="P150" s="141">
        <f t="shared" si="12"/>
        <v>0</v>
      </c>
      <c r="Q150" s="141">
        <v>0</v>
      </c>
      <c r="R150" s="141">
        <f t="shared" si="13"/>
        <v>0</v>
      </c>
      <c r="S150" s="141">
        <v>0</v>
      </c>
      <c r="T150" s="142">
        <f t="shared" si="14"/>
        <v>0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R150" s="143" t="s">
        <v>107</v>
      </c>
      <c r="AT150" s="143" t="s">
        <v>105</v>
      </c>
      <c r="AU150" s="143" t="s">
        <v>71</v>
      </c>
      <c r="AY150" s="2" t="s">
        <v>99</v>
      </c>
      <c r="BE150" s="144">
        <f t="shared" si="15"/>
        <v>0</v>
      </c>
      <c r="BF150" s="144">
        <f t="shared" si="16"/>
        <v>0</v>
      </c>
      <c r="BG150" s="144">
        <f t="shared" si="17"/>
        <v>0</v>
      </c>
      <c r="BH150" s="144">
        <f t="shared" si="18"/>
        <v>0</v>
      </c>
      <c r="BI150" s="144">
        <f t="shared" si="19"/>
        <v>0</v>
      </c>
      <c r="BJ150" s="2" t="s">
        <v>104</v>
      </c>
      <c r="BK150" s="144">
        <f t="shared" si="20"/>
        <v>0</v>
      </c>
      <c r="BL150" s="2" t="s">
        <v>107</v>
      </c>
      <c r="BM150" s="143" t="s">
        <v>158</v>
      </c>
    </row>
    <row r="151" spans="1:65" s="17" customFormat="1" ht="16.5" customHeight="1">
      <c r="A151" s="13"/>
      <c r="B151" s="132"/>
      <c r="C151" s="133">
        <v>30</v>
      </c>
      <c r="D151" s="133" t="s">
        <v>100</v>
      </c>
      <c r="E151" s="134" t="s">
        <v>256</v>
      </c>
      <c r="F151" s="135" t="s">
        <v>216</v>
      </c>
      <c r="G151" s="136" t="s">
        <v>102</v>
      </c>
      <c r="H151" s="137">
        <v>4</v>
      </c>
      <c r="I151" s="137"/>
      <c r="J151" s="137">
        <f t="shared" si="11"/>
        <v>0</v>
      </c>
      <c r="K151" s="138"/>
      <c r="L151" s="14"/>
      <c r="M151" s="139"/>
      <c r="N151" s="140" t="s">
        <v>32</v>
      </c>
      <c r="O151" s="141">
        <v>0</v>
      </c>
      <c r="P151" s="141">
        <f t="shared" si="12"/>
        <v>0</v>
      </c>
      <c r="Q151" s="141">
        <v>0</v>
      </c>
      <c r="R151" s="141">
        <f t="shared" si="13"/>
        <v>0</v>
      </c>
      <c r="S151" s="141">
        <v>0</v>
      </c>
      <c r="T151" s="142">
        <f t="shared" si="14"/>
        <v>0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R151" s="143" t="s">
        <v>103</v>
      </c>
      <c r="AT151" s="143" t="s">
        <v>100</v>
      </c>
      <c r="AU151" s="143" t="s">
        <v>71</v>
      </c>
      <c r="AY151" s="2" t="s">
        <v>99</v>
      </c>
      <c r="BE151" s="144">
        <f t="shared" si="15"/>
        <v>0</v>
      </c>
      <c r="BF151" s="144">
        <f t="shared" si="16"/>
        <v>0</v>
      </c>
      <c r="BG151" s="144">
        <f t="shared" si="17"/>
        <v>0</v>
      </c>
      <c r="BH151" s="144">
        <f t="shared" si="18"/>
        <v>0</v>
      </c>
      <c r="BI151" s="144">
        <f t="shared" si="19"/>
        <v>0</v>
      </c>
      <c r="BJ151" s="2" t="s">
        <v>104</v>
      </c>
      <c r="BK151" s="144">
        <f t="shared" si="20"/>
        <v>0</v>
      </c>
      <c r="BL151" s="2" t="s">
        <v>103</v>
      </c>
      <c r="BM151" s="143" t="s">
        <v>159</v>
      </c>
    </row>
    <row r="152" spans="1:65" s="17" customFormat="1" ht="16.5" customHeight="1">
      <c r="A152" s="13"/>
      <c r="B152" s="132"/>
      <c r="C152" s="145">
        <v>31</v>
      </c>
      <c r="D152" s="145" t="s">
        <v>105</v>
      </c>
      <c r="E152" s="146" t="s">
        <v>257</v>
      </c>
      <c r="F152" s="147" t="s">
        <v>160</v>
      </c>
      <c r="G152" s="148" t="s">
        <v>102</v>
      </c>
      <c r="H152" s="149">
        <v>4</v>
      </c>
      <c r="I152" s="149"/>
      <c r="J152" s="149">
        <f t="shared" si="11"/>
        <v>0</v>
      </c>
      <c r="K152" s="150"/>
      <c r="L152" s="151"/>
      <c r="M152" s="152"/>
      <c r="N152" s="153" t="s">
        <v>32</v>
      </c>
      <c r="O152" s="141">
        <v>0</v>
      </c>
      <c r="P152" s="141">
        <f t="shared" si="12"/>
        <v>0</v>
      </c>
      <c r="Q152" s="141">
        <v>0</v>
      </c>
      <c r="R152" s="141">
        <f t="shared" si="13"/>
        <v>0</v>
      </c>
      <c r="S152" s="141">
        <v>0</v>
      </c>
      <c r="T152" s="142">
        <f t="shared" si="14"/>
        <v>0</v>
      </c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R152" s="143" t="s">
        <v>107</v>
      </c>
      <c r="AT152" s="143" t="s">
        <v>105</v>
      </c>
      <c r="AU152" s="143" t="s">
        <v>71</v>
      </c>
      <c r="AY152" s="2" t="s">
        <v>99</v>
      </c>
      <c r="BE152" s="144">
        <f t="shared" si="15"/>
        <v>0</v>
      </c>
      <c r="BF152" s="144">
        <f t="shared" si="16"/>
        <v>0</v>
      </c>
      <c r="BG152" s="144">
        <f t="shared" si="17"/>
        <v>0</v>
      </c>
      <c r="BH152" s="144">
        <f t="shared" si="18"/>
        <v>0</v>
      </c>
      <c r="BI152" s="144">
        <f t="shared" si="19"/>
        <v>0</v>
      </c>
      <c r="BJ152" s="2" t="s">
        <v>104</v>
      </c>
      <c r="BK152" s="144">
        <f t="shared" si="20"/>
        <v>0</v>
      </c>
      <c r="BL152" s="2" t="s">
        <v>107</v>
      </c>
      <c r="BM152" s="143" t="s">
        <v>161</v>
      </c>
    </row>
    <row r="153" spans="1:65" s="17" customFormat="1" ht="16.5" customHeight="1">
      <c r="A153" s="13"/>
      <c r="B153" s="132"/>
      <c r="C153" s="133">
        <v>32</v>
      </c>
      <c r="D153" s="133" t="s">
        <v>100</v>
      </c>
      <c r="E153" s="134" t="s">
        <v>258</v>
      </c>
      <c r="F153" s="135" t="s">
        <v>216</v>
      </c>
      <c r="G153" s="136" t="s">
        <v>102</v>
      </c>
      <c r="H153" s="137">
        <v>39</v>
      </c>
      <c r="I153" s="137"/>
      <c r="J153" s="137">
        <f t="shared" si="11"/>
        <v>0</v>
      </c>
      <c r="K153" s="138"/>
      <c r="L153" s="14"/>
      <c r="M153" s="139"/>
      <c r="N153" s="140" t="s">
        <v>32</v>
      </c>
      <c r="O153" s="141">
        <v>0</v>
      </c>
      <c r="P153" s="141">
        <f t="shared" si="12"/>
        <v>0</v>
      </c>
      <c r="Q153" s="141">
        <v>0</v>
      </c>
      <c r="R153" s="141">
        <f t="shared" si="13"/>
        <v>0</v>
      </c>
      <c r="S153" s="141">
        <v>0</v>
      </c>
      <c r="T153" s="142">
        <f t="shared" si="14"/>
        <v>0</v>
      </c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R153" s="143" t="s">
        <v>103</v>
      </c>
      <c r="AT153" s="143" t="s">
        <v>100</v>
      </c>
      <c r="AU153" s="143" t="s">
        <v>71</v>
      </c>
      <c r="AY153" s="2" t="s">
        <v>99</v>
      </c>
      <c r="BE153" s="144">
        <f t="shared" si="15"/>
        <v>0</v>
      </c>
      <c r="BF153" s="144">
        <f t="shared" si="16"/>
        <v>0</v>
      </c>
      <c r="BG153" s="144">
        <f t="shared" si="17"/>
        <v>0</v>
      </c>
      <c r="BH153" s="144">
        <f t="shared" si="18"/>
        <v>0</v>
      </c>
      <c r="BI153" s="144">
        <f t="shared" si="19"/>
        <v>0</v>
      </c>
      <c r="BJ153" s="2" t="s">
        <v>104</v>
      </c>
      <c r="BK153" s="144">
        <f t="shared" si="20"/>
        <v>0</v>
      </c>
      <c r="BL153" s="2" t="s">
        <v>103</v>
      </c>
      <c r="BM153" s="143" t="s">
        <v>162</v>
      </c>
    </row>
    <row r="154" spans="1:65" s="17" customFormat="1" ht="24.2" customHeight="1">
      <c r="A154" s="13"/>
      <c r="B154" s="132"/>
      <c r="C154" s="145">
        <v>33</v>
      </c>
      <c r="D154" s="145" t="s">
        <v>105</v>
      </c>
      <c r="E154" s="146" t="s">
        <v>259</v>
      </c>
      <c r="F154" s="147" t="s">
        <v>163</v>
      </c>
      <c r="G154" s="148" t="s">
        <v>102</v>
      </c>
      <c r="H154" s="149">
        <v>39</v>
      </c>
      <c r="I154" s="149"/>
      <c r="J154" s="149">
        <f t="shared" si="11"/>
        <v>0</v>
      </c>
      <c r="K154" s="150"/>
      <c r="L154" s="151"/>
      <c r="M154" s="152"/>
      <c r="N154" s="153" t="s">
        <v>32</v>
      </c>
      <c r="O154" s="141">
        <v>0</v>
      </c>
      <c r="P154" s="141">
        <f t="shared" si="12"/>
        <v>0</v>
      </c>
      <c r="Q154" s="141">
        <v>0</v>
      </c>
      <c r="R154" s="141">
        <f t="shared" si="13"/>
        <v>0</v>
      </c>
      <c r="S154" s="141">
        <v>0</v>
      </c>
      <c r="T154" s="142">
        <f t="shared" si="14"/>
        <v>0</v>
      </c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R154" s="143" t="s">
        <v>107</v>
      </c>
      <c r="AT154" s="143" t="s">
        <v>105</v>
      </c>
      <c r="AU154" s="143" t="s">
        <v>71</v>
      </c>
      <c r="AY154" s="2" t="s">
        <v>99</v>
      </c>
      <c r="BE154" s="144">
        <f t="shared" si="15"/>
        <v>0</v>
      </c>
      <c r="BF154" s="144">
        <f t="shared" si="16"/>
        <v>0</v>
      </c>
      <c r="BG154" s="144">
        <f t="shared" si="17"/>
        <v>0</v>
      </c>
      <c r="BH154" s="144">
        <f t="shared" si="18"/>
        <v>0</v>
      </c>
      <c r="BI154" s="144">
        <f t="shared" si="19"/>
        <v>0</v>
      </c>
      <c r="BJ154" s="2" t="s">
        <v>104</v>
      </c>
      <c r="BK154" s="144">
        <f t="shared" si="20"/>
        <v>0</v>
      </c>
      <c r="BL154" s="2" t="s">
        <v>107</v>
      </c>
      <c r="BM154" s="143" t="s">
        <v>164</v>
      </c>
    </row>
    <row r="155" spans="1:65" s="17" customFormat="1" ht="16.5" customHeight="1">
      <c r="A155" s="13"/>
      <c r="B155" s="132"/>
      <c r="C155" s="133">
        <v>34</v>
      </c>
      <c r="D155" s="133" t="s">
        <v>100</v>
      </c>
      <c r="E155" s="134" t="s">
        <v>260</v>
      </c>
      <c r="F155" s="135" t="s">
        <v>165</v>
      </c>
      <c r="G155" s="136" t="s">
        <v>102</v>
      </c>
      <c r="H155" s="137">
        <v>39</v>
      </c>
      <c r="I155" s="137"/>
      <c r="J155" s="137">
        <f t="shared" si="11"/>
        <v>0</v>
      </c>
      <c r="K155" s="138"/>
      <c r="L155" s="14"/>
      <c r="M155" s="139"/>
      <c r="N155" s="140" t="s">
        <v>32</v>
      </c>
      <c r="O155" s="141">
        <v>0</v>
      </c>
      <c r="P155" s="141">
        <f t="shared" si="12"/>
        <v>0</v>
      </c>
      <c r="Q155" s="141">
        <v>0</v>
      </c>
      <c r="R155" s="141">
        <f t="shared" si="13"/>
        <v>0</v>
      </c>
      <c r="S155" s="141">
        <v>0</v>
      </c>
      <c r="T155" s="142">
        <f t="shared" si="14"/>
        <v>0</v>
      </c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R155" s="143" t="s">
        <v>103</v>
      </c>
      <c r="AT155" s="143" t="s">
        <v>100</v>
      </c>
      <c r="AU155" s="143" t="s">
        <v>71</v>
      </c>
      <c r="AY155" s="2" t="s">
        <v>99</v>
      </c>
      <c r="BE155" s="144">
        <f t="shared" si="15"/>
        <v>0</v>
      </c>
      <c r="BF155" s="144">
        <f t="shared" si="16"/>
        <v>0</v>
      </c>
      <c r="BG155" s="144">
        <f t="shared" si="17"/>
        <v>0</v>
      </c>
      <c r="BH155" s="144">
        <f t="shared" si="18"/>
        <v>0</v>
      </c>
      <c r="BI155" s="144">
        <f t="shared" si="19"/>
        <v>0</v>
      </c>
      <c r="BJ155" s="2" t="s">
        <v>104</v>
      </c>
      <c r="BK155" s="144">
        <f t="shared" si="20"/>
        <v>0</v>
      </c>
      <c r="BL155" s="2" t="s">
        <v>103</v>
      </c>
      <c r="BM155" s="143" t="s">
        <v>166</v>
      </c>
    </row>
    <row r="156" spans="1:65" s="17" customFormat="1" ht="16.5" customHeight="1">
      <c r="A156" s="13"/>
      <c r="B156" s="132"/>
      <c r="C156" s="133">
        <v>35</v>
      </c>
      <c r="D156" s="133" t="s">
        <v>100</v>
      </c>
      <c r="E156" s="134" t="s">
        <v>261</v>
      </c>
      <c r="F156" s="135" t="s">
        <v>216</v>
      </c>
      <c r="G156" s="136" t="s">
        <v>102</v>
      </c>
      <c r="H156" s="137">
        <v>4</v>
      </c>
      <c r="I156" s="137"/>
      <c r="J156" s="137">
        <f t="shared" si="11"/>
        <v>0</v>
      </c>
      <c r="K156" s="138"/>
      <c r="L156" s="14"/>
      <c r="M156" s="139"/>
      <c r="N156" s="140" t="s">
        <v>32</v>
      </c>
      <c r="O156" s="141">
        <v>0</v>
      </c>
      <c r="P156" s="141">
        <f t="shared" si="12"/>
        <v>0</v>
      </c>
      <c r="Q156" s="141">
        <v>0</v>
      </c>
      <c r="R156" s="141">
        <f t="shared" si="13"/>
        <v>0</v>
      </c>
      <c r="S156" s="141">
        <v>0</v>
      </c>
      <c r="T156" s="142">
        <f t="shared" si="14"/>
        <v>0</v>
      </c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R156" s="143" t="s">
        <v>103</v>
      </c>
      <c r="AT156" s="143" t="s">
        <v>100</v>
      </c>
      <c r="AU156" s="143" t="s">
        <v>71</v>
      </c>
      <c r="AY156" s="2" t="s">
        <v>99</v>
      </c>
      <c r="BE156" s="144">
        <f t="shared" si="15"/>
        <v>0</v>
      </c>
      <c r="BF156" s="144">
        <f t="shared" si="16"/>
        <v>0</v>
      </c>
      <c r="BG156" s="144">
        <f t="shared" si="17"/>
        <v>0</v>
      </c>
      <c r="BH156" s="144">
        <f t="shared" si="18"/>
        <v>0</v>
      </c>
      <c r="BI156" s="144">
        <f t="shared" si="19"/>
        <v>0</v>
      </c>
      <c r="BJ156" s="2" t="s">
        <v>104</v>
      </c>
      <c r="BK156" s="144">
        <f t="shared" si="20"/>
        <v>0</v>
      </c>
      <c r="BL156" s="2" t="s">
        <v>103</v>
      </c>
      <c r="BM156" s="143" t="s">
        <v>103</v>
      </c>
    </row>
    <row r="157" spans="1:65" s="17" customFormat="1" ht="24.2" customHeight="1">
      <c r="A157" s="13"/>
      <c r="B157" s="132"/>
      <c r="C157" s="145">
        <v>36</v>
      </c>
      <c r="D157" s="145" t="s">
        <v>105</v>
      </c>
      <c r="E157" s="146" t="s">
        <v>262</v>
      </c>
      <c r="F157" s="147" t="s">
        <v>167</v>
      </c>
      <c r="G157" s="148" t="s">
        <v>102</v>
      </c>
      <c r="H157" s="149">
        <v>4</v>
      </c>
      <c r="I157" s="149"/>
      <c r="J157" s="149">
        <f t="shared" si="11"/>
        <v>0</v>
      </c>
      <c r="K157" s="150"/>
      <c r="L157" s="151"/>
      <c r="M157" s="152"/>
      <c r="N157" s="153" t="s">
        <v>32</v>
      </c>
      <c r="O157" s="141">
        <v>0</v>
      </c>
      <c r="P157" s="141">
        <f t="shared" si="12"/>
        <v>0</v>
      </c>
      <c r="Q157" s="141">
        <v>0</v>
      </c>
      <c r="R157" s="141">
        <f t="shared" si="13"/>
        <v>0</v>
      </c>
      <c r="S157" s="141">
        <v>0</v>
      </c>
      <c r="T157" s="142">
        <f t="shared" si="14"/>
        <v>0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R157" s="143" t="s">
        <v>107</v>
      </c>
      <c r="AT157" s="143" t="s">
        <v>105</v>
      </c>
      <c r="AU157" s="143" t="s">
        <v>71</v>
      </c>
      <c r="AY157" s="2" t="s">
        <v>99</v>
      </c>
      <c r="BE157" s="144">
        <f t="shared" si="15"/>
        <v>0</v>
      </c>
      <c r="BF157" s="144">
        <f t="shared" si="16"/>
        <v>0</v>
      </c>
      <c r="BG157" s="144">
        <f t="shared" si="17"/>
        <v>0</v>
      </c>
      <c r="BH157" s="144">
        <f t="shared" si="18"/>
        <v>0</v>
      </c>
      <c r="BI157" s="144">
        <f t="shared" si="19"/>
        <v>0</v>
      </c>
      <c r="BJ157" s="2" t="s">
        <v>104</v>
      </c>
      <c r="BK157" s="144">
        <f t="shared" si="20"/>
        <v>0</v>
      </c>
      <c r="BL157" s="2" t="s">
        <v>107</v>
      </c>
      <c r="BM157" s="143" t="s">
        <v>168</v>
      </c>
    </row>
    <row r="158" spans="1:65" s="17" customFormat="1" ht="16.5" customHeight="1">
      <c r="A158" s="13"/>
      <c r="B158" s="132"/>
      <c r="C158" s="133">
        <v>37</v>
      </c>
      <c r="D158" s="133" t="s">
        <v>100</v>
      </c>
      <c r="E158" s="134" t="s">
        <v>260</v>
      </c>
      <c r="F158" s="135" t="s">
        <v>165</v>
      </c>
      <c r="G158" s="136" t="s">
        <v>102</v>
      </c>
      <c r="H158" s="137">
        <v>4</v>
      </c>
      <c r="I158" s="137"/>
      <c r="J158" s="137">
        <f t="shared" si="11"/>
        <v>0</v>
      </c>
      <c r="K158" s="138"/>
      <c r="L158" s="14"/>
      <c r="M158" s="139"/>
      <c r="N158" s="140" t="s">
        <v>32</v>
      </c>
      <c r="O158" s="141">
        <v>0</v>
      </c>
      <c r="P158" s="141">
        <f t="shared" si="12"/>
        <v>0</v>
      </c>
      <c r="Q158" s="141">
        <v>0</v>
      </c>
      <c r="R158" s="141">
        <f t="shared" si="13"/>
        <v>0</v>
      </c>
      <c r="S158" s="141">
        <v>0</v>
      </c>
      <c r="T158" s="142">
        <f t="shared" si="14"/>
        <v>0</v>
      </c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R158" s="143" t="s">
        <v>103</v>
      </c>
      <c r="AT158" s="143" t="s">
        <v>100</v>
      </c>
      <c r="AU158" s="143" t="s">
        <v>71</v>
      </c>
      <c r="AY158" s="2" t="s">
        <v>99</v>
      </c>
      <c r="BE158" s="144">
        <f t="shared" si="15"/>
        <v>0</v>
      </c>
      <c r="BF158" s="144">
        <f t="shared" si="16"/>
        <v>0</v>
      </c>
      <c r="BG158" s="144">
        <f t="shared" si="17"/>
        <v>0</v>
      </c>
      <c r="BH158" s="144">
        <f t="shared" si="18"/>
        <v>0</v>
      </c>
      <c r="BI158" s="144">
        <f t="shared" si="19"/>
        <v>0</v>
      </c>
      <c r="BJ158" s="2" t="s">
        <v>104</v>
      </c>
      <c r="BK158" s="144">
        <f t="shared" si="20"/>
        <v>0</v>
      </c>
      <c r="BL158" s="2" t="s">
        <v>103</v>
      </c>
      <c r="BM158" s="143" t="s">
        <v>169</v>
      </c>
    </row>
    <row r="159" spans="1:65" s="17" customFormat="1" ht="16.5" customHeight="1">
      <c r="A159" s="13"/>
      <c r="B159" s="132"/>
      <c r="C159" s="133">
        <v>38</v>
      </c>
      <c r="D159" s="133" t="s">
        <v>100</v>
      </c>
      <c r="E159" s="134" t="s">
        <v>263</v>
      </c>
      <c r="F159" s="135" t="s">
        <v>216</v>
      </c>
      <c r="G159" s="136" t="s">
        <v>102</v>
      </c>
      <c r="H159" s="137">
        <v>22</v>
      </c>
      <c r="I159" s="137"/>
      <c r="J159" s="137">
        <f t="shared" si="11"/>
        <v>0</v>
      </c>
      <c r="K159" s="138"/>
      <c r="L159" s="14"/>
      <c r="M159" s="139"/>
      <c r="N159" s="140" t="s">
        <v>32</v>
      </c>
      <c r="O159" s="141">
        <v>0</v>
      </c>
      <c r="P159" s="141">
        <f t="shared" si="12"/>
        <v>0</v>
      </c>
      <c r="Q159" s="141">
        <v>0</v>
      </c>
      <c r="R159" s="141">
        <f t="shared" si="13"/>
        <v>0</v>
      </c>
      <c r="S159" s="141">
        <v>0</v>
      </c>
      <c r="T159" s="142">
        <f t="shared" si="14"/>
        <v>0</v>
      </c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R159" s="143" t="s">
        <v>103</v>
      </c>
      <c r="AT159" s="143" t="s">
        <v>100</v>
      </c>
      <c r="AU159" s="143" t="s">
        <v>71</v>
      </c>
      <c r="AY159" s="2" t="s">
        <v>99</v>
      </c>
      <c r="BE159" s="144">
        <f t="shared" si="15"/>
        <v>0</v>
      </c>
      <c r="BF159" s="144">
        <f t="shared" si="16"/>
        <v>0</v>
      </c>
      <c r="BG159" s="144">
        <f t="shared" si="17"/>
        <v>0</v>
      </c>
      <c r="BH159" s="144">
        <f t="shared" si="18"/>
        <v>0</v>
      </c>
      <c r="BI159" s="144">
        <f t="shared" si="19"/>
        <v>0</v>
      </c>
      <c r="BJ159" s="2" t="s">
        <v>104</v>
      </c>
      <c r="BK159" s="144">
        <f t="shared" si="20"/>
        <v>0</v>
      </c>
      <c r="BL159" s="2" t="s">
        <v>103</v>
      </c>
      <c r="BM159" s="143" t="s">
        <v>170</v>
      </c>
    </row>
    <row r="160" spans="1:65" s="17" customFormat="1" ht="21.75" customHeight="1">
      <c r="A160" s="13"/>
      <c r="B160" s="132"/>
      <c r="C160" s="145">
        <v>39</v>
      </c>
      <c r="D160" s="145" t="s">
        <v>105</v>
      </c>
      <c r="E160" s="146" t="s">
        <v>264</v>
      </c>
      <c r="F160" s="147" t="s">
        <v>171</v>
      </c>
      <c r="G160" s="148" t="s">
        <v>102</v>
      </c>
      <c r="H160" s="149">
        <v>22</v>
      </c>
      <c r="I160" s="149"/>
      <c r="J160" s="149">
        <f t="shared" si="11"/>
        <v>0</v>
      </c>
      <c r="K160" s="150"/>
      <c r="L160" s="151"/>
      <c r="M160" s="152"/>
      <c r="N160" s="153" t="s">
        <v>32</v>
      </c>
      <c r="O160" s="141">
        <v>0</v>
      </c>
      <c r="P160" s="141">
        <f t="shared" si="12"/>
        <v>0</v>
      </c>
      <c r="Q160" s="141">
        <v>0</v>
      </c>
      <c r="R160" s="141">
        <f t="shared" si="13"/>
        <v>0</v>
      </c>
      <c r="S160" s="141">
        <v>0</v>
      </c>
      <c r="T160" s="142">
        <f t="shared" si="14"/>
        <v>0</v>
      </c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R160" s="143" t="s">
        <v>107</v>
      </c>
      <c r="AT160" s="143" t="s">
        <v>105</v>
      </c>
      <c r="AU160" s="143" t="s">
        <v>71</v>
      </c>
      <c r="AY160" s="2" t="s">
        <v>99</v>
      </c>
      <c r="BE160" s="144">
        <f t="shared" si="15"/>
        <v>0</v>
      </c>
      <c r="BF160" s="144">
        <f t="shared" si="16"/>
        <v>0</v>
      </c>
      <c r="BG160" s="144">
        <f t="shared" si="17"/>
        <v>0</v>
      </c>
      <c r="BH160" s="144">
        <f t="shared" si="18"/>
        <v>0</v>
      </c>
      <c r="BI160" s="144">
        <f t="shared" si="19"/>
        <v>0</v>
      </c>
      <c r="BJ160" s="2" t="s">
        <v>104</v>
      </c>
      <c r="BK160" s="144">
        <f t="shared" si="20"/>
        <v>0</v>
      </c>
      <c r="BL160" s="2" t="s">
        <v>107</v>
      </c>
      <c r="BM160" s="143" t="s">
        <v>172</v>
      </c>
    </row>
    <row r="161" spans="1:65" s="17" customFormat="1" ht="16.5" customHeight="1">
      <c r="A161" s="13"/>
      <c r="B161" s="132"/>
      <c r="C161" s="133">
        <v>40</v>
      </c>
      <c r="D161" s="133" t="s">
        <v>100</v>
      </c>
      <c r="E161" s="134" t="s">
        <v>233</v>
      </c>
      <c r="F161" s="135" t="s">
        <v>118</v>
      </c>
      <c r="G161" s="136" t="s">
        <v>102</v>
      </c>
      <c r="H161" s="137">
        <v>7500</v>
      </c>
      <c r="I161" s="137"/>
      <c r="J161" s="137">
        <f t="shared" si="11"/>
        <v>0</v>
      </c>
      <c r="K161" s="138"/>
      <c r="L161" s="14"/>
      <c r="M161" s="139"/>
      <c r="N161" s="140" t="s">
        <v>32</v>
      </c>
      <c r="O161" s="141">
        <v>0</v>
      </c>
      <c r="P161" s="141">
        <f t="shared" si="12"/>
        <v>0</v>
      </c>
      <c r="Q161" s="141">
        <v>0</v>
      </c>
      <c r="R161" s="141">
        <f t="shared" si="13"/>
        <v>0</v>
      </c>
      <c r="S161" s="141">
        <v>0</v>
      </c>
      <c r="T161" s="142">
        <f t="shared" si="14"/>
        <v>0</v>
      </c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R161" s="143" t="s">
        <v>103</v>
      </c>
      <c r="AT161" s="143" t="s">
        <v>100</v>
      </c>
      <c r="AU161" s="143" t="s">
        <v>71</v>
      </c>
      <c r="AY161" s="2" t="s">
        <v>99</v>
      </c>
      <c r="BE161" s="144">
        <f t="shared" si="15"/>
        <v>0</v>
      </c>
      <c r="BF161" s="144">
        <f t="shared" si="16"/>
        <v>0</v>
      </c>
      <c r="BG161" s="144">
        <f t="shared" si="17"/>
        <v>0</v>
      </c>
      <c r="BH161" s="144">
        <f t="shared" si="18"/>
        <v>0</v>
      </c>
      <c r="BI161" s="144">
        <f t="shared" si="19"/>
        <v>0</v>
      </c>
      <c r="BJ161" s="2" t="s">
        <v>104</v>
      </c>
      <c r="BK161" s="144">
        <f t="shared" si="20"/>
        <v>0</v>
      </c>
      <c r="BL161" s="2" t="s">
        <v>103</v>
      </c>
      <c r="BM161" s="143" t="s">
        <v>173</v>
      </c>
    </row>
    <row r="162" spans="1:65" s="17" customFormat="1" ht="21.75" customHeight="1">
      <c r="A162" s="13"/>
      <c r="B162" s="132"/>
      <c r="C162" s="133">
        <v>41</v>
      </c>
      <c r="D162" s="133" t="s">
        <v>100</v>
      </c>
      <c r="E162" s="134" t="s">
        <v>234</v>
      </c>
      <c r="F162" s="135" t="s">
        <v>120</v>
      </c>
      <c r="G162" s="136" t="s">
        <v>121</v>
      </c>
      <c r="H162" s="137">
        <v>1300</v>
      </c>
      <c r="I162" s="137"/>
      <c r="J162" s="137">
        <f t="shared" si="11"/>
        <v>0</v>
      </c>
      <c r="K162" s="138"/>
      <c r="L162" s="14"/>
      <c r="M162" s="139"/>
      <c r="N162" s="140" t="s">
        <v>32</v>
      </c>
      <c r="O162" s="141">
        <v>0</v>
      </c>
      <c r="P162" s="141">
        <f t="shared" si="12"/>
        <v>0</v>
      </c>
      <c r="Q162" s="141">
        <v>0</v>
      </c>
      <c r="R162" s="141">
        <f t="shared" si="13"/>
        <v>0</v>
      </c>
      <c r="S162" s="141">
        <v>0</v>
      </c>
      <c r="T162" s="142">
        <f t="shared" si="14"/>
        <v>0</v>
      </c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R162" s="143" t="s">
        <v>103</v>
      </c>
      <c r="AT162" s="143" t="s">
        <v>100</v>
      </c>
      <c r="AU162" s="143" t="s">
        <v>71</v>
      </c>
      <c r="AY162" s="2" t="s">
        <v>99</v>
      </c>
      <c r="BE162" s="144">
        <f t="shared" si="15"/>
        <v>0</v>
      </c>
      <c r="BF162" s="144">
        <f t="shared" si="16"/>
        <v>0</v>
      </c>
      <c r="BG162" s="144">
        <f t="shared" si="17"/>
        <v>0</v>
      </c>
      <c r="BH162" s="144">
        <f t="shared" si="18"/>
        <v>0</v>
      </c>
      <c r="BI162" s="144">
        <f t="shared" si="19"/>
        <v>0</v>
      </c>
      <c r="BJ162" s="2" t="s">
        <v>104</v>
      </c>
      <c r="BK162" s="144">
        <f t="shared" si="20"/>
        <v>0</v>
      </c>
      <c r="BL162" s="2" t="s">
        <v>103</v>
      </c>
      <c r="BM162" s="143" t="s">
        <v>174</v>
      </c>
    </row>
    <row r="163" spans="1:65" s="17" customFormat="1" ht="21.75" customHeight="1">
      <c r="A163" s="13"/>
      <c r="B163" s="132"/>
      <c r="C163" s="133">
        <v>42</v>
      </c>
      <c r="D163" s="145" t="s">
        <v>100</v>
      </c>
      <c r="E163" s="147" t="s">
        <v>247</v>
      </c>
      <c r="F163" s="147" t="s">
        <v>218</v>
      </c>
      <c r="G163" s="145" t="s">
        <v>121</v>
      </c>
      <c r="H163" s="149">
        <v>1300</v>
      </c>
      <c r="I163" s="149"/>
      <c r="J163" s="149">
        <f>I163*H163</f>
        <v>0</v>
      </c>
      <c r="K163" s="138"/>
      <c r="L163" s="14"/>
      <c r="M163" s="139"/>
      <c r="N163" s="140"/>
      <c r="O163" s="141"/>
      <c r="P163" s="141"/>
      <c r="Q163" s="141"/>
      <c r="R163" s="141"/>
      <c r="S163" s="141"/>
      <c r="T163" s="1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R163" s="143"/>
      <c r="AT163" s="143"/>
      <c r="AU163" s="143"/>
      <c r="AY163" s="2"/>
      <c r="BE163" s="144"/>
      <c r="BF163" s="144"/>
      <c r="BG163" s="144"/>
      <c r="BH163" s="144"/>
      <c r="BI163" s="144"/>
      <c r="BJ163" s="2"/>
      <c r="BK163" s="144"/>
      <c r="BL163" s="2"/>
      <c r="BM163" s="143"/>
    </row>
    <row r="164" spans="1:65" s="17" customFormat="1" ht="24.2" customHeight="1">
      <c r="A164" s="13"/>
      <c r="B164" s="132"/>
      <c r="C164" s="133">
        <v>43</v>
      </c>
      <c r="D164" s="133" t="s">
        <v>100</v>
      </c>
      <c r="E164" s="134" t="s">
        <v>235</v>
      </c>
      <c r="F164" s="135" t="s">
        <v>124</v>
      </c>
      <c r="G164" s="136" t="s">
        <v>102</v>
      </c>
      <c r="H164" s="137">
        <v>2267</v>
      </c>
      <c r="I164" s="137"/>
      <c r="J164" s="137">
        <f t="shared" si="11"/>
        <v>0</v>
      </c>
      <c r="K164" s="138"/>
      <c r="L164" s="14"/>
      <c r="M164" s="139"/>
      <c r="N164" s="140" t="s">
        <v>32</v>
      </c>
      <c r="O164" s="141">
        <v>0</v>
      </c>
      <c r="P164" s="141">
        <f t="shared" si="12"/>
        <v>0</v>
      </c>
      <c r="Q164" s="141">
        <v>0</v>
      </c>
      <c r="R164" s="141">
        <f t="shared" si="13"/>
        <v>0</v>
      </c>
      <c r="S164" s="141">
        <v>0</v>
      </c>
      <c r="T164" s="142">
        <f t="shared" si="14"/>
        <v>0</v>
      </c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R164" s="143" t="s">
        <v>103</v>
      </c>
      <c r="AT164" s="143" t="s">
        <v>100</v>
      </c>
      <c r="AU164" s="143" t="s">
        <v>71</v>
      </c>
      <c r="AY164" s="2" t="s">
        <v>99</v>
      </c>
      <c r="BE164" s="144">
        <f t="shared" si="15"/>
        <v>0</v>
      </c>
      <c r="BF164" s="144">
        <f t="shared" si="16"/>
        <v>0</v>
      </c>
      <c r="BG164" s="144">
        <f t="shared" si="17"/>
        <v>0</v>
      </c>
      <c r="BH164" s="144">
        <f t="shared" si="18"/>
        <v>0</v>
      </c>
      <c r="BI164" s="144">
        <f t="shared" si="19"/>
        <v>0</v>
      </c>
      <c r="BJ164" s="2" t="s">
        <v>104</v>
      </c>
      <c r="BK164" s="144">
        <f t="shared" si="20"/>
        <v>0</v>
      </c>
      <c r="BL164" s="2" t="s">
        <v>103</v>
      </c>
      <c r="BM164" s="143" t="s">
        <v>175</v>
      </c>
    </row>
    <row r="165" spans="1:65" s="17" customFormat="1" ht="16.5" customHeight="1">
      <c r="A165" s="13"/>
      <c r="B165" s="132"/>
      <c r="C165" s="133">
        <v>44</v>
      </c>
      <c r="D165" s="133" t="s">
        <v>100</v>
      </c>
      <c r="E165" s="134" t="s">
        <v>236</v>
      </c>
      <c r="F165" s="135" t="s">
        <v>126</v>
      </c>
      <c r="G165" s="136" t="s">
        <v>102</v>
      </c>
      <c r="H165" s="137">
        <v>1300</v>
      </c>
      <c r="I165" s="137"/>
      <c r="J165" s="137">
        <f t="shared" si="11"/>
        <v>0</v>
      </c>
      <c r="K165" s="138"/>
      <c r="L165" s="14"/>
      <c r="M165" s="139"/>
      <c r="N165" s="140" t="s">
        <v>32</v>
      </c>
      <c r="O165" s="141">
        <v>0</v>
      </c>
      <c r="P165" s="141">
        <f t="shared" si="12"/>
        <v>0</v>
      </c>
      <c r="Q165" s="141">
        <v>0</v>
      </c>
      <c r="R165" s="141">
        <f t="shared" si="13"/>
        <v>0</v>
      </c>
      <c r="S165" s="141">
        <v>0</v>
      </c>
      <c r="T165" s="142">
        <f t="shared" si="14"/>
        <v>0</v>
      </c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R165" s="143" t="s">
        <v>103</v>
      </c>
      <c r="AT165" s="143" t="s">
        <v>100</v>
      </c>
      <c r="AU165" s="143" t="s">
        <v>71</v>
      </c>
      <c r="AY165" s="2" t="s">
        <v>99</v>
      </c>
      <c r="BE165" s="144">
        <f t="shared" si="15"/>
        <v>0</v>
      </c>
      <c r="BF165" s="144">
        <f t="shared" si="16"/>
        <v>0</v>
      </c>
      <c r="BG165" s="144">
        <f t="shared" si="17"/>
        <v>0</v>
      </c>
      <c r="BH165" s="144">
        <f t="shared" si="18"/>
        <v>0</v>
      </c>
      <c r="BI165" s="144">
        <f t="shared" si="19"/>
        <v>0</v>
      </c>
      <c r="BJ165" s="2" t="s">
        <v>104</v>
      </c>
      <c r="BK165" s="144">
        <f t="shared" si="20"/>
        <v>0</v>
      </c>
      <c r="BL165" s="2" t="s">
        <v>103</v>
      </c>
      <c r="BM165" s="143" t="s">
        <v>176</v>
      </c>
    </row>
    <row r="166" spans="1:65" s="17" customFormat="1" ht="16.5" customHeight="1">
      <c r="A166" s="13"/>
      <c r="B166" s="132"/>
      <c r="C166" s="133">
        <v>45</v>
      </c>
      <c r="D166" s="133" t="s">
        <v>100</v>
      </c>
      <c r="E166" s="134" t="s">
        <v>237</v>
      </c>
      <c r="F166" s="135" t="s">
        <v>128</v>
      </c>
      <c r="G166" s="136" t="s">
        <v>121</v>
      </c>
      <c r="H166" s="137">
        <v>1300</v>
      </c>
      <c r="I166" s="137"/>
      <c r="J166" s="137">
        <f t="shared" si="11"/>
        <v>0</v>
      </c>
      <c r="K166" s="138"/>
      <c r="L166" s="14"/>
      <c r="M166" s="139"/>
      <c r="N166" s="140" t="s">
        <v>32</v>
      </c>
      <c r="O166" s="141">
        <v>0</v>
      </c>
      <c r="P166" s="141">
        <f t="shared" si="12"/>
        <v>0</v>
      </c>
      <c r="Q166" s="141">
        <v>0</v>
      </c>
      <c r="R166" s="141">
        <f t="shared" si="13"/>
        <v>0</v>
      </c>
      <c r="S166" s="141">
        <v>0</v>
      </c>
      <c r="T166" s="142">
        <f t="shared" si="14"/>
        <v>0</v>
      </c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R166" s="143" t="s">
        <v>103</v>
      </c>
      <c r="AT166" s="143" t="s">
        <v>100</v>
      </c>
      <c r="AU166" s="143" t="s">
        <v>71</v>
      </c>
      <c r="AY166" s="2" t="s">
        <v>99</v>
      </c>
      <c r="BE166" s="144">
        <f t="shared" si="15"/>
        <v>0</v>
      </c>
      <c r="BF166" s="144">
        <f t="shared" si="16"/>
        <v>0</v>
      </c>
      <c r="BG166" s="144">
        <f t="shared" si="17"/>
        <v>0</v>
      </c>
      <c r="BH166" s="144">
        <f t="shared" si="18"/>
        <v>0</v>
      </c>
      <c r="BI166" s="144">
        <f t="shared" si="19"/>
        <v>0</v>
      </c>
      <c r="BJ166" s="2" t="s">
        <v>104</v>
      </c>
      <c r="BK166" s="144">
        <f t="shared" si="20"/>
        <v>0</v>
      </c>
      <c r="BL166" s="2" t="s">
        <v>103</v>
      </c>
      <c r="BM166" s="143" t="s">
        <v>177</v>
      </c>
    </row>
    <row r="167" spans="1:65" s="17" customFormat="1" ht="16.5" customHeight="1">
      <c r="A167" s="13"/>
      <c r="B167" s="132"/>
      <c r="C167" s="133">
        <v>46</v>
      </c>
      <c r="D167" s="133" t="s">
        <v>100</v>
      </c>
      <c r="E167" s="134" t="s">
        <v>238</v>
      </c>
      <c r="F167" s="135" t="s">
        <v>130</v>
      </c>
      <c r="G167" s="136" t="s">
        <v>102</v>
      </c>
      <c r="H167" s="137">
        <v>1300</v>
      </c>
      <c r="I167" s="137"/>
      <c r="J167" s="137">
        <f t="shared" si="11"/>
        <v>0</v>
      </c>
      <c r="K167" s="138"/>
      <c r="L167" s="14"/>
      <c r="M167" s="139"/>
      <c r="N167" s="140" t="s">
        <v>32</v>
      </c>
      <c r="O167" s="141">
        <v>0</v>
      </c>
      <c r="P167" s="141">
        <f t="shared" si="12"/>
        <v>0</v>
      </c>
      <c r="Q167" s="141">
        <v>0</v>
      </c>
      <c r="R167" s="141">
        <f t="shared" si="13"/>
        <v>0</v>
      </c>
      <c r="S167" s="141">
        <v>0</v>
      </c>
      <c r="T167" s="142">
        <f t="shared" si="14"/>
        <v>0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R167" s="143" t="s">
        <v>103</v>
      </c>
      <c r="AT167" s="143" t="s">
        <v>100</v>
      </c>
      <c r="AU167" s="143" t="s">
        <v>71</v>
      </c>
      <c r="AY167" s="2" t="s">
        <v>99</v>
      </c>
      <c r="BE167" s="144">
        <f t="shared" si="15"/>
        <v>0</v>
      </c>
      <c r="BF167" s="144">
        <f t="shared" si="16"/>
        <v>0</v>
      </c>
      <c r="BG167" s="144">
        <f t="shared" si="17"/>
        <v>0</v>
      </c>
      <c r="BH167" s="144">
        <f t="shared" si="18"/>
        <v>0</v>
      </c>
      <c r="BI167" s="144">
        <f t="shared" si="19"/>
        <v>0</v>
      </c>
      <c r="BJ167" s="2" t="s">
        <v>104</v>
      </c>
      <c r="BK167" s="144">
        <f t="shared" si="20"/>
        <v>0</v>
      </c>
      <c r="BL167" s="2" t="s">
        <v>103</v>
      </c>
      <c r="BM167" s="143" t="s">
        <v>178</v>
      </c>
    </row>
    <row r="168" spans="1:65" s="17" customFormat="1" ht="37.9" customHeight="1">
      <c r="A168" s="13"/>
      <c r="B168" s="132"/>
      <c r="C168" s="133">
        <v>47</v>
      </c>
      <c r="D168" s="133" t="s">
        <v>100</v>
      </c>
      <c r="E168" s="134" t="s">
        <v>239</v>
      </c>
      <c r="F168" s="135" t="s">
        <v>132</v>
      </c>
      <c r="G168" s="136" t="s">
        <v>102</v>
      </c>
      <c r="H168" s="137">
        <v>2267</v>
      </c>
      <c r="I168" s="137"/>
      <c r="J168" s="137">
        <f t="shared" si="11"/>
        <v>0</v>
      </c>
      <c r="K168" s="138"/>
      <c r="L168" s="14"/>
      <c r="M168" s="139"/>
      <c r="N168" s="140" t="s">
        <v>32</v>
      </c>
      <c r="O168" s="141">
        <v>0</v>
      </c>
      <c r="P168" s="141">
        <f t="shared" si="12"/>
        <v>0</v>
      </c>
      <c r="Q168" s="141">
        <v>0</v>
      </c>
      <c r="R168" s="141">
        <f t="shared" si="13"/>
        <v>0</v>
      </c>
      <c r="S168" s="141">
        <v>0</v>
      </c>
      <c r="T168" s="142">
        <f t="shared" si="14"/>
        <v>0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R168" s="143" t="s">
        <v>103</v>
      </c>
      <c r="AT168" s="143" t="s">
        <v>100</v>
      </c>
      <c r="AU168" s="143" t="s">
        <v>71</v>
      </c>
      <c r="AY168" s="2" t="s">
        <v>99</v>
      </c>
      <c r="BE168" s="144">
        <f t="shared" si="15"/>
        <v>0</v>
      </c>
      <c r="BF168" s="144">
        <f t="shared" si="16"/>
        <v>0</v>
      </c>
      <c r="BG168" s="144">
        <f t="shared" si="17"/>
        <v>0</v>
      </c>
      <c r="BH168" s="144">
        <f t="shared" si="18"/>
        <v>0</v>
      </c>
      <c r="BI168" s="144">
        <f t="shared" si="19"/>
        <v>0</v>
      </c>
      <c r="BJ168" s="2" t="s">
        <v>104</v>
      </c>
      <c r="BK168" s="144">
        <f t="shared" si="20"/>
        <v>0</v>
      </c>
      <c r="BL168" s="2" t="s">
        <v>103</v>
      </c>
      <c r="BM168" s="143" t="s">
        <v>179</v>
      </c>
    </row>
    <row r="169" spans="1:65" s="17" customFormat="1" ht="16.5" customHeight="1">
      <c r="A169" s="13"/>
      <c r="B169" s="132"/>
      <c r="C169" s="133">
        <v>48</v>
      </c>
      <c r="D169" s="133" t="s">
        <v>100</v>
      </c>
      <c r="E169" s="134" t="s">
        <v>265</v>
      </c>
      <c r="F169" s="135" t="s">
        <v>180</v>
      </c>
      <c r="G169" s="136" t="s">
        <v>102</v>
      </c>
      <c r="H169" s="137">
        <v>4</v>
      </c>
      <c r="I169" s="137"/>
      <c r="J169" s="137">
        <f t="shared" si="11"/>
        <v>0</v>
      </c>
      <c r="K169" s="138"/>
      <c r="L169" s="14"/>
      <c r="M169" s="139"/>
      <c r="N169" s="140" t="s">
        <v>32</v>
      </c>
      <c r="O169" s="141">
        <v>0</v>
      </c>
      <c r="P169" s="141">
        <f t="shared" si="12"/>
        <v>0</v>
      </c>
      <c r="Q169" s="141">
        <v>0</v>
      </c>
      <c r="R169" s="141">
        <f t="shared" si="13"/>
        <v>0</v>
      </c>
      <c r="S169" s="141">
        <v>0</v>
      </c>
      <c r="T169" s="142">
        <f t="shared" si="14"/>
        <v>0</v>
      </c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R169" s="143" t="s">
        <v>103</v>
      </c>
      <c r="AT169" s="143" t="s">
        <v>100</v>
      </c>
      <c r="AU169" s="143" t="s">
        <v>71</v>
      </c>
      <c r="AY169" s="2" t="s">
        <v>99</v>
      </c>
      <c r="BE169" s="144">
        <f t="shared" si="15"/>
        <v>0</v>
      </c>
      <c r="BF169" s="144">
        <f t="shared" si="16"/>
        <v>0</v>
      </c>
      <c r="BG169" s="144">
        <f t="shared" si="17"/>
        <v>0</v>
      </c>
      <c r="BH169" s="144">
        <f t="shared" si="18"/>
        <v>0</v>
      </c>
      <c r="BI169" s="144">
        <f t="shared" si="19"/>
        <v>0</v>
      </c>
      <c r="BJ169" s="2" t="s">
        <v>104</v>
      </c>
      <c r="BK169" s="144">
        <f t="shared" si="20"/>
        <v>0</v>
      </c>
      <c r="BL169" s="2" t="s">
        <v>103</v>
      </c>
      <c r="BM169" s="143" t="s">
        <v>181</v>
      </c>
    </row>
    <row r="170" spans="1:65" s="17" customFormat="1" ht="16.5" customHeight="1">
      <c r="A170" s="13"/>
      <c r="B170" s="132"/>
      <c r="C170" s="133">
        <v>49</v>
      </c>
      <c r="D170" s="133" t="s">
        <v>100</v>
      </c>
      <c r="E170" s="134" t="s">
        <v>240</v>
      </c>
      <c r="F170" s="135" t="s">
        <v>134</v>
      </c>
      <c r="G170" s="136" t="s">
        <v>135</v>
      </c>
      <c r="H170" s="137">
        <v>1</v>
      </c>
      <c r="I170" s="137"/>
      <c r="J170" s="137">
        <f t="shared" si="11"/>
        <v>0</v>
      </c>
      <c r="K170" s="138"/>
      <c r="L170" s="14"/>
      <c r="M170" s="139"/>
      <c r="N170" s="140" t="s">
        <v>32</v>
      </c>
      <c r="O170" s="141">
        <v>0</v>
      </c>
      <c r="P170" s="141">
        <f t="shared" si="12"/>
        <v>0</v>
      </c>
      <c r="Q170" s="141">
        <v>0</v>
      </c>
      <c r="R170" s="141">
        <f t="shared" si="13"/>
        <v>0</v>
      </c>
      <c r="S170" s="141">
        <v>0</v>
      </c>
      <c r="T170" s="142">
        <f t="shared" si="14"/>
        <v>0</v>
      </c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R170" s="143" t="s">
        <v>103</v>
      </c>
      <c r="AT170" s="143" t="s">
        <v>100</v>
      </c>
      <c r="AU170" s="143" t="s">
        <v>71</v>
      </c>
      <c r="AY170" s="2" t="s">
        <v>99</v>
      </c>
      <c r="BE170" s="144">
        <f t="shared" si="15"/>
        <v>0</v>
      </c>
      <c r="BF170" s="144">
        <f t="shared" si="16"/>
        <v>0</v>
      </c>
      <c r="BG170" s="144">
        <f t="shared" si="17"/>
        <v>0</v>
      </c>
      <c r="BH170" s="144">
        <f t="shared" si="18"/>
        <v>0</v>
      </c>
      <c r="BI170" s="144">
        <f t="shared" si="19"/>
        <v>0</v>
      </c>
      <c r="BJ170" s="2" t="s">
        <v>104</v>
      </c>
      <c r="BK170" s="144">
        <f t="shared" si="20"/>
        <v>0</v>
      </c>
      <c r="BL170" s="2" t="s">
        <v>103</v>
      </c>
      <c r="BM170" s="143" t="s">
        <v>182</v>
      </c>
    </row>
    <row r="171" spans="1:65" s="17" customFormat="1" ht="16.5" customHeight="1">
      <c r="A171" s="13"/>
      <c r="B171" s="132"/>
      <c r="C171" s="133">
        <v>50</v>
      </c>
      <c r="D171" s="133" t="s">
        <v>100</v>
      </c>
      <c r="E171" s="134" t="s">
        <v>241</v>
      </c>
      <c r="F171" s="135" t="s">
        <v>137</v>
      </c>
      <c r="G171" s="136" t="s">
        <v>138</v>
      </c>
      <c r="H171" s="137">
        <v>0.05</v>
      </c>
      <c r="I171" s="137"/>
      <c r="J171" s="137">
        <f t="shared" si="11"/>
        <v>0</v>
      </c>
      <c r="K171" s="138"/>
      <c r="L171" s="14"/>
      <c r="M171" s="139"/>
      <c r="N171" s="140" t="s">
        <v>32</v>
      </c>
      <c r="O171" s="141">
        <v>0</v>
      </c>
      <c r="P171" s="141">
        <f t="shared" si="12"/>
        <v>0</v>
      </c>
      <c r="Q171" s="141">
        <v>0</v>
      </c>
      <c r="R171" s="141">
        <f t="shared" si="13"/>
        <v>0</v>
      </c>
      <c r="S171" s="141">
        <v>0</v>
      </c>
      <c r="T171" s="142">
        <f t="shared" si="14"/>
        <v>0</v>
      </c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R171" s="143" t="s">
        <v>103</v>
      </c>
      <c r="AT171" s="143" t="s">
        <v>100</v>
      </c>
      <c r="AU171" s="143" t="s">
        <v>71</v>
      </c>
      <c r="AY171" s="2" t="s">
        <v>99</v>
      </c>
      <c r="BE171" s="144">
        <f t="shared" si="15"/>
        <v>0</v>
      </c>
      <c r="BF171" s="144">
        <f t="shared" si="16"/>
        <v>0</v>
      </c>
      <c r="BG171" s="144">
        <f t="shared" si="17"/>
        <v>0</v>
      </c>
      <c r="BH171" s="144">
        <f t="shared" si="18"/>
        <v>0</v>
      </c>
      <c r="BI171" s="144">
        <f t="shared" si="19"/>
        <v>0</v>
      </c>
      <c r="BJ171" s="2" t="s">
        <v>104</v>
      </c>
      <c r="BK171" s="144">
        <f t="shared" si="20"/>
        <v>0</v>
      </c>
      <c r="BL171" s="2" t="s">
        <v>103</v>
      </c>
      <c r="BM171" s="143" t="s">
        <v>183</v>
      </c>
    </row>
    <row r="172" spans="1:65" s="17" customFormat="1" ht="16.5" customHeight="1">
      <c r="A172" s="13"/>
      <c r="B172" s="132"/>
      <c r="C172" s="133">
        <v>51</v>
      </c>
      <c r="D172" s="133" t="s">
        <v>100</v>
      </c>
      <c r="E172" s="134" t="s">
        <v>242</v>
      </c>
      <c r="F172" s="135" t="s">
        <v>140</v>
      </c>
      <c r="G172" s="136" t="s">
        <v>138</v>
      </c>
      <c r="H172" s="137">
        <v>0.05</v>
      </c>
      <c r="I172" s="137"/>
      <c r="J172" s="137">
        <f t="shared" si="11"/>
        <v>0</v>
      </c>
      <c r="K172" s="138"/>
      <c r="L172" s="14"/>
      <c r="M172" s="139"/>
      <c r="N172" s="140" t="s">
        <v>32</v>
      </c>
      <c r="O172" s="141">
        <v>0</v>
      </c>
      <c r="P172" s="141">
        <f t="shared" si="12"/>
        <v>0</v>
      </c>
      <c r="Q172" s="141">
        <v>0</v>
      </c>
      <c r="R172" s="141">
        <f t="shared" si="13"/>
        <v>0</v>
      </c>
      <c r="S172" s="141">
        <v>0</v>
      </c>
      <c r="T172" s="142">
        <f t="shared" si="14"/>
        <v>0</v>
      </c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R172" s="143" t="s">
        <v>103</v>
      </c>
      <c r="AT172" s="143" t="s">
        <v>100</v>
      </c>
      <c r="AU172" s="143" t="s">
        <v>71</v>
      </c>
      <c r="AY172" s="2" t="s">
        <v>99</v>
      </c>
      <c r="BE172" s="144">
        <f t="shared" si="15"/>
        <v>0</v>
      </c>
      <c r="BF172" s="144">
        <f t="shared" si="16"/>
        <v>0</v>
      </c>
      <c r="BG172" s="144">
        <f t="shared" si="17"/>
        <v>0</v>
      </c>
      <c r="BH172" s="144">
        <f t="shared" si="18"/>
        <v>0</v>
      </c>
      <c r="BI172" s="144">
        <f t="shared" si="19"/>
        <v>0</v>
      </c>
      <c r="BJ172" s="2" t="s">
        <v>104</v>
      </c>
      <c r="BK172" s="144">
        <f t="shared" si="20"/>
        <v>0</v>
      </c>
      <c r="BL172" s="2" t="s">
        <v>103</v>
      </c>
      <c r="BM172" s="143" t="s">
        <v>184</v>
      </c>
    </row>
    <row r="173" spans="1:65" s="17" customFormat="1" ht="16.5" customHeight="1">
      <c r="A173" s="13"/>
      <c r="B173" s="132"/>
      <c r="C173" s="133">
        <v>52</v>
      </c>
      <c r="D173" s="133" t="s">
        <v>100</v>
      </c>
      <c r="E173" s="134" t="s">
        <v>243</v>
      </c>
      <c r="F173" s="135" t="s">
        <v>142</v>
      </c>
      <c r="G173" s="136" t="s">
        <v>138</v>
      </c>
      <c r="H173" s="137">
        <v>0.03</v>
      </c>
      <c r="I173" s="137"/>
      <c r="J173" s="137">
        <f t="shared" si="11"/>
        <v>0</v>
      </c>
      <c r="K173" s="138"/>
      <c r="L173" s="14"/>
      <c r="M173" s="139"/>
      <c r="N173" s="140" t="s">
        <v>32</v>
      </c>
      <c r="O173" s="141">
        <v>0</v>
      </c>
      <c r="P173" s="141">
        <f t="shared" si="12"/>
        <v>0</v>
      </c>
      <c r="Q173" s="141">
        <v>0</v>
      </c>
      <c r="R173" s="141">
        <f t="shared" si="13"/>
        <v>0</v>
      </c>
      <c r="S173" s="141">
        <v>0</v>
      </c>
      <c r="T173" s="142">
        <f t="shared" si="14"/>
        <v>0</v>
      </c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R173" s="143" t="s">
        <v>103</v>
      </c>
      <c r="AT173" s="143" t="s">
        <v>100</v>
      </c>
      <c r="AU173" s="143" t="s">
        <v>71</v>
      </c>
      <c r="AY173" s="2" t="s">
        <v>99</v>
      </c>
      <c r="BE173" s="144">
        <f t="shared" si="15"/>
        <v>0</v>
      </c>
      <c r="BF173" s="144">
        <f t="shared" si="16"/>
        <v>0</v>
      </c>
      <c r="BG173" s="144">
        <f t="shared" si="17"/>
        <v>0</v>
      </c>
      <c r="BH173" s="144">
        <f t="shared" si="18"/>
        <v>0</v>
      </c>
      <c r="BI173" s="144">
        <f t="shared" si="19"/>
        <v>0</v>
      </c>
      <c r="BJ173" s="2" t="s">
        <v>104</v>
      </c>
      <c r="BK173" s="144">
        <f t="shared" si="20"/>
        <v>0</v>
      </c>
      <c r="BL173" s="2" t="s">
        <v>103</v>
      </c>
      <c r="BM173" s="143" t="s">
        <v>185</v>
      </c>
    </row>
    <row r="174" spans="1:65" s="17" customFormat="1" ht="24">
      <c r="A174" s="13"/>
      <c r="B174" s="132"/>
      <c r="C174" s="133">
        <v>53</v>
      </c>
      <c r="D174" s="133" t="s">
        <v>100</v>
      </c>
      <c r="E174" s="134" t="s">
        <v>244</v>
      </c>
      <c r="F174" s="135" t="s">
        <v>212</v>
      </c>
      <c r="G174" s="136" t="s">
        <v>102</v>
      </c>
      <c r="H174" s="137">
        <v>2267</v>
      </c>
      <c r="I174" s="137"/>
      <c r="J174" s="137">
        <f t="shared" si="11"/>
        <v>0</v>
      </c>
      <c r="K174" s="138"/>
      <c r="L174" s="14"/>
      <c r="M174" s="139"/>
      <c r="N174" s="140" t="s">
        <v>32</v>
      </c>
      <c r="O174" s="141">
        <v>0</v>
      </c>
      <c r="P174" s="141">
        <f t="shared" si="12"/>
        <v>0</v>
      </c>
      <c r="Q174" s="141">
        <v>0</v>
      </c>
      <c r="R174" s="141">
        <f t="shared" si="13"/>
        <v>0</v>
      </c>
      <c r="S174" s="141">
        <v>0</v>
      </c>
      <c r="T174" s="142">
        <f t="shared" si="14"/>
        <v>0</v>
      </c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R174" s="143" t="s">
        <v>103</v>
      </c>
      <c r="AT174" s="143" t="s">
        <v>100</v>
      </c>
      <c r="AU174" s="143" t="s">
        <v>71</v>
      </c>
      <c r="AY174" s="2" t="s">
        <v>99</v>
      </c>
      <c r="BE174" s="144">
        <f t="shared" si="15"/>
        <v>0</v>
      </c>
      <c r="BF174" s="144">
        <f t="shared" si="16"/>
        <v>0</v>
      </c>
      <c r="BG174" s="144">
        <f t="shared" si="17"/>
        <v>0</v>
      </c>
      <c r="BH174" s="144">
        <f t="shared" si="18"/>
        <v>0</v>
      </c>
      <c r="BI174" s="144">
        <f t="shared" si="19"/>
        <v>0</v>
      </c>
      <c r="BJ174" s="2" t="s">
        <v>104</v>
      </c>
      <c r="BK174" s="144">
        <f t="shared" si="20"/>
        <v>0</v>
      </c>
      <c r="BL174" s="2" t="s">
        <v>103</v>
      </c>
      <c r="BM174" s="143" t="s">
        <v>186</v>
      </c>
    </row>
    <row r="175" spans="1:65" s="17" customFormat="1" ht="24">
      <c r="A175" s="13"/>
      <c r="B175" s="132"/>
      <c r="C175" s="133">
        <v>54</v>
      </c>
      <c r="D175" s="133" t="s">
        <v>100</v>
      </c>
      <c r="E175" s="134" t="s">
        <v>245</v>
      </c>
      <c r="F175" s="135" t="s">
        <v>213</v>
      </c>
      <c r="G175" s="136" t="s">
        <v>145</v>
      </c>
      <c r="H175" s="137">
        <v>1300</v>
      </c>
      <c r="I175" s="137"/>
      <c r="J175" s="137">
        <f t="shared" si="11"/>
        <v>0</v>
      </c>
      <c r="K175" s="138"/>
      <c r="L175" s="14"/>
      <c r="M175" s="139"/>
      <c r="N175" s="140" t="s">
        <v>32</v>
      </c>
      <c r="O175" s="141">
        <v>0</v>
      </c>
      <c r="P175" s="141">
        <f t="shared" si="12"/>
        <v>0</v>
      </c>
      <c r="Q175" s="141">
        <v>0</v>
      </c>
      <c r="R175" s="141">
        <f t="shared" si="13"/>
        <v>0</v>
      </c>
      <c r="S175" s="141">
        <v>0</v>
      </c>
      <c r="T175" s="142">
        <f t="shared" si="14"/>
        <v>0</v>
      </c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R175" s="143" t="s">
        <v>103</v>
      </c>
      <c r="AT175" s="143" t="s">
        <v>100</v>
      </c>
      <c r="AU175" s="143" t="s">
        <v>71</v>
      </c>
      <c r="AY175" s="2" t="s">
        <v>99</v>
      </c>
      <c r="BE175" s="144">
        <f t="shared" si="15"/>
        <v>0</v>
      </c>
      <c r="BF175" s="144">
        <f t="shared" si="16"/>
        <v>0</v>
      </c>
      <c r="BG175" s="144">
        <f t="shared" si="17"/>
        <v>0</v>
      </c>
      <c r="BH175" s="144">
        <f t="shared" si="18"/>
        <v>0</v>
      </c>
      <c r="BI175" s="144">
        <f t="shared" si="19"/>
        <v>0</v>
      </c>
      <c r="BJ175" s="2" t="s">
        <v>104</v>
      </c>
      <c r="BK175" s="144">
        <f t="shared" si="20"/>
        <v>0</v>
      </c>
      <c r="BL175" s="2" t="s">
        <v>103</v>
      </c>
      <c r="BM175" s="143" t="s">
        <v>187</v>
      </c>
    </row>
    <row r="176" spans="1:65" s="17" customFormat="1" ht="24">
      <c r="A176" s="13"/>
      <c r="B176" s="132"/>
      <c r="C176" s="133">
        <v>55</v>
      </c>
      <c r="D176" s="133" t="s">
        <v>100</v>
      </c>
      <c r="E176" s="134" t="s">
        <v>249</v>
      </c>
      <c r="F176" s="135" t="s">
        <v>215</v>
      </c>
      <c r="G176" s="136" t="s">
        <v>145</v>
      </c>
      <c r="H176" s="137">
        <v>120</v>
      </c>
      <c r="I176" s="137"/>
      <c r="J176" s="137">
        <f t="shared" si="11"/>
        <v>0</v>
      </c>
      <c r="K176" s="138"/>
      <c r="L176" s="14"/>
      <c r="M176" s="139"/>
      <c r="N176" s="140"/>
      <c r="O176" s="141"/>
      <c r="P176" s="141"/>
      <c r="Q176" s="141"/>
      <c r="R176" s="141"/>
      <c r="S176" s="141"/>
      <c r="T176" s="1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R176" s="143"/>
      <c r="AT176" s="143"/>
      <c r="AU176" s="143"/>
      <c r="AY176" s="2"/>
      <c r="BE176" s="144"/>
      <c r="BF176" s="144"/>
      <c r="BG176" s="144"/>
      <c r="BH176" s="144"/>
      <c r="BI176" s="144"/>
      <c r="BJ176" s="2"/>
      <c r="BK176" s="144"/>
      <c r="BL176" s="2"/>
      <c r="BM176" s="143"/>
    </row>
    <row r="177" spans="1:65" s="17" customFormat="1" ht="16.5" customHeight="1">
      <c r="A177" s="13"/>
      <c r="B177" s="132"/>
      <c r="C177" s="133">
        <v>56</v>
      </c>
      <c r="D177" s="133" t="s">
        <v>100</v>
      </c>
      <c r="E177" s="134" t="s">
        <v>248</v>
      </c>
      <c r="F177" s="135" t="s">
        <v>214</v>
      </c>
      <c r="G177" s="136" t="s">
        <v>145</v>
      </c>
      <c r="H177" s="137">
        <v>80</v>
      </c>
      <c r="I177" s="137"/>
      <c r="J177" s="137">
        <f t="shared" si="11"/>
        <v>0</v>
      </c>
      <c r="K177" s="138"/>
      <c r="L177" s="14"/>
      <c r="M177" s="139"/>
      <c r="N177" s="140"/>
      <c r="O177" s="141"/>
      <c r="P177" s="141"/>
      <c r="Q177" s="141"/>
      <c r="R177" s="141"/>
      <c r="S177" s="141"/>
      <c r="T177" s="1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R177" s="143"/>
      <c r="AT177" s="143"/>
      <c r="AU177" s="143"/>
      <c r="AY177" s="2"/>
      <c r="BE177" s="144"/>
      <c r="BF177" s="144"/>
      <c r="BG177" s="144"/>
      <c r="BH177" s="144"/>
      <c r="BI177" s="144"/>
      <c r="BJ177" s="2"/>
      <c r="BK177" s="144"/>
      <c r="BL177" s="2"/>
      <c r="BM177" s="143"/>
    </row>
    <row r="178" spans="1:65" s="17" customFormat="1" ht="24">
      <c r="A178" s="13"/>
      <c r="B178" s="132"/>
      <c r="C178" s="133">
        <v>57</v>
      </c>
      <c r="D178" s="133" t="s">
        <v>100</v>
      </c>
      <c r="E178" s="134" t="s">
        <v>246</v>
      </c>
      <c r="F178" s="135" t="s">
        <v>219</v>
      </c>
      <c r="G178" s="136" t="s">
        <v>102</v>
      </c>
      <c r="H178" s="137">
        <v>2267</v>
      </c>
      <c r="I178" s="137"/>
      <c r="J178" s="137">
        <f t="shared" si="11"/>
        <v>0</v>
      </c>
      <c r="K178" s="138"/>
      <c r="L178" s="14"/>
      <c r="M178" s="139"/>
      <c r="N178" s="140" t="s">
        <v>32</v>
      </c>
      <c r="O178" s="141">
        <v>0</v>
      </c>
      <c r="P178" s="141">
        <f t="shared" si="12"/>
        <v>0</v>
      </c>
      <c r="Q178" s="141">
        <v>0</v>
      </c>
      <c r="R178" s="141">
        <f t="shared" si="13"/>
        <v>0</v>
      </c>
      <c r="S178" s="141">
        <v>0</v>
      </c>
      <c r="T178" s="142">
        <f t="shared" si="14"/>
        <v>0</v>
      </c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R178" s="143" t="s">
        <v>103</v>
      </c>
      <c r="AT178" s="143" t="s">
        <v>100</v>
      </c>
      <c r="AU178" s="143" t="s">
        <v>71</v>
      </c>
      <c r="AY178" s="2" t="s">
        <v>99</v>
      </c>
      <c r="BE178" s="144">
        <f t="shared" si="15"/>
        <v>0</v>
      </c>
      <c r="BF178" s="144">
        <f t="shared" si="16"/>
        <v>0</v>
      </c>
      <c r="BG178" s="144">
        <f t="shared" si="17"/>
        <v>0</v>
      </c>
      <c r="BH178" s="144">
        <f t="shared" si="18"/>
        <v>0</v>
      </c>
      <c r="BI178" s="144">
        <f t="shared" si="19"/>
        <v>0</v>
      </c>
      <c r="BJ178" s="2" t="s">
        <v>104</v>
      </c>
      <c r="BK178" s="144">
        <f t="shared" si="20"/>
        <v>0</v>
      </c>
      <c r="BL178" s="2" t="s">
        <v>103</v>
      </c>
      <c r="BM178" s="143" t="s">
        <v>188</v>
      </c>
    </row>
    <row r="179" spans="1:65" s="17" customFormat="1" ht="16.5" customHeight="1">
      <c r="A179" s="13"/>
      <c r="B179" s="132"/>
      <c r="C179" s="133">
        <v>58</v>
      </c>
      <c r="D179" s="133" t="s">
        <v>100</v>
      </c>
      <c r="E179" s="134" t="s">
        <v>266</v>
      </c>
      <c r="F179" s="135" t="s">
        <v>189</v>
      </c>
      <c r="G179" s="136" t="s">
        <v>145</v>
      </c>
      <c r="H179" s="137">
        <v>100</v>
      </c>
      <c r="I179" s="137"/>
      <c r="J179" s="137">
        <f t="shared" si="11"/>
        <v>0</v>
      </c>
      <c r="K179" s="138"/>
      <c r="L179" s="14"/>
      <c r="M179" s="139"/>
      <c r="N179" s="140" t="s">
        <v>32</v>
      </c>
      <c r="O179" s="141">
        <v>0</v>
      </c>
      <c r="P179" s="141">
        <f t="shared" si="12"/>
        <v>0</v>
      </c>
      <c r="Q179" s="141">
        <v>0</v>
      </c>
      <c r="R179" s="141">
        <f t="shared" si="13"/>
        <v>0</v>
      </c>
      <c r="S179" s="141">
        <v>0</v>
      </c>
      <c r="T179" s="142">
        <f t="shared" si="14"/>
        <v>0</v>
      </c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R179" s="143" t="s">
        <v>103</v>
      </c>
      <c r="AT179" s="143" t="s">
        <v>100</v>
      </c>
      <c r="AU179" s="143" t="s">
        <v>71</v>
      </c>
      <c r="AY179" s="2" t="s">
        <v>99</v>
      </c>
      <c r="BE179" s="144">
        <f t="shared" si="15"/>
        <v>0</v>
      </c>
      <c r="BF179" s="144">
        <f t="shared" si="16"/>
        <v>0</v>
      </c>
      <c r="BG179" s="144">
        <f t="shared" si="17"/>
        <v>0</v>
      </c>
      <c r="BH179" s="144">
        <f t="shared" si="18"/>
        <v>0</v>
      </c>
      <c r="BI179" s="144">
        <f t="shared" si="19"/>
        <v>0</v>
      </c>
      <c r="BJ179" s="2" t="s">
        <v>104</v>
      </c>
      <c r="BK179" s="144">
        <f t="shared" si="20"/>
        <v>0</v>
      </c>
      <c r="BL179" s="2" t="s">
        <v>103</v>
      </c>
      <c r="BM179" s="143" t="s">
        <v>190</v>
      </c>
    </row>
    <row r="180" spans="1:65" s="121" customFormat="1" ht="25.9" customHeight="1">
      <c r="B180" s="122"/>
      <c r="D180" s="123" t="s">
        <v>65</v>
      </c>
      <c r="E180" s="124" t="s">
        <v>191</v>
      </c>
      <c r="F180" s="124" t="s">
        <v>192</v>
      </c>
      <c r="J180" s="125">
        <f>BK180</f>
        <v>0</v>
      </c>
      <c r="L180" s="122"/>
      <c r="M180" s="126"/>
      <c r="N180" s="127"/>
      <c r="O180" s="127"/>
      <c r="P180" s="128">
        <f>SUM(P181:P202)</f>
        <v>0</v>
      </c>
      <c r="Q180" s="127"/>
      <c r="R180" s="128">
        <f>SUM(R181:R202)</f>
        <v>0</v>
      </c>
      <c r="S180" s="127"/>
      <c r="T180" s="129">
        <f>SUM(T181:T202)</f>
        <v>0</v>
      </c>
      <c r="AR180" s="123" t="s">
        <v>71</v>
      </c>
      <c r="AT180" s="130" t="s">
        <v>65</v>
      </c>
      <c r="AU180" s="130" t="s">
        <v>66</v>
      </c>
      <c r="AY180" s="123" t="s">
        <v>99</v>
      </c>
      <c r="BK180" s="131">
        <f>SUM(BK181:BK202)</f>
        <v>0</v>
      </c>
    </row>
    <row r="181" spans="1:65" s="17" customFormat="1" ht="16.5" customHeight="1">
      <c r="A181" s="13"/>
      <c r="B181" s="132"/>
      <c r="C181" s="133">
        <v>59</v>
      </c>
      <c r="D181" s="133" t="s">
        <v>100</v>
      </c>
      <c r="E181" s="134" t="s">
        <v>227</v>
      </c>
      <c r="F181" s="135" t="s">
        <v>101</v>
      </c>
      <c r="G181" s="136" t="s">
        <v>102</v>
      </c>
      <c r="H181" s="137">
        <v>40</v>
      </c>
      <c r="I181" s="137"/>
      <c r="J181" s="137">
        <f t="shared" ref="J181:J202" si="21">ROUND(I181*H181,2)</f>
        <v>0</v>
      </c>
      <c r="K181" s="138"/>
      <c r="L181" s="14"/>
      <c r="M181" s="139"/>
      <c r="N181" s="140" t="s">
        <v>32</v>
      </c>
      <c r="O181" s="141">
        <v>0</v>
      </c>
      <c r="P181" s="141">
        <f t="shared" ref="P181:P202" si="22">O181*H181</f>
        <v>0</v>
      </c>
      <c r="Q181" s="141">
        <v>0</v>
      </c>
      <c r="R181" s="141">
        <f t="shared" ref="R181:R202" si="23">Q181*H181</f>
        <v>0</v>
      </c>
      <c r="S181" s="141">
        <v>0</v>
      </c>
      <c r="T181" s="142">
        <f t="shared" ref="T181:T202" si="24">S181*H181</f>
        <v>0</v>
      </c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R181" s="143" t="s">
        <v>103</v>
      </c>
      <c r="AT181" s="143" t="s">
        <v>100</v>
      </c>
      <c r="AU181" s="143" t="s">
        <v>71</v>
      </c>
      <c r="AY181" s="2" t="s">
        <v>99</v>
      </c>
      <c r="BE181" s="144">
        <f t="shared" ref="BE181:BE202" si="25">IF(N181="základná",J181,0)</f>
        <v>0</v>
      </c>
      <c r="BF181" s="144">
        <f t="shared" ref="BF181:BF202" si="26">IF(N181="znížená",J181,0)</f>
        <v>0</v>
      </c>
      <c r="BG181" s="144">
        <f t="shared" ref="BG181:BG202" si="27">IF(N181="zákl. prenesená",J181,0)</f>
        <v>0</v>
      </c>
      <c r="BH181" s="144">
        <f t="shared" ref="BH181:BH202" si="28">IF(N181="zníž. prenesená",J181,0)</f>
        <v>0</v>
      </c>
      <c r="BI181" s="144">
        <f t="shared" ref="BI181:BI202" si="29">IF(N181="nulová",J181,0)</f>
        <v>0</v>
      </c>
      <c r="BJ181" s="2" t="s">
        <v>104</v>
      </c>
      <c r="BK181" s="144">
        <f t="shared" ref="BK181:BK202" si="30">ROUND(I181*H181,2)</f>
        <v>0</v>
      </c>
      <c r="BL181" s="2" t="s">
        <v>103</v>
      </c>
      <c r="BM181" s="143" t="s">
        <v>193</v>
      </c>
    </row>
    <row r="182" spans="1:65" s="17" customFormat="1" ht="24.2" customHeight="1">
      <c r="A182" s="13"/>
      <c r="B182" s="132"/>
      <c r="C182" s="145">
        <v>60</v>
      </c>
      <c r="D182" s="145" t="s">
        <v>105</v>
      </c>
      <c r="E182" s="146" t="s">
        <v>228</v>
      </c>
      <c r="F182" s="147" t="s">
        <v>106</v>
      </c>
      <c r="G182" s="148" t="s">
        <v>102</v>
      </c>
      <c r="H182" s="149">
        <v>40</v>
      </c>
      <c r="I182" s="149"/>
      <c r="J182" s="149">
        <f t="shared" si="21"/>
        <v>0</v>
      </c>
      <c r="K182" s="150"/>
      <c r="L182" s="151"/>
      <c r="M182" s="152"/>
      <c r="N182" s="153" t="s">
        <v>32</v>
      </c>
      <c r="O182" s="141">
        <v>0</v>
      </c>
      <c r="P182" s="141">
        <f t="shared" si="22"/>
        <v>0</v>
      </c>
      <c r="Q182" s="141">
        <v>0</v>
      </c>
      <c r="R182" s="141">
        <f t="shared" si="23"/>
        <v>0</v>
      </c>
      <c r="S182" s="141">
        <v>0</v>
      </c>
      <c r="T182" s="142">
        <f t="shared" si="24"/>
        <v>0</v>
      </c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R182" s="143" t="s">
        <v>107</v>
      </c>
      <c r="AT182" s="143" t="s">
        <v>105</v>
      </c>
      <c r="AU182" s="143" t="s">
        <v>71</v>
      </c>
      <c r="AY182" s="2" t="s">
        <v>99</v>
      </c>
      <c r="BE182" s="144">
        <f t="shared" si="25"/>
        <v>0</v>
      </c>
      <c r="BF182" s="144">
        <f t="shared" si="26"/>
        <v>0</v>
      </c>
      <c r="BG182" s="144">
        <f t="shared" si="27"/>
        <v>0</v>
      </c>
      <c r="BH182" s="144">
        <f t="shared" si="28"/>
        <v>0</v>
      </c>
      <c r="BI182" s="144">
        <f t="shared" si="29"/>
        <v>0</v>
      </c>
      <c r="BJ182" s="2" t="s">
        <v>104</v>
      </c>
      <c r="BK182" s="144">
        <f t="shared" si="30"/>
        <v>0</v>
      </c>
      <c r="BL182" s="2" t="s">
        <v>107</v>
      </c>
      <c r="BM182" s="143" t="s">
        <v>194</v>
      </c>
    </row>
    <row r="183" spans="1:65" s="17" customFormat="1" ht="16.5" customHeight="1">
      <c r="A183" s="13"/>
      <c r="B183" s="132"/>
      <c r="C183" s="133">
        <v>61</v>
      </c>
      <c r="D183" s="133" t="s">
        <v>100</v>
      </c>
      <c r="E183" s="134" t="s">
        <v>227</v>
      </c>
      <c r="F183" s="135" t="s">
        <v>101</v>
      </c>
      <c r="G183" s="136" t="s">
        <v>102</v>
      </c>
      <c r="H183" s="137">
        <v>25</v>
      </c>
      <c r="I183" s="137"/>
      <c r="J183" s="137">
        <f t="shared" si="21"/>
        <v>0</v>
      </c>
      <c r="K183" s="138"/>
      <c r="L183" s="14"/>
      <c r="M183" s="139"/>
      <c r="N183" s="140" t="s">
        <v>32</v>
      </c>
      <c r="O183" s="141">
        <v>0</v>
      </c>
      <c r="P183" s="141">
        <f t="shared" si="22"/>
        <v>0</v>
      </c>
      <c r="Q183" s="141">
        <v>0</v>
      </c>
      <c r="R183" s="141">
        <f t="shared" si="23"/>
        <v>0</v>
      </c>
      <c r="S183" s="141">
        <v>0</v>
      </c>
      <c r="T183" s="142">
        <f t="shared" si="24"/>
        <v>0</v>
      </c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R183" s="143" t="s">
        <v>103</v>
      </c>
      <c r="AT183" s="143" t="s">
        <v>100</v>
      </c>
      <c r="AU183" s="143" t="s">
        <v>71</v>
      </c>
      <c r="AY183" s="2" t="s">
        <v>99</v>
      </c>
      <c r="BE183" s="144">
        <f t="shared" si="25"/>
        <v>0</v>
      </c>
      <c r="BF183" s="144">
        <f t="shared" si="26"/>
        <v>0</v>
      </c>
      <c r="BG183" s="144">
        <f t="shared" si="27"/>
        <v>0</v>
      </c>
      <c r="BH183" s="144">
        <f t="shared" si="28"/>
        <v>0</v>
      </c>
      <c r="BI183" s="144">
        <f t="shared" si="29"/>
        <v>0</v>
      </c>
      <c r="BJ183" s="2" t="s">
        <v>104</v>
      </c>
      <c r="BK183" s="144">
        <f t="shared" si="30"/>
        <v>0</v>
      </c>
      <c r="BL183" s="2" t="s">
        <v>103</v>
      </c>
      <c r="BM183" s="143" t="s">
        <v>195</v>
      </c>
    </row>
    <row r="184" spans="1:65" s="17" customFormat="1" ht="24.2" customHeight="1">
      <c r="A184" s="13"/>
      <c r="B184" s="132"/>
      <c r="C184" s="145">
        <v>62</v>
      </c>
      <c r="D184" s="145" t="s">
        <v>105</v>
      </c>
      <c r="E184" s="146" t="s">
        <v>232</v>
      </c>
      <c r="F184" s="147" t="s">
        <v>115</v>
      </c>
      <c r="G184" s="148" t="s">
        <v>102</v>
      </c>
      <c r="H184" s="149">
        <v>25</v>
      </c>
      <c r="I184" s="149"/>
      <c r="J184" s="149">
        <f t="shared" si="21"/>
        <v>0</v>
      </c>
      <c r="K184" s="150"/>
      <c r="L184" s="151"/>
      <c r="M184" s="152"/>
      <c r="N184" s="153" t="s">
        <v>32</v>
      </c>
      <c r="O184" s="141">
        <v>0</v>
      </c>
      <c r="P184" s="141">
        <f t="shared" si="22"/>
        <v>0</v>
      </c>
      <c r="Q184" s="141">
        <v>0</v>
      </c>
      <c r="R184" s="141">
        <f t="shared" si="23"/>
        <v>0</v>
      </c>
      <c r="S184" s="141">
        <v>0</v>
      </c>
      <c r="T184" s="142">
        <f t="shared" si="24"/>
        <v>0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R184" s="143" t="s">
        <v>107</v>
      </c>
      <c r="AT184" s="143" t="s">
        <v>105</v>
      </c>
      <c r="AU184" s="143" t="s">
        <v>71</v>
      </c>
      <c r="AY184" s="2" t="s">
        <v>99</v>
      </c>
      <c r="BE184" s="144">
        <f t="shared" si="25"/>
        <v>0</v>
      </c>
      <c r="BF184" s="144">
        <f t="shared" si="26"/>
        <v>0</v>
      </c>
      <c r="BG184" s="144">
        <f t="shared" si="27"/>
        <v>0</v>
      </c>
      <c r="BH184" s="144">
        <f t="shared" si="28"/>
        <v>0</v>
      </c>
      <c r="BI184" s="144">
        <f t="shared" si="29"/>
        <v>0</v>
      </c>
      <c r="BJ184" s="2" t="s">
        <v>104</v>
      </c>
      <c r="BK184" s="144">
        <f t="shared" si="30"/>
        <v>0</v>
      </c>
      <c r="BL184" s="2" t="s">
        <v>107</v>
      </c>
      <c r="BM184" s="143" t="s">
        <v>196</v>
      </c>
    </row>
    <row r="185" spans="1:65" s="17" customFormat="1" ht="16.5" customHeight="1">
      <c r="A185" s="13"/>
      <c r="B185" s="132"/>
      <c r="C185" s="133">
        <v>63</v>
      </c>
      <c r="D185" s="133" t="s">
        <v>100</v>
      </c>
      <c r="E185" s="134" t="s">
        <v>229</v>
      </c>
      <c r="F185" s="135" t="s">
        <v>101</v>
      </c>
      <c r="G185" s="136" t="s">
        <v>102</v>
      </c>
      <c r="H185" s="137">
        <v>9</v>
      </c>
      <c r="I185" s="137"/>
      <c r="J185" s="137">
        <f t="shared" si="21"/>
        <v>0</v>
      </c>
      <c r="K185" s="138"/>
      <c r="L185" s="14"/>
      <c r="M185" s="139"/>
      <c r="N185" s="140" t="s">
        <v>32</v>
      </c>
      <c r="O185" s="141">
        <v>0</v>
      </c>
      <c r="P185" s="141">
        <f t="shared" si="22"/>
        <v>0</v>
      </c>
      <c r="Q185" s="141">
        <v>0</v>
      </c>
      <c r="R185" s="141">
        <f t="shared" si="23"/>
        <v>0</v>
      </c>
      <c r="S185" s="141">
        <v>0</v>
      </c>
      <c r="T185" s="142">
        <f t="shared" si="24"/>
        <v>0</v>
      </c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R185" s="143" t="s">
        <v>103</v>
      </c>
      <c r="AT185" s="143" t="s">
        <v>100</v>
      </c>
      <c r="AU185" s="143" t="s">
        <v>71</v>
      </c>
      <c r="AY185" s="2" t="s">
        <v>99</v>
      </c>
      <c r="BE185" s="144">
        <f t="shared" si="25"/>
        <v>0</v>
      </c>
      <c r="BF185" s="144">
        <f t="shared" si="26"/>
        <v>0</v>
      </c>
      <c r="BG185" s="144">
        <f t="shared" si="27"/>
        <v>0</v>
      </c>
      <c r="BH185" s="144">
        <f t="shared" si="28"/>
        <v>0</v>
      </c>
      <c r="BI185" s="144">
        <f t="shared" si="29"/>
        <v>0</v>
      </c>
      <c r="BJ185" s="2" t="s">
        <v>104</v>
      </c>
      <c r="BK185" s="144">
        <f t="shared" si="30"/>
        <v>0</v>
      </c>
      <c r="BL185" s="2" t="s">
        <v>103</v>
      </c>
      <c r="BM185" s="143" t="s">
        <v>197</v>
      </c>
    </row>
    <row r="186" spans="1:65" s="17" customFormat="1" ht="24.2" customHeight="1">
      <c r="A186" s="13"/>
      <c r="B186" s="132"/>
      <c r="C186" s="145">
        <v>64</v>
      </c>
      <c r="D186" s="145" t="s">
        <v>105</v>
      </c>
      <c r="E186" s="146" t="s">
        <v>230</v>
      </c>
      <c r="F186" s="147" t="s">
        <v>111</v>
      </c>
      <c r="G186" s="148" t="s">
        <v>102</v>
      </c>
      <c r="H186" s="149">
        <v>9</v>
      </c>
      <c r="I186" s="149"/>
      <c r="J186" s="149">
        <f t="shared" si="21"/>
        <v>0</v>
      </c>
      <c r="K186" s="150"/>
      <c r="L186" s="151"/>
      <c r="M186" s="152"/>
      <c r="N186" s="153" t="s">
        <v>32</v>
      </c>
      <c r="O186" s="141">
        <v>0</v>
      </c>
      <c r="P186" s="141">
        <f t="shared" si="22"/>
        <v>0</v>
      </c>
      <c r="Q186" s="141">
        <v>0</v>
      </c>
      <c r="R186" s="141">
        <f t="shared" si="23"/>
        <v>0</v>
      </c>
      <c r="S186" s="141">
        <v>0</v>
      </c>
      <c r="T186" s="142">
        <f t="shared" si="24"/>
        <v>0</v>
      </c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R186" s="143" t="s">
        <v>107</v>
      </c>
      <c r="AT186" s="143" t="s">
        <v>105</v>
      </c>
      <c r="AU186" s="143" t="s">
        <v>71</v>
      </c>
      <c r="AY186" s="2" t="s">
        <v>99</v>
      </c>
      <c r="BE186" s="144">
        <f t="shared" si="25"/>
        <v>0</v>
      </c>
      <c r="BF186" s="144">
        <f t="shared" si="26"/>
        <v>0</v>
      </c>
      <c r="BG186" s="144">
        <f t="shared" si="27"/>
        <v>0</v>
      </c>
      <c r="BH186" s="144">
        <f t="shared" si="28"/>
        <v>0</v>
      </c>
      <c r="BI186" s="144">
        <f t="shared" si="29"/>
        <v>0</v>
      </c>
      <c r="BJ186" s="2" t="s">
        <v>104</v>
      </c>
      <c r="BK186" s="144">
        <f t="shared" si="30"/>
        <v>0</v>
      </c>
      <c r="BL186" s="2" t="s">
        <v>107</v>
      </c>
      <c r="BM186" s="143" t="s">
        <v>198</v>
      </c>
    </row>
    <row r="187" spans="1:65" s="17" customFormat="1" ht="21.75" customHeight="1">
      <c r="A187" s="13"/>
      <c r="B187" s="132"/>
      <c r="C187" s="133">
        <v>65</v>
      </c>
      <c r="D187" s="133" t="s">
        <v>100</v>
      </c>
      <c r="E187" s="134" t="s">
        <v>234</v>
      </c>
      <c r="F187" s="135" t="s">
        <v>226</v>
      </c>
      <c r="G187" s="136" t="s">
        <v>121</v>
      </c>
      <c r="H187" s="137">
        <v>200</v>
      </c>
      <c r="I187" s="137"/>
      <c r="J187" s="137">
        <f t="shared" si="21"/>
        <v>0</v>
      </c>
      <c r="K187" s="138"/>
      <c r="L187" s="14"/>
      <c r="M187" s="139"/>
      <c r="N187" s="140" t="s">
        <v>32</v>
      </c>
      <c r="O187" s="141">
        <v>0</v>
      </c>
      <c r="P187" s="141">
        <f t="shared" si="22"/>
        <v>0</v>
      </c>
      <c r="Q187" s="141">
        <v>0</v>
      </c>
      <c r="R187" s="141">
        <f t="shared" si="23"/>
        <v>0</v>
      </c>
      <c r="S187" s="141">
        <v>0</v>
      </c>
      <c r="T187" s="142">
        <f t="shared" si="24"/>
        <v>0</v>
      </c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R187" s="143" t="s">
        <v>103</v>
      </c>
      <c r="AT187" s="143" t="s">
        <v>100</v>
      </c>
      <c r="AU187" s="143" t="s">
        <v>71</v>
      </c>
      <c r="AY187" s="2" t="s">
        <v>99</v>
      </c>
      <c r="BE187" s="144">
        <f t="shared" si="25"/>
        <v>0</v>
      </c>
      <c r="BF187" s="144">
        <f t="shared" si="26"/>
        <v>0</v>
      </c>
      <c r="BG187" s="144">
        <f t="shared" si="27"/>
        <v>0</v>
      </c>
      <c r="BH187" s="144">
        <f t="shared" si="28"/>
        <v>0</v>
      </c>
      <c r="BI187" s="144">
        <f t="shared" si="29"/>
        <v>0</v>
      </c>
      <c r="BJ187" s="2" t="s">
        <v>104</v>
      </c>
      <c r="BK187" s="144">
        <f t="shared" si="30"/>
        <v>0</v>
      </c>
      <c r="BL187" s="2" t="s">
        <v>103</v>
      </c>
      <c r="BM187" s="143" t="s">
        <v>199</v>
      </c>
    </row>
    <row r="188" spans="1:65" s="17" customFormat="1" ht="16.5" customHeight="1">
      <c r="A188" s="13"/>
      <c r="B188" s="132"/>
      <c r="C188" s="133">
        <v>66</v>
      </c>
      <c r="D188" s="133" t="s">
        <v>100</v>
      </c>
      <c r="E188" s="134" t="s">
        <v>233</v>
      </c>
      <c r="F188" s="135" t="s">
        <v>118</v>
      </c>
      <c r="G188" s="136" t="s">
        <v>102</v>
      </c>
      <c r="H188" s="137">
        <v>385</v>
      </c>
      <c r="I188" s="137"/>
      <c r="J188" s="137">
        <f t="shared" si="21"/>
        <v>0</v>
      </c>
      <c r="K188" s="138"/>
      <c r="L188" s="14"/>
      <c r="M188" s="139"/>
      <c r="N188" s="140" t="s">
        <v>32</v>
      </c>
      <c r="O188" s="141">
        <v>0</v>
      </c>
      <c r="P188" s="141">
        <f t="shared" si="22"/>
        <v>0</v>
      </c>
      <c r="Q188" s="141">
        <v>0</v>
      </c>
      <c r="R188" s="141">
        <f t="shared" si="23"/>
        <v>0</v>
      </c>
      <c r="S188" s="141">
        <v>0</v>
      </c>
      <c r="T188" s="142">
        <f t="shared" si="24"/>
        <v>0</v>
      </c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R188" s="143" t="s">
        <v>103</v>
      </c>
      <c r="AT188" s="143" t="s">
        <v>100</v>
      </c>
      <c r="AU188" s="143" t="s">
        <v>71</v>
      </c>
      <c r="AY188" s="2" t="s">
        <v>99</v>
      </c>
      <c r="BE188" s="144">
        <f t="shared" si="25"/>
        <v>0</v>
      </c>
      <c r="BF188" s="144">
        <f t="shared" si="26"/>
        <v>0</v>
      </c>
      <c r="BG188" s="144">
        <f t="shared" si="27"/>
        <v>0</v>
      </c>
      <c r="BH188" s="144">
        <f t="shared" si="28"/>
        <v>0</v>
      </c>
      <c r="BI188" s="144">
        <f t="shared" si="29"/>
        <v>0</v>
      </c>
      <c r="BJ188" s="2" t="s">
        <v>104</v>
      </c>
      <c r="BK188" s="144">
        <f t="shared" si="30"/>
        <v>0</v>
      </c>
      <c r="BL188" s="2" t="s">
        <v>103</v>
      </c>
      <c r="BM188" s="143" t="s">
        <v>200</v>
      </c>
    </row>
    <row r="189" spans="1:65" s="17" customFormat="1" ht="24.2" customHeight="1">
      <c r="A189" s="13"/>
      <c r="B189" s="132"/>
      <c r="C189" s="133">
        <v>67</v>
      </c>
      <c r="D189" s="133" t="s">
        <v>100</v>
      </c>
      <c r="E189" s="134" t="s">
        <v>235</v>
      </c>
      <c r="F189" s="135" t="s">
        <v>124</v>
      </c>
      <c r="G189" s="136" t="s">
        <v>102</v>
      </c>
      <c r="H189" s="137">
        <v>74</v>
      </c>
      <c r="I189" s="137"/>
      <c r="J189" s="137">
        <f t="shared" si="21"/>
        <v>0</v>
      </c>
      <c r="K189" s="138"/>
      <c r="L189" s="14"/>
      <c r="M189" s="139"/>
      <c r="N189" s="140" t="s">
        <v>32</v>
      </c>
      <c r="O189" s="141">
        <v>0</v>
      </c>
      <c r="P189" s="141">
        <f t="shared" si="22"/>
        <v>0</v>
      </c>
      <c r="Q189" s="141">
        <v>0</v>
      </c>
      <c r="R189" s="141">
        <f t="shared" si="23"/>
        <v>0</v>
      </c>
      <c r="S189" s="141">
        <v>0</v>
      </c>
      <c r="T189" s="142">
        <f t="shared" si="24"/>
        <v>0</v>
      </c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R189" s="143" t="s">
        <v>103</v>
      </c>
      <c r="AT189" s="143" t="s">
        <v>100</v>
      </c>
      <c r="AU189" s="143" t="s">
        <v>71</v>
      </c>
      <c r="AY189" s="2" t="s">
        <v>99</v>
      </c>
      <c r="BE189" s="144">
        <f t="shared" si="25"/>
        <v>0</v>
      </c>
      <c r="BF189" s="144">
        <f t="shared" si="26"/>
        <v>0</v>
      </c>
      <c r="BG189" s="144">
        <f t="shared" si="27"/>
        <v>0</v>
      </c>
      <c r="BH189" s="144">
        <f t="shared" si="28"/>
        <v>0</v>
      </c>
      <c r="BI189" s="144">
        <f t="shared" si="29"/>
        <v>0</v>
      </c>
      <c r="BJ189" s="2" t="s">
        <v>104</v>
      </c>
      <c r="BK189" s="144">
        <f t="shared" si="30"/>
        <v>0</v>
      </c>
      <c r="BL189" s="2" t="s">
        <v>103</v>
      </c>
      <c r="BM189" s="143" t="s">
        <v>201</v>
      </c>
    </row>
    <row r="190" spans="1:65" s="17" customFormat="1" ht="16.5" customHeight="1">
      <c r="A190" s="13"/>
      <c r="B190" s="132"/>
      <c r="C190" s="133">
        <v>68</v>
      </c>
      <c r="D190" s="133" t="s">
        <v>100</v>
      </c>
      <c r="E190" s="134" t="s">
        <v>236</v>
      </c>
      <c r="F190" s="135" t="s">
        <v>126</v>
      </c>
      <c r="G190" s="136" t="s">
        <v>102</v>
      </c>
      <c r="H190" s="137">
        <v>200</v>
      </c>
      <c r="I190" s="137"/>
      <c r="J190" s="137">
        <f t="shared" si="21"/>
        <v>0</v>
      </c>
      <c r="K190" s="138"/>
      <c r="L190" s="14"/>
      <c r="M190" s="139"/>
      <c r="N190" s="140" t="s">
        <v>32</v>
      </c>
      <c r="O190" s="141">
        <v>0</v>
      </c>
      <c r="P190" s="141">
        <f t="shared" si="22"/>
        <v>0</v>
      </c>
      <c r="Q190" s="141">
        <v>0</v>
      </c>
      <c r="R190" s="141">
        <f t="shared" si="23"/>
        <v>0</v>
      </c>
      <c r="S190" s="141">
        <v>0</v>
      </c>
      <c r="T190" s="142">
        <f t="shared" si="24"/>
        <v>0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R190" s="143" t="s">
        <v>103</v>
      </c>
      <c r="AT190" s="143" t="s">
        <v>100</v>
      </c>
      <c r="AU190" s="143" t="s">
        <v>71</v>
      </c>
      <c r="AY190" s="2" t="s">
        <v>99</v>
      </c>
      <c r="BE190" s="144">
        <f t="shared" si="25"/>
        <v>0</v>
      </c>
      <c r="BF190" s="144">
        <f t="shared" si="26"/>
        <v>0</v>
      </c>
      <c r="BG190" s="144">
        <f t="shared" si="27"/>
        <v>0</v>
      </c>
      <c r="BH190" s="144">
        <f t="shared" si="28"/>
        <v>0</v>
      </c>
      <c r="BI190" s="144">
        <f t="shared" si="29"/>
        <v>0</v>
      </c>
      <c r="BJ190" s="2" t="s">
        <v>104</v>
      </c>
      <c r="BK190" s="144">
        <f t="shared" si="30"/>
        <v>0</v>
      </c>
      <c r="BL190" s="2" t="s">
        <v>103</v>
      </c>
      <c r="BM190" s="143" t="s">
        <v>202</v>
      </c>
    </row>
    <row r="191" spans="1:65" s="17" customFormat="1" ht="16.5" customHeight="1">
      <c r="A191" s="13"/>
      <c r="B191" s="132"/>
      <c r="C191" s="133">
        <v>69</v>
      </c>
      <c r="D191" s="133" t="s">
        <v>100</v>
      </c>
      <c r="E191" s="134" t="s">
        <v>237</v>
      </c>
      <c r="F191" s="135" t="s">
        <v>128</v>
      </c>
      <c r="G191" s="136" t="s">
        <v>121</v>
      </c>
      <c r="H191" s="137">
        <v>200</v>
      </c>
      <c r="I191" s="137"/>
      <c r="J191" s="137">
        <f t="shared" si="21"/>
        <v>0</v>
      </c>
      <c r="K191" s="138"/>
      <c r="L191" s="14"/>
      <c r="M191" s="139"/>
      <c r="N191" s="140" t="s">
        <v>32</v>
      </c>
      <c r="O191" s="141">
        <v>0</v>
      </c>
      <c r="P191" s="141">
        <f t="shared" si="22"/>
        <v>0</v>
      </c>
      <c r="Q191" s="141">
        <v>0</v>
      </c>
      <c r="R191" s="141">
        <f t="shared" si="23"/>
        <v>0</v>
      </c>
      <c r="S191" s="141">
        <v>0</v>
      </c>
      <c r="T191" s="142">
        <f t="shared" si="24"/>
        <v>0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R191" s="143" t="s">
        <v>103</v>
      </c>
      <c r="AT191" s="143" t="s">
        <v>100</v>
      </c>
      <c r="AU191" s="143" t="s">
        <v>71</v>
      </c>
      <c r="AY191" s="2" t="s">
        <v>99</v>
      </c>
      <c r="BE191" s="144">
        <f t="shared" si="25"/>
        <v>0</v>
      </c>
      <c r="BF191" s="144">
        <f t="shared" si="26"/>
        <v>0</v>
      </c>
      <c r="BG191" s="144">
        <f t="shared" si="27"/>
        <v>0</v>
      </c>
      <c r="BH191" s="144">
        <f t="shared" si="28"/>
        <v>0</v>
      </c>
      <c r="BI191" s="144">
        <f t="shared" si="29"/>
        <v>0</v>
      </c>
      <c r="BJ191" s="2" t="s">
        <v>104</v>
      </c>
      <c r="BK191" s="144">
        <f t="shared" si="30"/>
        <v>0</v>
      </c>
      <c r="BL191" s="2" t="s">
        <v>103</v>
      </c>
      <c r="BM191" s="143" t="s">
        <v>203</v>
      </c>
    </row>
    <row r="192" spans="1:65" s="17" customFormat="1" ht="16.5" customHeight="1">
      <c r="A192" s="13"/>
      <c r="B192" s="132"/>
      <c r="C192" s="133">
        <v>70</v>
      </c>
      <c r="D192" s="133" t="s">
        <v>100</v>
      </c>
      <c r="E192" s="134" t="s">
        <v>238</v>
      </c>
      <c r="F192" s="135" t="s">
        <v>130</v>
      </c>
      <c r="G192" s="136" t="s">
        <v>102</v>
      </c>
      <c r="H192" s="137">
        <v>200</v>
      </c>
      <c r="I192" s="137"/>
      <c r="J192" s="137">
        <f t="shared" si="21"/>
        <v>0</v>
      </c>
      <c r="K192" s="138"/>
      <c r="L192" s="14"/>
      <c r="M192" s="139"/>
      <c r="N192" s="140" t="s">
        <v>32</v>
      </c>
      <c r="O192" s="141">
        <v>0</v>
      </c>
      <c r="P192" s="141">
        <f t="shared" si="22"/>
        <v>0</v>
      </c>
      <c r="Q192" s="141">
        <v>0</v>
      </c>
      <c r="R192" s="141">
        <f t="shared" si="23"/>
        <v>0</v>
      </c>
      <c r="S192" s="141">
        <v>0</v>
      </c>
      <c r="T192" s="142">
        <f t="shared" si="24"/>
        <v>0</v>
      </c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R192" s="143" t="s">
        <v>103</v>
      </c>
      <c r="AT192" s="143" t="s">
        <v>100</v>
      </c>
      <c r="AU192" s="143" t="s">
        <v>71</v>
      </c>
      <c r="AY192" s="2" t="s">
        <v>99</v>
      </c>
      <c r="BE192" s="144">
        <f t="shared" si="25"/>
        <v>0</v>
      </c>
      <c r="BF192" s="144">
        <f t="shared" si="26"/>
        <v>0</v>
      </c>
      <c r="BG192" s="144">
        <f t="shared" si="27"/>
        <v>0</v>
      </c>
      <c r="BH192" s="144">
        <f t="shared" si="28"/>
        <v>0</v>
      </c>
      <c r="BI192" s="144">
        <f t="shared" si="29"/>
        <v>0</v>
      </c>
      <c r="BJ192" s="2" t="s">
        <v>104</v>
      </c>
      <c r="BK192" s="144">
        <f t="shared" si="30"/>
        <v>0</v>
      </c>
      <c r="BL192" s="2" t="s">
        <v>103</v>
      </c>
      <c r="BM192" s="143" t="s">
        <v>107</v>
      </c>
    </row>
    <row r="193" spans="1:65" s="17" customFormat="1" ht="37.9" customHeight="1">
      <c r="A193" s="13"/>
      <c r="B193" s="132"/>
      <c r="C193" s="133">
        <v>71</v>
      </c>
      <c r="D193" s="133" t="s">
        <v>100</v>
      </c>
      <c r="E193" s="134" t="s">
        <v>239</v>
      </c>
      <c r="F193" s="135" t="s">
        <v>132</v>
      </c>
      <c r="G193" s="136" t="s">
        <v>102</v>
      </c>
      <c r="H193" s="137">
        <v>74</v>
      </c>
      <c r="I193" s="137"/>
      <c r="J193" s="137">
        <f t="shared" si="21"/>
        <v>0</v>
      </c>
      <c r="K193" s="138"/>
      <c r="L193" s="14"/>
      <c r="M193" s="139"/>
      <c r="N193" s="140" t="s">
        <v>32</v>
      </c>
      <c r="O193" s="141">
        <v>0</v>
      </c>
      <c r="P193" s="141">
        <f t="shared" si="22"/>
        <v>0</v>
      </c>
      <c r="Q193" s="141">
        <v>0</v>
      </c>
      <c r="R193" s="141">
        <f t="shared" si="23"/>
        <v>0</v>
      </c>
      <c r="S193" s="141">
        <v>0</v>
      </c>
      <c r="T193" s="142">
        <f t="shared" si="24"/>
        <v>0</v>
      </c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R193" s="143" t="s">
        <v>103</v>
      </c>
      <c r="AT193" s="143" t="s">
        <v>100</v>
      </c>
      <c r="AU193" s="143" t="s">
        <v>71</v>
      </c>
      <c r="AY193" s="2" t="s">
        <v>99</v>
      </c>
      <c r="BE193" s="144">
        <f t="shared" si="25"/>
        <v>0</v>
      </c>
      <c r="BF193" s="144">
        <f t="shared" si="26"/>
        <v>0</v>
      </c>
      <c r="BG193" s="144">
        <f t="shared" si="27"/>
        <v>0</v>
      </c>
      <c r="BH193" s="144">
        <f t="shared" si="28"/>
        <v>0</v>
      </c>
      <c r="BI193" s="144">
        <f t="shared" si="29"/>
        <v>0</v>
      </c>
      <c r="BJ193" s="2" t="s">
        <v>104</v>
      </c>
      <c r="BK193" s="144">
        <f t="shared" si="30"/>
        <v>0</v>
      </c>
      <c r="BL193" s="2" t="s">
        <v>103</v>
      </c>
      <c r="BM193" s="143" t="s">
        <v>204</v>
      </c>
    </row>
    <row r="194" spans="1:65" s="17" customFormat="1" ht="16.5" customHeight="1">
      <c r="A194" s="13"/>
      <c r="B194" s="132"/>
      <c r="C194" s="133">
        <v>72</v>
      </c>
      <c r="D194" s="133" t="s">
        <v>100</v>
      </c>
      <c r="E194" s="134" t="s">
        <v>240</v>
      </c>
      <c r="F194" s="135" t="s">
        <v>134</v>
      </c>
      <c r="G194" s="136" t="s">
        <v>135</v>
      </c>
      <c r="H194" s="137">
        <v>1</v>
      </c>
      <c r="I194" s="137"/>
      <c r="J194" s="137">
        <f t="shared" si="21"/>
        <v>0</v>
      </c>
      <c r="K194" s="138"/>
      <c r="L194" s="14"/>
      <c r="M194" s="139"/>
      <c r="N194" s="140" t="s">
        <v>32</v>
      </c>
      <c r="O194" s="141">
        <v>0</v>
      </c>
      <c r="P194" s="141">
        <f t="shared" si="22"/>
        <v>0</v>
      </c>
      <c r="Q194" s="141">
        <v>0</v>
      </c>
      <c r="R194" s="141">
        <f t="shared" si="23"/>
        <v>0</v>
      </c>
      <c r="S194" s="141">
        <v>0</v>
      </c>
      <c r="T194" s="142">
        <f t="shared" si="24"/>
        <v>0</v>
      </c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R194" s="143" t="s">
        <v>103</v>
      </c>
      <c r="AT194" s="143" t="s">
        <v>100</v>
      </c>
      <c r="AU194" s="143" t="s">
        <v>71</v>
      </c>
      <c r="AY194" s="2" t="s">
        <v>99</v>
      </c>
      <c r="BE194" s="144">
        <f t="shared" si="25"/>
        <v>0</v>
      </c>
      <c r="BF194" s="144">
        <f t="shared" si="26"/>
        <v>0</v>
      </c>
      <c r="BG194" s="144">
        <f t="shared" si="27"/>
        <v>0</v>
      </c>
      <c r="BH194" s="144">
        <f t="shared" si="28"/>
        <v>0</v>
      </c>
      <c r="BI194" s="144">
        <f t="shared" si="29"/>
        <v>0</v>
      </c>
      <c r="BJ194" s="2" t="s">
        <v>104</v>
      </c>
      <c r="BK194" s="144">
        <f t="shared" si="30"/>
        <v>0</v>
      </c>
      <c r="BL194" s="2" t="s">
        <v>103</v>
      </c>
      <c r="BM194" s="143" t="s">
        <v>205</v>
      </c>
    </row>
    <row r="195" spans="1:65" s="17" customFormat="1" ht="16.5" customHeight="1">
      <c r="A195" s="13"/>
      <c r="B195" s="132"/>
      <c r="C195" s="133">
        <v>73</v>
      </c>
      <c r="D195" s="133" t="s">
        <v>100</v>
      </c>
      <c r="E195" s="134" t="s">
        <v>241</v>
      </c>
      <c r="F195" s="135" t="s">
        <v>137</v>
      </c>
      <c r="G195" s="136" t="s">
        <v>138</v>
      </c>
      <c r="H195" s="137">
        <v>0.05</v>
      </c>
      <c r="I195" s="137"/>
      <c r="J195" s="137">
        <f t="shared" si="21"/>
        <v>0</v>
      </c>
      <c r="K195" s="138"/>
      <c r="L195" s="14"/>
      <c r="M195" s="139"/>
      <c r="N195" s="140" t="s">
        <v>32</v>
      </c>
      <c r="O195" s="141">
        <v>0</v>
      </c>
      <c r="P195" s="141">
        <f t="shared" si="22"/>
        <v>0</v>
      </c>
      <c r="Q195" s="141">
        <v>0</v>
      </c>
      <c r="R195" s="141">
        <f t="shared" si="23"/>
        <v>0</v>
      </c>
      <c r="S195" s="141">
        <v>0</v>
      </c>
      <c r="T195" s="142">
        <f t="shared" si="24"/>
        <v>0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R195" s="143" t="s">
        <v>103</v>
      </c>
      <c r="AT195" s="143" t="s">
        <v>100</v>
      </c>
      <c r="AU195" s="143" t="s">
        <v>71</v>
      </c>
      <c r="AY195" s="2" t="s">
        <v>99</v>
      </c>
      <c r="BE195" s="144">
        <f t="shared" si="25"/>
        <v>0</v>
      </c>
      <c r="BF195" s="144">
        <f t="shared" si="26"/>
        <v>0</v>
      </c>
      <c r="BG195" s="144">
        <f t="shared" si="27"/>
        <v>0</v>
      </c>
      <c r="BH195" s="144">
        <f t="shared" si="28"/>
        <v>0</v>
      </c>
      <c r="BI195" s="144">
        <f t="shared" si="29"/>
        <v>0</v>
      </c>
      <c r="BJ195" s="2" t="s">
        <v>104</v>
      </c>
      <c r="BK195" s="144">
        <f t="shared" si="30"/>
        <v>0</v>
      </c>
      <c r="BL195" s="2" t="s">
        <v>103</v>
      </c>
      <c r="BM195" s="143" t="s">
        <v>206</v>
      </c>
    </row>
    <row r="196" spans="1:65" s="17" customFormat="1" ht="16.5" customHeight="1">
      <c r="A196" s="13"/>
      <c r="B196" s="132"/>
      <c r="C196" s="133">
        <v>74</v>
      </c>
      <c r="D196" s="133" t="s">
        <v>100</v>
      </c>
      <c r="E196" s="134" t="s">
        <v>242</v>
      </c>
      <c r="F196" s="135" t="s">
        <v>140</v>
      </c>
      <c r="G196" s="136" t="s">
        <v>138</v>
      </c>
      <c r="H196" s="137">
        <v>0.05</v>
      </c>
      <c r="I196" s="137"/>
      <c r="J196" s="137">
        <f t="shared" si="21"/>
        <v>0</v>
      </c>
      <c r="K196" s="138"/>
      <c r="L196" s="14"/>
      <c r="M196" s="139"/>
      <c r="N196" s="140" t="s">
        <v>32</v>
      </c>
      <c r="O196" s="141">
        <v>0</v>
      </c>
      <c r="P196" s="141">
        <f t="shared" si="22"/>
        <v>0</v>
      </c>
      <c r="Q196" s="141">
        <v>0</v>
      </c>
      <c r="R196" s="141">
        <f t="shared" si="23"/>
        <v>0</v>
      </c>
      <c r="S196" s="141">
        <v>0</v>
      </c>
      <c r="T196" s="142">
        <f t="shared" si="24"/>
        <v>0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R196" s="143" t="s">
        <v>103</v>
      </c>
      <c r="AT196" s="143" t="s">
        <v>100</v>
      </c>
      <c r="AU196" s="143" t="s">
        <v>71</v>
      </c>
      <c r="AY196" s="2" t="s">
        <v>99</v>
      </c>
      <c r="BE196" s="144">
        <f t="shared" si="25"/>
        <v>0</v>
      </c>
      <c r="BF196" s="144">
        <f t="shared" si="26"/>
        <v>0</v>
      </c>
      <c r="BG196" s="144">
        <f t="shared" si="27"/>
        <v>0</v>
      </c>
      <c r="BH196" s="144">
        <f t="shared" si="28"/>
        <v>0</v>
      </c>
      <c r="BI196" s="144">
        <f t="shared" si="29"/>
        <v>0</v>
      </c>
      <c r="BJ196" s="2" t="s">
        <v>104</v>
      </c>
      <c r="BK196" s="144">
        <f t="shared" si="30"/>
        <v>0</v>
      </c>
      <c r="BL196" s="2" t="s">
        <v>103</v>
      </c>
      <c r="BM196" s="143" t="s">
        <v>207</v>
      </c>
    </row>
    <row r="197" spans="1:65" s="17" customFormat="1" ht="16.5" customHeight="1">
      <c r="A197" s="13"/>
      <c r="B197" s="132"/>
      <c r="C197" s="133">
        <v>75</v>
      </c>
      <c r="D197" s="133" t="s">
        <v>100</v>
      </c>
      <c r="E197" s="134" t="s">
        <v>243</v>
      </c>
      <c r="F197" s="135" t="s">
        <v>142</v>
      </c>
      <c r="G197" s="136" t="s">
        <v>138</v>
      </c>
      <c r="H197" s="137">
        <v>0.03</v>
      </c>
      <c r="I197" s="137"/>
      <c r="J197" s="137">
        <f t="shared" si="21"/>
        <v>0</v>
      </c>
      <c r="K197" s="138"/>
      <c r="L197" s="14"/>
      <c r="M197" s="139"/>
      <c r="N197" s="140" t="s">
        <v>32</v>
      </c>
      <c r="O197" s="141">
        <v>0</v>
      </c>
      <c r="P197" s="141">
        <f t="shared" si="22"/>
        <v>0</v>
      </c>
      <c r="Q197" s="141">
        <v>0</v>
      </c>
      <c r="R197" s="141">
        <f t="shared" si="23"/>
        <v>0</v>
      </c>
      <c r="S197" s="141">
        <v>0</v>
      </c>
      <c r="T197" s="142">
        <f t="shared" si="24"/>
        <v>0</v>
      </c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R197" s="143" t="s">
        <v>103</v>
      </c>
      <c r="AT197" s="143" t="s">
        <v>100</v>
      </c>
      <c r="AU197" s="143" t="s">
        <v>71</v>
      </c>
      <c r="AY197" s="2" t="s">
        <v>99</v>
      </c>
      <c r="BE197" s="144">
        <f t="shared" si="25"/>
        <v>0</v>
      </c>
      <c r="BF197" s="144">
        <f t="shared" si="26"/>
        <v>0</v>
      </c>
      <c r="BG197" s="144">
        <f t="shared" si="27"/>
        <v>0</v>
      </c>
      <c r="BH197" s="144">
        <f t="shared" si="28"/>
        <v>0</v>
      </c>
      <c r="BI197" s="144">
        <f t="shared" si="29"/>
        <v>0</v>
      </c>
      <c r="BJ197" s="2" t="s">
        <v>104</v>
      </c>
      <c r="BK197" s="144">
        <f t="shared" si="30"/>
        <v>0</v>
      </c>
      <c r="BL197" s="2" t="s">
        <v>103</v>
      </c>
      <c r="BM197" s="143" t="s">
        <v>208</v>
      </c>
    </row>
    <row r="198" spans="1:65" s="17" customFormat="1" ht="24">
      <c r="A198" s="13"/>
      <c r="B198" s="132"/>
      <c r="C198" s="133">
        <v>76</v>
      </c>
      <c r="D198" s="133" t="s">
        <v>100</v>
      </c>
      <c r="E198" s="134" t="s">
        <v>244</v>
      </c>
      <c r="F198" s="135" t="s">
        <v>212</v>
      </c>
      <c r="G198" s="136" t="s">
        <v>102</v>
      </c>
      <c r="H198" s="137">
        <v>74</v>
      </c>
      <c r="I198" s="137"/>
      <c r="J198" s="137">
        <f t="shared" si="21"/>
        <v>0</v>
      </c>
      <c r="K198" s="138"/>
      <c r="L198" s="14"/>
      <c r="M198" s="139"/>
      <c r="N198" s="140" t="s">
        <v>32</v>
      </c>
      <c r="O198" s="141">
        <v>0</v>
      </c>
      <c r="P198" s="141">
        <f t="shared" si="22"/>
        <v>0</v>
      </c>
      <c r="Q198" s="141">
        <v>0</v>
      </c>
      <c r="R198" s="141">
        <f t="shared" si="23"/>
        <v>0</v>
      </c>
      <c r="S198" s="141">
        <v>0</v>
      </c>
      <c r="T198" s="142">
        <f t="shared" si="24"/>
        <v>0</v>
      </c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R198" s="143" t="s">
        <v>103</v>
      </c>
      <c r="AT198" s="143" t="s">
        <v>100</v>
      </c>
      <c r="AU198" s="143" t="s">
        <v>71</v>
      </c>
      <c r="AY198" s="2" t="s">
        <v>99</v>
      </c>
      <c r="BE198" s="144">
        <f t="shared" si="25"/>
        <v>0</v>
      </c>
      <c r="BF198" s="144">
        <f t="shared" si="26"/>
        <v>0</v>
      </c>
      <c r="BG198" s="144">
        <f t="shared" si="27"/>
        <v>0</v>
      </c>
      <c r="BH198" s="144">
        <f t="shared" si="28"/>
        <v>0</v>
      </c>
      <c r="BI198" s="144">
        <f t="shared" si="29"/>
        <v>0</v>
      </c>
      <c r="BJ198" s="2" t="s">
        <v>104</v>
      </c>
      <c r="BK198" s="144">
        <f t="shared" si="30"/>
        <v>0</v>
      </c>
      <c r="BL198" s="2" t="s">
        <v>103</v>
      </c>
      <c r="BM198" s="143" t="s">
        <v>209</v>
      </c>
    </row>
    <row r="199" spans="1:65" s="17" customFormat="1" ht="24">
      <c r="A199" s="13"/>
      <c r="B199" s="132"/>
      <c r="C199" s="133">
        <v>77</v>
      </c>
      <c r="D199" s="133" t="s">
        <v>100</v>
      </c>
      <c r="E199" s="134" t="s">
        <v>245</v>
      </c>
      <c r="F199" s="135" t="s">
        <v>213</v>
      </c>
      <c r="G199" s="136" t="s">
        <v>145</v>
      </c>
      <c r="H199" s="137">
        <v>200</v>
      </c>
      <c r="I199" s="137"/>
      <c r="J199" s="137">
        <f t="shared" si="21"/>
        <v>0</v>
      </c>
      <c r="K199" s="138"/>
      <c r="L199" s="14"/>
      <c r="M199" s="139"/>
      <c r="N199" s="140" t="s">
        <v>32</v>
      </c>
      <c r="O199" s="141">
        <v>0</v>
      </c>
      <c r="P199" s="141">
        <f t="shared" si="22"/>
        <v>0</v>
      </c>
      <c r="Q199" s="141">
        <v>0</v>
      </c>
      <c r="R199" s="141">
        <f t="shared" si="23"/>
        <v>0</v>
      </c>
      <c r="S199" s="141">
        <v>0</v>
      </c>
      <c r="T199" s="142">
        <f t="shared" si="24"/>
        <v>0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R199" s="143" t="s">
        <v>103</v>
      </c>
      <c r="AT199" s="143" t="s">
        <v>100</v>
      </c>
      <c r="AU199" s="143" t="s">
        <v>71</v>
      </c>
      <c r="AY199" s="2" t="s">
        <v>99</v>
      </c>
      <c r="BE199" s="144">
        <f t="shared" si="25"/>
        <v>0</v>
      </c>
      <c r="BF199" s="144">
        <f t="shared" si="26"/>
        <v>0</v>
      </c>
      <c r="BG199" s="144">
        <f t="shared" si="27"/>
        <v>0</v>
      </c>
      <c r="BH199" s="144">
        <f t="shared" si="28"/>
        <v>0</v>
      </c>
      <c r="BI199" s="144">
        <f t="shared" si="29"/>
        <v>0</v>
      </c>
      <c r="BJ199" s="2" t="s">
        <v>104</v>
      </c>
      <c r="BK199" s="144">
        <f t="shared" si="30"/>
        <v>0</v>
      </c>
      <c r="BL199" s="2" t="s">
        <v>103</v>
      </c>
      <c r="BM199" s="143" t="s">
        <v>210</v>
      </c>
    </row>
    <row r="200" spans="1:65" s="17" customFormat="1" ht="24">
      <c r="A200" s="13"/>
      <c r="B200" s="132"/>
      <c r="C200" s="133">
        <v>78</v>
      </c>
      <c r="D200" s="133" t="s">
        <v>100</v>
      </c>
      <c r="E200" s="134" t="s">
        <v>249</v>
      </c>
      <c r="F200" s="135" t="s">
        <v>215</v>
      </c>
      <c r="G200" s="136" t="s">
        <v>145</v>
      </c>
      <c r="H200" s="137">
        <v>50</v>
      </c>
      <c r="I200" s="137"/>
      <c r="J200" s="137">
        <f t="shared" ref="J200:J201" si="31">ROUND(I200*H200,2)</f>
        <v>0</v>
      </c>
      <c r="K200" s="138"/>
      <c r="L200" s="14"/>
      <c r="M200" s="139"/>
      <c r="N200" s="140"/>
      <c r="O200" s="141"/>
      <c r="P200" s="141"/>
      <c r="Q200" s="141"/>
      <c r="R200" s="141"/>
      <c r="S200" s="141"/>
      <c r="T200" s="14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R200" s="143"/>
      <c r="AT200" s="143"/>
      <c r="AU200" s="143"/>
      <c r="AY200" s="2"/>
      <c r="BE200" s="144"/>
      <c r="BF200" s="144"/>
      <c r="BG200" s="144"/>
      <c r="BH200" s="144"/>
      <c r="BI200" s="144"/>
      <c r="BJ200" s="2"/>
      <c r="BK200" s="144"/>
      <c r="BL200" s="2"/>
      <c r="BM200" s="143"/>
    </row>
    <row r="201" spans="1:65" s="17" customFormat="1" ht="12">
      <c r="A201" s="13"/>
      <c r="B201" s="132"/>
      <c r="C201" s="133">
        <v>79</v>
      </c>
      <c r="D201" s="133" t="s">
        <v>100</v>
      </c>
      <c r="E201" s="134" t="s">
        <v>267</v>
      </c>
      <c r="F201" s="135" t="s">
        <v>214</v>
      </c>
      <c r="G201" s="136" t="s">
        <v>145</v>
      </c>
      <c r="H201" s="137">
        <v>30</v>
      </c>
      <c r="I201" s="137"/>
      <c r="J201" s="137">
        <f t="shared" si="31"/>
        <v>0</v>
      </c>
      <c r="K201" s="138"/>
      <c r="L201" s="14"/>
      <c r="M201" s="139"/>
      <c r="N201" s="140"/>
      <c r="O201" s="141"/>
      <c r="P201" s="141"/>
      <c r="Q201" s="141"/>
      <c r="R201" s="141"/>
      <c r="S201" s="141"/>
      <c r="T201" s="1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R201" s="143"/>
      <c r="AT201" s="143"/>
      <c r="AU201" s="143"/>
      <c r="AY201" s="2"/>
      <c r="BE201" s="144"/>
      <c r="BF201" s="144"/>
      <c r="BG201" s="144"/>
      <c r="BH201" s="144"/>
      <c r="BI201" s="144"/>
      <c r="BJ201" s="2"/>
      <c r="BK201" s="144"/>
      <c r="BL201" s="2"/>
      <c r="BM201" s="143"/>
    </row>
    <row r="202" spans="1:65" s="17" customFormat="1" ht="24">
      <c r="A202" s="13"/>
      <c r="B202" s="132"/>
      <c r="C202" s="133">
        <v>80</v>
      </c>
      <c r="D202" s="133" t="s">
        <v>100</v>
      </c>
      <c r="E202" s="134" t="s">
        <v>246</v>
      </c>
      <c r="F202" s="135" t="s">
        <v>219</v>
      </c>
      <c r="G202" s="136" t="s">
        <v>102</v>
      </c>
      <c r="H202" s="137">
        <v>74</v>
      </c>
      <c r="I202" s="137"/>
      <c r="J202" s="137">
        <f t="shared" si="21"/>
        <v>0</v>
      </c>
      <c r="K202" s="138"/>
      <c r="L202" s="14"/>
      <c r="M202" s="154"/>
      <c r="N202" s="155" t="s">
        <v>32</v>
      </c>
      <c r="O202" s="156">
        <v>0</v>
      </c>
      <c r="P202" s="156">
        <f t="shared" si="22"/>
        <v>0</v>
      </c>
      <c r="Q202" s="156">
        <v>0</v>
      </c>
      <c r="R202" s="156">
        <f t="shared" si="23"/>
        <v>0</v>
      </c>
      <c r="S202" s="156">
        <v>0</v>
      </c>
      <c r="T202" s="157">
        <f t="shared" si="24"/>
        <v>0</v>
      </c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R202" s="143" t="s">
        <v>103</v>
      </c>
      <c r="AT202" s="143" t="s">
        <v>100</v>
      </c>
      <c r="AU202" s="143" t="s">
        <v>71</v>
      </c>
      <c r="AY202" s="2" t="s">
        <v>99</v>
      </c>
      <c r="BE202" s="144">
        <f t="shared" si="25"/>
        <v>0</v>
      </c>
      <c r="BF202" s="144">
        <f t="shared" si="26"/>
        <v>0</v>
      </c>
      <c r="BG202" s="144">
        <f t="shared" si="27"/>
        <v>0</v>
      </c>
      <c r="BH202" s="144">
        <f t="shared" si="28"/>
        <v>0</v>
      </c>
      <c r="BI202" s="144">
        <f t="shared" si="29"/>
        <v>0</v>
      </c>
      <c r="BJ202" s="2" t="s">
        <v>104</v>
      </c>
      <c r="BK202" s="144">
        <f t="shared" si="30"/>
        <v>0</v>
      </c>
      <c r="BL202" s="2" t="s">
        <v>103</v>
      </c>
      <c r="BM202" s="143" t="s">
        <v>211</v>
      </c>
    </row>
    <row r="203" spans="1:65" s="17" customFormat="1" ht="6.95" customHeight="1">
      <c r="A203" s="13"/>
      <c r="B203" s="32"/>
      <c r="C203" s="33"/>
      <c r="D203" s="33"/>
      <c r="E203" s="33"/>
      <c r="F203" s="33"/>
      <c r="G203" s="33"/>
      <c r="H203" s="33"/>
      <c r="I203" s="33"/>
      <c r="J203" s="33"/>
      <c r="K203" s="33"/>
      <c r="L203" s="14"/>
      <c r="M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</sheetData>
  <autoFilter ref="C118:K202" xr:uid="{00000000-0009-0000-0000-000001000000}"/>
  <mergeCells count="8">
    <mergeCell ref="E87:H87"/>
    <mergeCell ref="E109:H109"/>
    <mergeCell ref="E111:H111"/>
    <mergeCell ref="L2:V2"/>
    <mergeCell ref="E7:H7"/>
    <mergeCell ref="E9:H9"/>
    <mergeCell ref="E27:H27"/>
    <mergeCell ref="E85:H85"/>
  </mergeCells>
  <phoneticPr fontId="0" type="noConversion"/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1 - Osvetlenie objektov</vt:lpstr>
      <vt:lpstr>'1 - Osvetlenie objektov'!Názvy_tlače</vt:lpstr>
      <vt:lpstr>'Rekapitulácia stavby'!Názvy_tlače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sulganovaj\Jana Šulganová</dc:creator>
  <dc:description/>
  <cp:lastModifiedBy>Tydlacka, Jozef</cp:lastModifiedBy>
  <cp:revision>1</cp:revision>
  <dcterms:created xsi:type="dcterms:W3CDTF">2022-03-17T07:50:59Z</dcterms:created>
  <dcterms:modified xsi:type="dcterms:W3CDTF">2022-04-13T09:24:31Z</dcterms:modified>
  <dc:language>sk-SK</dc:language>
</cp:coreProperties>
</file>