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Vtanov MK 2022\VO\"/>
    </mc:Choice>
  </mc:AlternateContent>
  <xr:revisionPtr revIDLastSave="0" documentId="13_ncr:1_{09BF6309-BB24-41D4-A737-B7E1435AAFAB}" xr6:coauthVersionLast="47" xr6:coauthVersionMax="47" xr10:uidLastSave="{00000000-0000-0000-0000-000000000000}"/>
  <bookViews>
    <workbookView xWindow="28680" yWindow="-120" windowWidth="29040" windowHeight="15840" xr2:uid="{9FB301FD-FE84-412E-9F37-212752615F9D}"/>
  </bookViews>
  <sheets>
    <sheet name="Rekapitulácia" sheetId="1" r:id="rId1"/>
    <sheet name="Krycí list stavby" sheetId="2" r:id="rId2"/>
    <sheet name="SO 15749" sheetId="3" r:id="rId3"/>
    <sheet name="SO 15750" sheetId="4" r:id="rId4"/>
    <sheet name="SO 15751" sheetId="5" r:id="rId5"/>
    <sheet name="SO 15752" sheetId="6" r:id="rId6"/>
    <sheet name="SO 15753" sheetId="7" r:id="rId7"/>
    <sheet name="SO 15754" sheetId="8" r:id="rId8"/>
    <sheet name="SO 15755" sheetId="9" r:id="rId9"/>
    <sheet name="SO 15756" sheetId="10" r:id="rId10"/>
    <sheet name="SO 15757" sheetId="11" r:id="rId11"/>
    <sheet name="SO 15758" sheetId="12" r:id="rId12"/>
    <sheet name="SO 15759" sheetId="13" r:id="rId13"/>
    <sheet name="SO 15760" sheetId="14" r:id="rId14"/>
    <sheet name="SO 15761" sheetId="15" r:id="rId15"/>
    <sheet name="SO 15762" sheetId="16" r:id="rId16"/>
    <sheet name="SO 15763" sheetId="17" r:id="rId17"/>
    <sheet name="SO 15764" sheetId="18" r:id="rId18"/>
  </sheets>
  <definedNames>
    <definedName name="_xlnm.Print_Area" localSheetId="2">'SO 15749'!$B$2:$V$106</definedName>
    <definedName name="_xlnm.Print_Area" localSheetId="3">'SO 15750'!$B$2:$V$122</definedName>
    <definedName name="_xlnm.Print_Area" localSheetId="4">'SO 15751'!$B$2:$V$127</definedName>
    <definedName name="_xlnm.Print_Area" localSheetId="5">'SO 15752'!$B$2:$V$100</definedName>
    <definedName name="_xlnm.Print_Area" localSheetId="6">'SO 15753'!$B$2:$V$105</definedName>
    <definedName name="_xlnm.Print_Area" localSheetId="7">'SO 15754'!$B$2:$V$93</definedName>
    <definedName name="_xlnm.Print_Area" localSheetId="8">'SO 15755'!$B$2:$V$107</definedName>
    <definedName name="_xlnm.Print_Area" localSheetId="9">'SO 15756'!$B$2:$V$114</definedName>
    <definedName name="_xlnm.Print_Area" localSheetId="10">'SO 15757'!$B$2:$V$116</definedName>
    <definedName name="_xlnm.Print_Area" localSheetId="11">'SO 15758'!$B$2:$V$114</definedName>
    <definedName name="_xlnm.Print_Area" localSheetId="12">'SO 15759'!$B$2:$V$126</definedName>
    <definedName name="_xlnm.Print_Area" localSheetId="13">'SO 15760'!$B$2:$V$105</definedName>
    <definedName name="_xlnm.Print_Area" localSheetId="14">'SO 15761'!$B$2:$V$128</definedName>
    <definedName name="_xlnm.Print_Area" localSheetId="15">'SO 15762'!$B$2:$V$187</definedName>
    <definedName name="_xlnm.Print_Area" localSheetId="16">'SO 15763'!$B$2:$V$136</definedName>
    <definedName name="_xlnm.Print_Area" localSheetId="17">'SO 15764'!$B$2:$V$105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I17" i="2"/>
  <c r="I16" i="2"/>
  <c r="I14" i="2"/>
  <c r="E18" i="2"/>
  <c r="E19" i="2"/>
  <c r="D19" i="2"/>
  <c r="C19" i="2"/>
  <c r="D18" i="2"/>
  <c r="C18" i="2"/>
  <c r="E17" i="2"/>
  <c r="D17" i="2"/>
  <c r="C17" i="2"/>
  <c r="F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E23" i="1" s="1"/>
  <c r="D8" i="1"/>
  <c r="E7" i="1"/>
  <c r="D7" i="1"/>
  <c r="D23" i="1" s="1"/>
  <c r="K22" i="1"/>
  <c r="H29" i="18"/>
  <c r="P29" i="18" s="1"/>
  <c r="P17" i="18"/>
  <c r="P16" i="18"/>
  <c r="Y105" i="18"/>
  <c r="Z105" i="18"/>
  <c r="F60" i="18"/>
  <c r="S102" i="18"/>
  <c r="H60" i="18" s="1"/>
  <c r="V102" i="18"/>
  <c r="I60" i="18" s="1"/>
  <c r="M102" i="18"/>
  <c r="K101" i="18"/>
  <c r="J101" i="18"/>
  <c r="S101" i="18"/>
  <c r="L101" i="18"/>
  <c r="L102" i="18" s="1"/>
  <c r="E60" i="18" s="1"/>
  <c r="I101" i="18"/>
  <c r="I102" i="18" s="1"/>
  <c r="G60" i="18" s="1"/>
  <c r="S98" i="18"/>
  <c r="H59" i="18" s="1"/>
  <c r="V98" i="18"/>
  <c r="I59" i="18" s="1"/>
  <c r="M98" i="18"/>
  <c r="F59" i="18" s="1"/>
  <c r="K97" i="18"/>
  <c r="J97" i="18"/>
  <c r="S97" i="18"/>
  <c r="L97" i="18"/>
  <c r="L98" i="18" s="1"/>
  <c r="E59" i="18" s="1"/>
  <c r="I97" i="18"/>
  <c r="I98" i="18" s="1"/>
  <c r="G59" i="18" s="1"/>
  <c r="I58" i="18"/>
  <c r="S94" i="18"/>
  <c r="H58" i="18" s="1"/>
  <c r="V94" i="18"/>
  <c r="M94" i="18"/>
  <c r="K93" i="18"/>
  <c r="J93" i="18"/>
  <c r="S93" i="18"/>
  <c r="L93" i="18"/>
  <c r="L94" i="18" s="1"/>
  <c r="E58" i="18" s="1"/>
  <c r="I93" i="18"/>
  <c r="I94" i="18" s="1"/>
  <c r="G58" i="18" s="1"/>
  <c r="I57" i="18"/>
  <c r="V90" i="18"/>
  <c r="K89" i="18"/>
  <c r="J89" i="18"/>
  <c r="S89" i="18"/>
  <c r="M89" i="18"/>
  <c r="M90" i="18" s="1"/>
  <c r="F57" i="18" s="1"/>
  <c r="I89" i="18"/>
  <c r="K88" i="18"/>
  <c r="J88" i="18"/>
  <c r="S88" i="18"/>
  <c r="L88" i="18"/>
  <c r="I88" i="18"/>
  <c r="K87" i="18"/>
  <c r="J87" i="18"/>
  <c r="S87" i="18"/>
  <c r="L87" i="18"/>
  <c r="I87" i="18"/>
  <c r="K86" i="18"/>
  <c r="J86" i="18"/>
  <c r="S86" i="18"/>
  <c r="L86" i="18"/>
  <c r="I86" i="18"/>
  <c r="K85" i="18"/>
  <c r="J85" i="18"/>
  <c r="S85" i="18"/>
  <c r="L85" i="18"/>
  <c r="I85" i="18"/>
  <c r="K84" i="18"/>
  <c r="J84" i="18"/>
  <c r="S84" i="18"/>
  <c r="S90" i="18" s="1"/>
  <c r="H57" i="18" s="1"/>
  <c r="L84" i="18"/>
  <c r="I84" i="18"/>
  <c r="I90" i="18" s="1"/>
  <c r="G57" i="18" s="1"/>
  <c r="I56" i="18"/>
  <c r="H56" i="18"/>
  <c r="S81" i="18"/>
  <c r="V81" i="18"/>
  <c r="V104" i="18" s="1"/>
  <c r="I61" i="18" s="1"/>
  <c r="M81" i="18"/>
  <c r="F56" i="18" s="1"/>
  <c r="K80" i="18"/>
  <c r="K105" i="18" s="1"/>
  <c r="J80" i="18"/>
  <c r="S80" i="18"/>
  <c r="L80" i="18"/>
  <c r="L81" i="18" s="1"/>
  <c r="I80" i="18"/>
  <c r="P20" i="18"/>
  <c r="K21" i="1"/>
  <c r="H29" i="17"/>
  <c r="P29" i="17" s="1"/>
  <c r="P17" i="17"/>
  <c r="P16" i="17"/>
  <c r="Y136" i="17"/>
  <c r="Z136" i="17"/>
  <c r="F59" i="17"/>
  <c r="V133" i="17"/>
  <c r="I59" i="17" s="1"/>
  <c r="M133" i="17"/>
  <c r="K132" i="17"/>
  <c r="J132" i="17"/>
  <c r="S132" i="17"/>
  <c r="S133" i="17" s="1"/>
  <c r="H59" i="17" s="1"/>
  <c r="L132" i="17"/>
  <c r="L133" i="17" s="1"/>
  <c r="E59" i="17" s="1"/>
  <c r="I132" i="17"/>
  <c r="I133" i="17" s="1"/>
  <c r="G59" i="17" s="1"/>
  <c r="V129" i="17"/>
  <c r="I58" i="17" s="1"/>
  <c r="K128" i="17"/>
  <c r="J128" i="17"/>
  <c r="S128" i="17"/>
  <c r="M128" i="17"/>
  <c r="I128" i="17"/>
  <c r="K127" i="17"/>
  <c r="J127" i="17"/>
  <c r="S127" i="17"/>
  <c r="M127" i="17"/>
  <c r="I127" i="17"/>
  <c r="K126" i="17"/>
  <c r="J126" i="17"/>
  <c r="S126" i="17"/>
  <c r="M126" i="17"/>
  <c r="M129" i="17" s="1"/>
  <c r="F58" i="17" s="1"/>
  <c r="I126" i="17"/>
  <c r="K125" i="17"/>
  <c r="J125" i="17"/>
  <c r="S125" i="17"/>
  <c r="L125" i="17"/>
  <c r="I125" i="17"/>
  <c r="K124" i="17"/>
  <c r="J124" i="17"/>
  <c r="S124" i="17"/>
  <c r="L124" i="17"/>
  <c r="I124" i="17"/>
  <c r="K123" i="17"/>
  <c r="J123" i="17"/>
  <c r="S123" i="17"/>
  <c r="L123" i="17"/>
  <c r="I123" i="17"/>
  <c r="K122" i="17"/>
  <c r="J122" i="17"/>
  <c r="S122" i="17"/>
  <c r="L122" i="17"/>
  <c r="I122" i="17"/>
  <c r="K121" i="17"/>
  <c r="J121" i="17"/>
  <c r="S121" i="17"/>
  <c r="L121" i="17"/>
  <c r="I121" i="17"/>
  <c r="K120" i="17"/>
  <c r="J120" i="17"/>
  <c r="S120" i="17"/>
  <c r="L120" i="17"/>
  <c r="I120" i="17"/>
  <c r="K119" i="17"/>
  <c r="J119" i="17"/>
  <c r="S119" i="17"/>
  <c r="L119" i="17"/>
  <c r="I119" i="17"/>
  <c r="K118" i="17"/>
  <c r="J118" i="17"/>
  <c r="S118" i="17"/>
  <c r="L118" i="17"/>
  <c r="I118" i="17"/>
  <c r="K117" i="17"/>
  <c r="J117" i="17"/>
  <c r="S117" i="17"/>
  <c r="L117" i="17"/>
  <c r="I117" i="17"/>
  <c r="K116" i="17"/>
  <c r="J116" i="17"/>
  <c r="S116" i="17"/>
  <c r="L116" i="17"/>
  <c r="I116" i="17"/>
  <c r="K115" i="17"/>
  <c r="J115" i="17"/>
  <c r="S115" i="17"/>
  <c r="S129" i="17" s="1"/>
  <c r="H58" i="17" s="1"/>
  <c r="L115" i="17"/>
  <c r="I115" i="17"/>
  <c r="K114" i="17"/>
  <c r="J114" i="17"/>
  <c r="S114" i="17"/>
  <c r="L114" i="17"/>
  <c r="I114" i="17"/>
  <c r="K113" i="17"/>
  <c r="J113" i="17"/>
  <c r="S113" i="17"/>
  <c r="L113" i="17"/>
  <c r="I113" i="17"/>
  <c r="K112" i="17"/>
  <c r="J112" i="17"/>
  <c r="S112" i="17"/>
  <c r="L112" i="17"/>
  <c r="I112" i="17"/>
  <c r="V109" i="17"/>
  <c r="I57" i="17" s="1"/>
  <c r="M109" i="17"/>
  <c r="F57" i="17" s="1"/>
  <c r="K108" i="17"/>
  <c r="J108" i="17"/>
  <c r="S108" i="17"/>
  <c r="L108" i="17"/>
  <c r="I108" i="17"/>
  <c r="K107" i="17"/>
  <c r="J107" i="17"/>
  <c r="S107" i="17"/>
  <c r="L107" i="17"/>
  <c r="I107" i="17"/>
  <c r="K106" i="17"/>
  <c r="J106" i="17"/>
  <c r="S106" i="17"/>
  <c r="L106" i="17"/>
  <c r="I106" i="17"/>
  <c r="K105" i="17"/>
  <c r="J105" i="17"/>
  <c r="S105" i="17"/>
  <c r="L105" i="17"/>
  <c r="I105" i="17"/>
  <c r="K104" i="17"/>
  <c r="J104" i="17"/>
  <c r="S104" i="17"/>
  <c r="L104" i="17"/>
  <c r="I104" i="17"/>
  <c r="K103" i="17"/>
  <c r="J103" i="17"/>
  <c r="S103" i="17"/>
  <c r="L103" i="17"/>
  <c r="I103" i="17"/>
  <c r="K102" i="17"/>
  <c r="J102" i="17"/>
  <c r="S102" i="17"/>
  <c r="L102" i="17"/>
  <c r="I102" i="17"/>
  <c r="K101" i="17"/>
  <c r="J101" i="17"/>
  <c r="S101" i="17"/>
  <c r="L101" i="17"/>
  <c r="I101" i="17"/>
  <c r="K100" i="17"/>
  <c r="J100" i="17"/>
  <c r="S100" i="17"/>
  <c r="S109" i="17" s="1"/>
  <c r="H57" i="17" s="1"/>
  <c r="L100" i="17"/>
  <c r="L109" i="17" s="1"/>
  <c r="E57" i="17" s="1"/>
  <c r="I100" i="17"/>
  <c r="I56" i="17"/>
  <c r="V97" i="17"/>
  <c r="K96" i="17"/>
  <c r="J96" i="17"/>
  <c r="S96" i="17"/>
  <c r="M96" i="17"/>
  <c r="M97" i="17" s="1"/>
  <c r="F56" i="17" s="1"/>
  <c r="I96" i="17"/>
  <c r="K95" i="17"/>
  <c r="J95" i="17"/>
  <c r="S95" i="17"/>
  <c r="L95" i="17"/>
  <c r="I95" i="17"/>
  <c r="K94" i="17"/>
  <c r="J94" i="17"/>
  <c r="S94" i="17"/>
  <c r="L94" i="17"/>
  <c r="I94" i="17"/>
  <c r="K93" i="17"/>
  <c r="J93" i="17"/>
  <c r="S93" i="17"/>
  <c r="L93" i="17"/>
  <c r="I93" i="17"/>
  <c r="K92" i="17"/>
  <c r="J92" i="17"/>
  <c r="S92" i="17"/>
  <c r="L92" i="17"/>
  <c r="I92" i="17"/>
  <c r="K91" i="17"/>
  <c r="J91" i="17"/>
  <c r="S91" i="17"/>
  <c r="L91" i="17"/>
  <c r="I91" i="17"/>
  <c r="K90" i="17"/>
  <c r="J90" i="17"/>
  <c r="S90" i="17"/>
  <c r="L90" i="17"/>
  <c r="I90" i="17"/>
  <c r="K89" i="17"/>
  <c r="J89" i="17"/>
  <c r="S89" i="17"/>
  <c r="L89" i="17"/>
  <c r="I89" i="17"/>
  <c r="K88" i="17"/>
  <c r="J88" i="17"/>
  <c r="S88" i="17"/>
  <c r="L88" i="17"/>
  <c r="I88" i="17"/>
  <c r="K87" i="17"/>
  <c r="J87" i="17"/>
  <c r="S87" i="17"/>
  <c r="L87" i="17"/>
  <c r="I87" i="17"/>
  <c r="K86" i="17"/>
  <c r="J86" i="17"/>
  <c r="S86" i="17"/>
  <c r="L86" i="17"/>
  <c r="I86" i="17"/>
  <c r="K85" i="17"/>
  <c r="J85" i="17"/>
  <c r="S85" i="17"/>
  <c r="L85" i="17"/>
  <c r="I85" i="17"/>
  <c r="K84" i="17"/>
  <c r="J84" i="17"/>
  <c r="S84" i="17"/>
  <c r="L84" i="17"/>
  <c r="I84" i="17"/>
  <c r="K83" i="17"/>
  <c r="J83" i="17"/>
  <c r="S83" i="17"/>
  <c r="L83" i="17"/>
  <c r="I83" i="17"/>
  <c r="K82" i="17"/>
  <c r="J82" i="17"/>
  <c r="S82" i="17"/>
  <c r="L82" i="17"/>
  <c r="I82" i="17"/>
  <c r="K81" i="17"/>
  <c r="J81" i="17"/>
  <c r="S81" i="17"/>
  <c r="L81" i="17"/>
  <c r="I81" i="17"/>
  <c r="K80" i="17"/>
  <c r="J80" i="17"/>
  <c r="S80" i="17"/>
  <c r="L80" i="17"/>
  <c r="I80" i="17"/>
  <c r="K79" i="17"/>
  <c r="K136" i="17" s="1"/>
  <c r="J79" i="17"/>
  <c r="S79" i="17"/>
  <c r="L79" i="17"/>
  <c r="I79" i="17"/>
  <c r="P20" i="17"/>
  <c r="K20" i="1"/>
  <c r="H29" i="16"/>
  <c r="P29" i="16" s="1"/>
  <c r="P17" i="16"/>
  <c r="P16" i="16"/>
  <c r="Y187" i="16"/>
  <c r="Z187" i="16"/>
  <c r="I68" i="16"/>
  <c r="F68" i="16"/>
  <c r="V184" i="16"/>
  <c r="M184" i="16"/>
  <c r="I184" i="16"/>
  <c r="G68" i="16" s="1"/>
  <c r="K183" i="16"/>
  <c r="J183" i="16"/>
  <c r="S183" i="16"/>
  <c r="S184" i="16" s="1"/>
  <c r="H68" i="16" s="1"/>
  <c r="L183" i="16"/>
  <c r="L184" i="16" s="1"/>
  <c r="E68" i="16" s="1"/>
  <c r="I183" i="16"/>
  <c r="V180" i="16"/>
  <c r="I67" i="16" s="1"/>
  <c r="K179" i="16"/>
  <c r="J179" i="16"/>
  <c r="S179" i="16"/>
  <c r="M179" i="16"/>
  <c r="I179" i="16"/>
  <c r="K178" i="16"/>
  <c r="J178" i="16"/>
  <c r="S178" i="16"/>
  <c r="M178" i="16"/>
  <c r="M180" i="16" s="1"/>
  <c r="F67" i="16" s="1"/>
  <c r="I178" i="16"/>
  <c r="K177" i="16"/>
  <c r="J177" i="16"/>
  <c r="S177" i="16"/>
  <c r="L177" i="16"/>
  <c r="I177" i="16"/>
  <c r="K176" i="16"/>
  <c r="J176" i="16"/>
  <c r="S176" i="16"/>
  <c r="L176" i="16"/>
  <c r="I176" i="16"/>
  <c r="K175" i="16"/>
  <c r="J175" i="16"/>
  <c r="S175" i="16"/>
  <c r="L175" i="16"/>
  <c r="I175" i="16"/>
  <c r="K174" i="16"/>
  <c r="J174" i="16"/>
  <c r="S174" i="16"/>
  <c r="L174" i="16"/>
  <c r="I174" i="16"/>
  <c r="K173" i="16"/>
  <c r="J173" i="16"/>
  <c r="S173" i="16"/>
  <c r="L173" i="16"/>
  <c r="L180" i="16" s="1"/>
  <c r="E67" i="16" s="1"/>
  <c r="I173" i="16"/>
  <c r="V167" i="16"/>
  <c r="I63" i="16" s="1"/>
  <c r="M167" i="16"/>
  <c r="F63" i="16" s="1"/>
  <c r="K166" i="16"/>
  <c r="J166" i="16"/>
  <c r="S166" i="16"/>
  <c r="S167" i="16" s="1"/>
  <c r="H63" i="16" s="1"/>
  <c r="L166" i="16"/>
  <c r="L167" i="16" s="1"/>
  <c r="E63" i="16" s="1"/>
  <c r="I166" i="16"/>
  <c r="I167" i="16" s="1"/>
  <c r="G63" i="16" s="1"/>
  <c r="V163" i="16"/>
  <c r="I62" i="16" s="1"/>
  <c r="K162" i="16"/>
  <c r="J162" i="16"/>
  <c r="S162" i="16"/>
  <c r="M162" i="16"/>
  <c r="I162" i="16"/>
  <c r="K161" i="16"/>
  <c r="J161" i="16"/>
  <c r="S161" i="16"/>
  <c r="M161" i="16"/>
  <c r="I161" i="16"/>
  <c r="K160" i="16"/>
  <c r="J160" i="16"/>
  <c r="S160" i="16"/>
  <c r="M160" i="16"/>
  <c r="I160" i="16"/>
  <c r="K159" i="16"/>
  <c r="J159" i="16"/>
  <c r="S159" i="16"/>
  <c r="M159" i="16"/>
  <c r="I159" i="16"/>
  <c r="K158" i="16"/>
  <c r="J158" i="16"/>
  <c r="S158" i="16"/>
  <c r="M158" i="16"/>
  <c r="I158" i="16"/>
  <c r="K157" i="16"/>
  <c r="J157" i="16"/>
  <c r="S157" i="16"/>
  <c r="M157" i="16"/>
  <c r="I157" i="16"/>
  <c r="K156" i="16"/>
  <c r="J156" i="16"/>
  <c r="S156" i="16"/>
  <c r="L156" i="16"/>
  <c r="I156" i="16"/>
  <c r="K155" i="16"/>
  <c r="J155" i="16"/>
  <c r="S155" i="16"/>
  <c r="L155" i="16"/>
  <c r="I155" i="16"/>
  <c r="K154" i="16"/>
  <c r="J154" i="16"/>
  <c r="S154" i="16"/>
  <c r="L154" i="16"/>
  <c r="I154" i="16"/>
  <c r="K153" i="16"/>
  <c r="J153" i="16"/>
  <c r="S153" i="16"/>
  <c r="L153" i="16"/>
  <c r="I153" i="16"/>
  <c r="K152" i="16"/>
  <c r="J152" i="16"/>
  <c r="S152" i="16"/>
  <c r="L152" i="16"/>
  <c r="I152" i="16"/>
  <c r="K151" i="16"/>
  <c r="J151" i="16"/>
  <c r="S151" i="16"/>
  <c r="L151" i="16"/>
  <c r="I151" i="16"/>
  <c r="K150" i="16"/>
  <c r="J150" i="16"/>
  <c r="S150" i="16"/>
  <c r="L150" i="16"/>
  <c r="I150" i="16"/>
  <c r="K149" i="16"/>
  <c r="J149" i="16"/>
  <c r="S149" i="16"/>
  <c r="L149" i="16"/>
  <c r="I149" i="16"/>
  <c r="K148" i="16"/>
  <c r="J148" i="16"/>
  <c r="S148" i="16"/>
  <c r="L148" i="16"/>
  <c r="I148" i="16"/>
  <c r="K147" i="16"/>
  <c r="J147" i="16"/>
  <c r="S147" i="16"/>
  <c r="L147" i="16"/>
  <c r="I147" i="16"/>
  <c r="K146" i="16"/>
  <c r="J146" i="16"/>
  <c r="S146" i="16"/>
  <c r="L146" i="16"/>
  <c r="I146" i="16"/>
  <c r="K145" i="16"/>
  <c r="J145" i="16"/>
  <c r="S145" i="16"/>
  <c r="L145" i="16"/>
  <c r="I145" i="16"/>
  <c r="K144" i="16"/>
  <c r="J144" i="16"/>
  <c r="S144" i="16"/>
  <c r="L144" i="16"/>
  <c r="I144" i="16"/>
  <c r="K143" i="16"/>
  <c r="J143" i="16"/>
  <c r="S143" i="16"/>
  <c r="L143" i="16"/>
  <c r="I143" i="16"/>
  <c r="K142" i="16"/>
  <c r="J142" i="16"/>
  <c r="S142" i="16"/>
  <c r="S163" i="16" s="1"/>
  <c r="H62" i="16" s="1"/>
  <c r="L142" i="16"/>
  <c r="I142" i="16"/>
  <c r="I61" i="16"/>
  <c r="F61" i="16"/>
  <c r="V139" i="16"/>
  <c r="M139" i="16"/>
  <c r="I139" i="16"/>
  <c r="G61" i="16" s="1"/>
  <c r="K138" i="16"/>
  <c r="J138" i="16"/>
  <c r="S138" i="16"/>
  <c r="S139" i="16" s="1"/>
  <c r="H61" i="16" s="1"/>
  <c r="L138" i="16"/>
  <c r="L139" i="16" s="1"/>
  <c r="E61" i="16" s="1"/>
  <c r="I138" i="16"/>
  <c r="F60" i="16"/>
  <c r="V135" i="16"/>
  <c r="I60" i="16" s="1"/>
  <c r="M135" i="16"/>
  <c r="K134" i="16"/>
  <c r="J134" i="16"/>
  <c r="S134" i="16"/>
  <c r="L134" i="16"/>
  <c r="I134" i="16"/>
  <c r="K133" i="16"/>
  <c r="J133" i="16"/>
  <c r="S133" i="16"/>
  <c r="L133" i="16"/>
  <c r="I133" i="16"/>
  <c r="K132" i="16"/>
  <c r="J132" i="16"/>
  <c r="S132" i="16"/>
  <c r="L132" i="16"/>
  <c r="I132" i="16"/>
  <c r="K131" i="16"/>
  <c r="J131" i="16"/>
  <c r="S131" i="16"/>
  <c r="L131" i="16"/>
  <c r="I131" i="16"/>
  <c r="K130" i="16"/>
  <c r="J130" i="16"/>
  <c r="S130" i="16"/>
  <c r="L130" i="16"/>
  <c r="I130" i="16"/>
  <c r="K129" i="16"/>
  <c r="J129" i="16"/>
  <c r="S129" i="16"/>
  <c r="S135" i="16" s="1"/>
  <c r="H60" i="16" s="1"/>
  <c r="L129" i="16"/>
  <c r="I129" i="16"/>
  <c r="F59" i="16"/>
  <c r="V126" i="16"/>
  <c r="I59" i="16" s="1"/>
  <c r="M126" i="16"/>
  <c r="K125" i="16"/>
  <c r="J125" i="16"/>
  <c r="S125" i="16"/>
  <c r="S126" i="16" s="1"/>
  <c r="H59" i="16" s="1"/>
  <c r="L125" i="16"/>
  <c r="L126" i="16" s="1"/>
  <c r="E59" i="16" s="1"/>
  <c r="I125" i="16"/>
  <c r="I126" i="16" s="1"/>
  <c r="G59" i="16" s="1"/>
  <c r="V122" i="16"/>
  <c r="I58" i="16" s="1"/>
  <c r="K121" i="16"/>
  <c r="J121" i="16"/>
  <c r="S121" i="16"/>
  <c r="M121" i="16"/>
  <c r="I121" i="16"/>
  <c r="K120" i="16"/>
  <c r="J120" i="16"/>
  <c r="S120" i="16"/>
  <c r="M120" i="16"/>
  <c r="I120" i="16"/>
  <c r="K119" i="16"/>
  <c r="J119" i="16"/>
  <c r="S119" i="16"/>
  <c r="L119" i="16"/>
  <c r="I119" i="16"/>
  <c r="K118" i="16"/>
  <c r="J118" i="16"/>
  <c r="S118" i="16"/>
  <c r="L118" i="16"/>
  <c r="I118" i="16"/>
  <c r="K117" i="16"/>
  <c r="J117" i="16"/>
  <c r="S117" i="16"/>
  <c r="L117" i="16"/>
  <c r="I117" i="16"/>
  <c r="K116" i="16"/>
  <c r="J116" i="16"/>
  <c r="S116" i="16"/>
  <c r="S122" i="16" s="1"/>
  <c r="H58" i="16" s="1"/>
  <c r="L116" i="16"/>
  <c r="I116" i="16"/>
  <c r="S113" i="16"/>
  <c r="H57" i="16" s="1"/>
  <c r="V113" i="16"/>
  <c r="I57" i="16" s="1"/>
  <c r="M113" i="16"/>
  <c r="F57" i="16" s="1"/>
  <c r="K112" i="16"/>
  <c r="J112" i="16"/>
  <c r="S112" i="16"/>
  <c r="L112" i="16"/>
  <c r="L113" i="16" s="1"/>
  <c r="E57" i="16" s="1"/>
  <c r="I112" i="16"/>
  <c r="I113" i="16" s="1"/>
  <c r="G57" i="16" s="1"/>
  <c r="V109" i="16"/>
  <c r="M109" i="16"/>
  <c r="F56" i="16" s="1"/>
  <c r="K108" i="16"/>
  <c r="J108" i="16"/>
  <c r="S108" i="16"/>
  <c r="M108" i="16"/>
  <c r="I108" i="16"/>
  <c r="K107" i="16"/>
  <c r="J107" i="16"/>
  <c r="S107" i="16"/>
  <c r="L107" i="16"/>
  <c r="I107" i="16"/>
  <c r="K106" i="16"/>
  <c r="J106" i="16"/>
  <c r="S106" i="16"/>
  <c r="L106" i="16"/>
  <c r="I106" i="16"/>
  <c r="K105" i="16"/>
  <c r="J105" i="16"/>
  <c r="S105" i="16"/>
  <c r="L105" i="16"/>
  <c r="I105" i="16"/>
  <c r="K104" i="16"/>
  <c r="J104" i="16"/>
  <c r="S104" i="16"/>
  <c r="L104" i="16"/>
  <c r="I104" i="16"/>
  <c r="K103" i="16"/>
  <c r="J103" i="16"/>
  <c r="S103" i="16"/>
  <c r="L103" i="16"/>
  <c r="I103" i="16"/>
  <c r="K102" i="16"/>
  <c r="J102" i="16"/>
  <c r="S102" i="16"/>
  <c r="L102" i="16"/>
  <c r="I102" i="16"/>
  <c r="K101" i="16"/>
  <c r="J101" i="16"/>
  <c r="S101" i="16"/>
  <c r="L101" i="16"/>
  <c r="I101" i="16"/>
  <c r="K100" i="16"/>
  <c r="J100" i="16"/>
  <c r="S100" i="16"/>
  <c r="L100" i="16"/>
  <c r="I100" i="16"/>
  <c r="K99" i="16"/>
  <c r="J99" i="16"/>
  <c r="S99" i="16"/>
  <c r="L99" i="16"/>
  <c r="I99" i="16"/>
  <c r="K98" i="16"/>
  <c r="J98" i="16"/>
  <c r="S98" i="16"/>
  <c r="L98" i="16"/>
  <c r="I98" i="16"/>
  <c r="K97" i="16"/>
  <c r="J97" i="16"/>
  <c r="S97" i="16"/>
  <c r="L97" i="16"/>
  <c r="I97" i="16"/>
  <c r="K96" i="16"/>
  <c r="J96" i="16"/>
  <c r="S96" i="16"/>
  <c r="L96" i="16"/>
  <c r="I96" i="16"/>
  <c r="K95" i="16"/>
  <c r="J95" i="16"/>
  <c r="S95" i="16"/>
  <c r="L95" i="16"/>
  <c r="I95" i="16"/>
  <c r="K94" i="16"/>
  <c r="J94" i="16"/>
  <c r="S94" i="16"/>
  <c r="L94" i="16"/>
  <c r="I94" i="16"/>
  <c r="K93" i="16"/>
  <c r="J93" i="16"/>
  <c r="S93" i="16"/>
  <c r="L93" i="16"/>
  <c r="I93" i="16"/>
  <c r="K92" i="16"/>
  <c r="J92" i="16"/>
  <c r="S92" i="16"/>
  <c r="L92" i="16"/>
  <c r="I92" i="16"/>
  <c r="K91" i="16"/>
  <c r="J91" i="16"/>
  <c r="S91" i="16"/>
  <c r="L91" i="16"/>
  <c r="I91" i="16"/>
  <c r="K90" i="16"/>
  <c r="J90" i="16"/>
  <c r="S90" i="16"/>
  <c r="L90" i="16"/>
  <c r="I90" i="16"/>
  <c r="K89" i="16"/>
  <c r="J89" i="16"/>
  <c r="S89" i="16"/>
  <c r="L89" i="16"/>
  <c r="I89" i="16"/>
  <c r="K88" i="16"/>
  <c r="K187" i="16" s="1"/>
  <c r="J88" i="16"/>
  <c r="S88" i="16"/>
  <c r="L88" i="16"/>
  <c r="I88" i="16"/>
  <c r="I109" i="16" s="1"/>
  <c r="G56" i="16" s="1"/>
  <c r="P20" i="16"/>
  <c r="K19" i="1"/>
  <c r="H29" i="15"/>
  <c r="P29" i="15" s="1"/>
  <c r="P17" i="15"/>
  <c r="P16" i="15"/>
  <c r="Y128" i="15"/>
  <c r="Z128" i="15"/>
  <c r="I59" i="15"/>
  <c r="F59" i="15"/>
  <c r="V125" i="15"/>
  <c r="M125" i="15"/>
  <c r="K124" i="15"/>
  <c r="J124" i="15"/>
  <c r="S124" i="15"/>
  <c r="S125" i="15" s="1"/>
  <c r="H59" i="15" s="1"/>
  <c r="L124" i="15"/>
  <c r="L125" i="15" s="1"/>
  <c r="E59" i="15" s="1"/>
  <c r="I124" i="15"/>
  <c r="I125" i="15" s="1"/>
  <c r="G59" i="15" s="1"/>
  <c r="V121" i="15"/>
  <c r="I58" i="15" s="1"/>
  <c r="K120" i="15"/>
  <c r="J120" i="15"/>
  <c r="S120" i="15"/>
  <c r="M120" i="15"/>
  <c r="I120" i="15"/>
  <c r="K119" i="15"/>
  <c r="J119" i="15"/>
  <c r="S119" i="15"/>
  <c r="M119" i="15"/>
  <c r="M121" i="15" s="1"/>
  <c r="F58" i="15" s="1"/>
  <c r="I119" i="15"/>
  <c r="K118" i="15"/>
  <c r="J118" i="15"/>
  <c r="S118" i="15"/>
  <c r="L118" i="15"/>
  <c r="I118" i="15"/>
  <c r="K117" i="15"/>
  <c r="J117" i="15"/>
  <c r="S117" i="15"/>
  <c r="L117" i="15"/>
  <c r="I117" i="15"/>
  <c r="K116" i="15"/>
  <c r="J116" i="15"/>
  <c r="S116" i="15"/>
  <c r="L116" i="15"/>
  <c r="I116" i="15"/>
  <c r="K115" i="15"/>
  <c r="J115" i="15"/>
  <c r="S115" i="15"/>
  <c r="L115" i="15"/>
  <c r="I115" i="15"/>
  <c r="K114" i="15"/>
  <c r="J114" i="15"/>
  <c r="S114" i="15"/>
  <c r="L114" i="15"/>
  <c r="I114" i="15"/>
  <c r="K113" i="15"/>
  <c r="J113" i="15"/>
  <c r="S113" i="15"/>
  <c r="L113" i="15"/>
  <c r="I113" i="15"/>
  <c r="K112" i="15"/>
  <c r="J112" i="15"/>
  <c r="S112" i="15"/>
  <c r="S121" i="15" s="1"/>
  <c r="H58" i="15" s="1"/>
  <c r="L112" i="15"/>
  <c r="I112" i="15"/>
  <c r="K111" i="15"/>
  <c r="J111" i="15"/>
  <c r="S111" i="15"/>
  <c r="L111" i="15"/>
  <c r="L121" i="15" s="1"/>
  <c r="E58" i="15" s="1"/>
  <c r="I111" i="15"/>
  <c r="I57" i="15"/>
  <c r="V108" i="15"/>
  <c r="K107" i="15"/>
  <c r="J107" i="15"/>
  <c r="S107" i="15"/>
  <c r="M107" i="15"/>
  <c r="I107" i="15"/>
  <c r="K106" i="15"/>
  <c r="J106" i="15"/>
  <c r="S106" i="15"/>
  <c r="M106" i="15"/>
  <c r="I106" i="15"/>
  <c r="K105" i="15"/>
  <c r="J105" i="15"/>
  <c r="S105" i="15"/>
  <c r="L105" i="15"/>
  <c r="I105" i="15"/>
  <c r="K104" i="15"/>
  <c r="J104" i="15"/>
  <c r="S104" i="15"/>
  <c r="L104" i="15"/>
  <c r="I104" i="15"/>
  <c r="K103" i="15"/>
  <c r="J103" i="15"/>
  <c r="S103" i="15"/>
  <c r="L103" i="15"/>
  <c r="I103" i="15"/>
  <c r="K102" i="15"/>
  <c r="J102" i="15"/>
  <c r="S102" i="15"/>
  <c r="L102" i="15"/>
  <c r="I102" i="15"/>
  <c r="K101" i="15"/>
  <c r="J101" i="15"/>
  <c r="S101" i="15"/>
  <c r="S108" i="15" s="1"/>
  <c r="H57" i="15" s="1"/>
  <c r="L101" i="15"/>
  <c r="I101" i="15"/>
  <c r="I56" i="15"/>
  <c r="V98" i="15"/>
  <c r="K97" i="15"/>
  <c r="J97" i="15"/>
  <c r="S97" i="15"/>
  <c r="M97" i="15"/>
  <c r="M98" i="15" s="1"/>
  <c r="F56" i="15" s="1"/>
  <c r="I97" i="15"/>
  <c r="K96" i="15"/>
  <c r="J96" i="15"/>
  <c r="S96" i="15"/>
  <c r="L96" i="15"/>
  <c r="I96" i="15"/>
  <c r="K95" i="15"/>
  <c r="J95" i="15"/>
  <c r="S95" i="15"/>
  <c r="L95" i="15"/>
  <c r="I95" i="15"/>
  <c r="K94" i="15"/>
  <c r="J94" i="15"/>
  <c r="S94" i="15"/>
  <c r="L94" i="15"/>
  <c r="I94" i="15"/>
  <c r="K93" i="15"/>
  <c r="J93" i="15"/>
  <c r="S93" i="15"/>
  <c r="L93" i="15"/>
  <c r="I93" i="15"/>
  <c r="K92" i="15"/>
  <c r="J92" i="15"/>
  <c r="S92" i="15"/>
  <c r="L92" i="15"/>
  <c r="I92" i="15"/>
  <c r="K91" i="15"/>
  <c r="J91" i="15"/>
  <c r="S91" i="15"/>
  <c r="L91" i="15"/>
  <c r="I91" i="15"/>
  <c r="K90" i="15"/>
  <c r="J90" i="15"/>
  <c r="S90" i="15"/>
  <c r="L90" i="15"/>
  <c r="I90" i="15"/>
  <c r="K89" i="15"/>
  <c r="J89" i="15"/>
  <c r="S89" i="15"/>
  <c r="L89" i="15"/>
  <c r="I89" i="15"/>
  <c r="K88" i="15"/>
  <c r="J88" i="15"/>
  <c r="S88" i="15"/>
  <c r="L88" i="15"/>
  <c r="I88" i="15"/>
  <c r="K87" i="15"/>
  <c r="J87" i="15"/>
  <c r="S87" i="15"/>
  <c r="L87" i="15"/>
  <c r="I87" i="15"/>
  <c r="K86" i="15"/>
  <c r="J86" i="15"/>
  <c r="S86" i="15"/>
  <c r="L86" i="15"/>
  <c r="I86" i="15"/>
  <c r="K85" i="15"/>
  <c r="J85" i="15"/>
  <c r="S85" i="15"/>
  <c r="L85" i="15"/>
  <c r="I85" i="15"/>
  <c r="K84" i="15"/>
  <c r="J84" i="15"/>
  <c r="S84" i="15"/>
  <c r="L84" i="15"/>
  <c r="I84" i="15"/>
  <c r="K83" i="15"/>
  <c r="J83" i="15"/>
  <c r="S83" i="15"/>
  <c r="L83" i="15"/>
  <c r="I83" i="15"/>
  <c r="K82" i="15"/>
  <c r="J82" i="15"/>
  <c r="S82" i="15"/>
  <c r="L82" i="15"/>
  <c r="I82" i="15"/>
  <c r="K81" i="15"/>
  <c r="J81" i="15"/>
  <c r="S81" i="15"/>
  <c r="L81" i="15"/>
  <c r="I81" i="15"/>
  <c r="K80" i="15"/>
  <c r="J80" i="15"/>
  <c r="S80" i="15"/>
  <c r="L80" i="15"/>
  <c r="I80" i="15"/>
  <c r="K79" i="15"/>
  <c r="K128" i="15" s="1"/>
  <c r="J79" i="15"/>
  <c r="S79" i="15"/>
  <c r="L79" i="15"/>
  <c r="I79" i="15"/>
  <c r="P20" i="15"/>
  <c r="K18" i="1"/>
  <c r="H29" i="14"/>
  <c r="P29" i="14" s="1"/>
  <c r="P17" i="14"/>
  <c r="P16" i="14"/>
  <c r="P20" i="14" s="1"/>
  <c r="Y105" i="14"/>
  <c r="Z105" i="14"/>
  <c r="I60" i="14"/>
  <c r="F60" i="14"/>
  <c r="V102" i="14"/>
  <c r="M102" i="14"/>
  <c r="I102" i="14"/>
  <c r="G60" i="14" s="1"/>
  <c r="K101" i="14"/>
  <c r="J101" i="14"/>
  <c r="S101" i="14"/>
  <c r="S102" i="14" s="1"/>
  <c r="H60" i="14" s="1"/>
  <c r="L101" i="14"/>
  <c r="L102" i="14" s="1"/>
  <c r="E60" i="14" s="1"/>
  <c r="I101" i="14"/>
  <c r="F59" i="14"/>
  <c r="V98" i="14"/>
  <c r="I59" i="14" s="1"/>
  <c r="M98" i="14"/>
  <c r="K97" i="14"/>
  <c r="J97" i="14"/>
  <c r="S97" i="14"/>
  <c r="L97" i="14"/>
  <c r="I97" i="14"/>
  <c r="K96" i="14"/>
  <c r="J96" i="14"/>
  <c r="S96" i="14"/>
  <c r="L96" i="14"/>
  <c r="I96" i="14"/>
  <c r="K95" i="14"/>
  <c r="J95" i="14"/>
  <c r="S95" i="14"/>
  <c r="L95" i="14"/>
  <c r="I95" i="14"/>
  <c r="K94" i="14"/>
  <c r="J94" i="14"/>
  <c r="S94" i="14"/>
  <c r="S98" i="14" s="1"/>
  <c r="H59" i="14" s="1"/>
  <c r="L94" i="14"/>
  <c r="L98" i="14" s="1"/>
  <c r="E59" i="14" s="1"/>
  <c r="I94" i="14"/>
  <c r="F58" i="14"/>
  <c r="S91" i="14"/>
  <c r="H58" i="14" s="1"/>
  <c r="V91" i="14"/>
  <c r="I58" i="14" s="1"/>
  <c r="M91" i="14"/>
  <c r="K90" i="14"/>
  <c r="J90" i="14"/>
  <c r="S90" i="14"/>
  <c r="L90" i="14"/>
  <c r="I90" i="14"/>
  <c r="K89" i="14"/>
  <c r="J89" i="14"/>
  <c r="S89" i="14"/>
  <c r="L89" i="14"/>
  <c r="I89" i="14"/>
  <c r="I57" i="14"/>
  <c r="V86" i="14"/>
  <c r="M86" i="14"/>
  <c r="F57" i="14" s="1"/>
  <c r="K85" i="14"/>
  <c r="J85" i="14"/>
  <c r="S85" i="14"/>
  <c r="L85" i="14"/>
  <c r="I85" i="14"/>
  <c r="K84" i="14"/>
  <c r="K105" i="14" s="1"/>
  <c r="J84" i="14"/>
  <c r="S84" i="14"/>
  <c r="S86" i="14" s="1"/>
  <c r="H57" i="14" s="1"/>
  <c r="L84" i="14"/>
  <c r="L86" i="14" s="1"/>
  <c r="E57" i="14" s="1"/>
  <c r="I84" i="14"/>
  <c r="I86" i="14" s="1"/>
  <c r="G57" i="14" s="1"/>
  <c r="F56" i="14"/>
  <c r="S81" i="14"/>
  <c r="V81" i="14"/>
  <c r="M81" i="14"/>
  <c r="M104" i="14" s="1"/>
  <c r="K80" i="14"/>
  <c r="J80" i="14"/>
  <c r="S80" i="14"/>
  <c r="L80" i="14"/>
  <c r="I80" i="14"/>
  <c r="K17" i="1"/>
  <c r="P29" i="13"/>
  <c r="H29" i="13"/>
  <c r="P17" i="13"/>
  <c r="P16" i="13"/>
  <c r="Y126" i="13"/>
  <c r="Z126" i="13"/>
  <c r="I59" i="13"/>
  <c r="F59" i="13"/>
  <c r="V123" i="13"/>
  <c r="M123" i="13"/>
  <c r="K122" i="13"/>
  <c r="J122" i="13"/>
  <c r="S122" i="13"/>
  <c r="S123" i="13" s="1"/>
  <c r="H59" i="13" s="1"/>
  <c r="L122" i="13"/>
  <c r="L123" i="13" s="1"/>
  <c r="E59" i="13" s="1"/>
  <c r="I122" i="13"/>
  <c r="I123" i="13" s="1"/>
  <c r="G59" i="13" s="1"/>
  <c r="V119" i="13"/>
  <c r="I58" i="13" s="1"/>
  <c r="K118" i="13"/>
  <c r="J118" i="13"/>
  <c r="S118" i="13"/>
  <c r="M118" i="13"/>
  <c r="I118" i="13"/>
  <c r="K117" i="13"/>
  <c r="J117" i="13"/>
  <c r="S117" i="13"/>
  <c r="M117" i="13"/>
  <c r="M119" i="13" s="1"/>
  <c r="F58" i="13" s="1"/>
  <c r="I117" i="13"/>
  <c r="K116" i="13"/>
  <c r="J116" i="13"/>
  <c r="S116" i="13"/>
  <c r="L116" i="13"/>
  <c r="I116" i="13"/>
  <c r="K115" i="13"/>
  <c r="J115" i="13"/>
  <c r="S115" i="13"/>
  <c r="L115" i="13"/>
  <c r="I115" i="13"/>
  <c r="K114" i="13"/>
  <c r="J114" i="13"/>
  <c r="S114" i="13"/>
  <c r="L114" i="13"/>
  <c r="I114" i="13"/>
  <c r="K113" i="13"/>
  <c r="J113" i="13"/>
  <c r="S113" i="13"/>
  <c r="L113" i="13"/>
  <c r="I113" i="13"/>
  <c r="K112" i="13"/>
  <c r="J112" i="13"/>
  <c r="S112" i="13"/>
  <c r="L112" i="13"/>
  <c r="I112" i="13"/>
  <c r="K111" i="13"/>
  <c r="J111" i="13"/>
  <c r="S111" i="13"/>
  <c r="L111" i="13"/>
  <c r="I111" i="13"/>
  <c r="K110" i="13"/>
  <c r="J110" i="13"/>
  <c r="S110" i="13"/>
  <c r="L110" i="13"/>
  <c r="I110" i="13"/>
  <c r="K109" i="13"/>
  <c r="J109" i="13"/>
  <c r="S109" i="13"/>
  <c r="S119" i="13" s="1"/>
  <c r="H58" i="13" s="1"/>
  <c r="L109" i="13"/>
  <c r="I109" i="13"/>
  <c r="I57" i="13"/>
  <c r="V106" i="13"/>
  <c r="K105" i="13"/>
  <c r="J105" i="13"/>
  <c r="S105" i="13"/>
  <c r="M105" i="13"/>
  <c r="M106" i="13" s="1"/>
  <c r="F57" i="13" s="1"/>
  <c r="I105" i="13"/>
  <c r="K104" i="13"/>
  <c r="J104" i="13"/>
  <c r="S104" i="13"/>
  <c r="M104" i="13"/>
  <c r="I104" i="13"/>
  <c r="K103" i="13"/>
  <c r="J103" i="13"/>
  <c r="S103" i="13"/>
  <c r="L103" i="13"/>
  <c r="I103" i="13"/>
  <c r="K102" i="13"/>
  <c r="J102" i="13"/>
  <c r="S102" i="13"/>
  <c r="L102" i="13"/>
  <c r="I102" i="13"/>
  <c r="K101" i="13"/>
  <c r="J101" i="13"/>
  <c r="S101" i="13"/>
  <c r="L101" i="13"/>
  <c r="I101" i="13"/>
  <c r="K100" i="13"/>
  <c r="J100" i="13"/>
  <c r="S100" i="13"/>
  <c r="L100" i="13"/>
  <c r="I100" i="13"/>
  <c r="K99" i="13"/>
  <c r="J99" i="13"/>
  <c r="S99" i="13"/>
  <c r="L99" i="13"/>
  <c r="I99" i="13"/>
  <c r="K98" i="13"/>
  <c r="J98" i="13"/>
  <c r="S98" i="13"/>
  <c r="S106" i="13" s="1"/>
  <c r="H57" i="13" s="1"/>
  <c r="L98" i="13"/>
  <c r="I98" i="13"/>
  <c r="V95" i="13"/>
  <c r="K94" i="13"/>
  <c r="J94" i="13"/>
  <c r="S94" i="13"/>
  <c r="M94" i="13"/>
  <c r="I94" i="13"/>
  <c r="K93" i="13"/>
  <c r="J93" i="13"/>
  <c r="S93" i="13"/>
  <c r="L93" i="13"/>
  <c r="I93" i="13"/>
  <c r="K92" i="13"/>
  <c r="J92" i="13"/>
  <c r="S92" i="13"/>
  <c r="L92" i="13"/>
  <c r="I92" i="13"/>
  <c r="K91" i="13"/>
  <c r="J91" i="13"/>
  <c r="S91" i="13"/>
  <c r="L91" i="13"/>
  <c r="I91" i="13"/>
  <c r="K90" i="13"/>
  <c r="J90" i="13"/>
  <c r="S90" i="13"/>
  <c r="L90" i="13"/>
  <c r="I90" i="13"/>
  <c r="K89" i="13"/>
  <c r="J89" i="13"/>
  <c r="S89" i="13"/>
  <c r="L89" i="13"/>
  <c r="I89" i="13"/>
  <c r="K88" i="13"/>
  <c r="J88" i="13"/>
  <c r="S88" i="13"/>
  <c r="L88" i="13"/>
  <c r="I88" i="13"/>
  <c r="K87" i="13"/>
  <c r="J87" i="13"/>
  <c r="S87" i="13"/>
  <c r="L87" i="13"/>
  <c r="I87" i="13"/>
  <c r="K86" i="13"/>
  <c r="J86" i="13"/>
  <c r="S86" i="13"/>
  <c r="L86" i="13"/>
  <c r="I86" i="13"/>
  <c r="K85" i="13"/>
  <c r="J85" i="13"/>
  <c r="S85" i="13"/>
  <c r="L85" i="13"/>
  <c r="I85" i="13"/>
  <c r="K84" i="13"/>
  <c r="J84" i="13"/>
  <c r="S84" i="13"/>
  <c r="L84" i="13"/>
  <c r="I84" i="13"/>
  <c r="K83" i="13"/>
  <c r="J83" i="13"/>
  <c r="S83" i="13"/>
  <c r="L83" i="13"/>
  <c r="I83" i="13"/>
  <c r="K82" i="13"/>
  <c r="J82" i="13"/>
  <c r="S82" i="13"/>
  <c r="L82" i="13"/>
  <c r="I82" i="13"/>
  <c r="K81" i="13"/>
  <c r="J81" i="13"/>
  <c r="S81" i="13"/>
  <c r="L81" i="13"/>
  <c r="I81" i="13"/>
  <c r="K80" i="13"/>
  <c r="J80" i="13"/>
  <c r="S80" i="13"/>
  <c r="L80" i="13"/>
  <c r="I80" i="13"/>
  <c r="K79" i="13"/>
  <c r="K126" i="13" s="1"/>
  <c r="J79" i="13"/>
  <c r="S79" i="13"/>
  <c r="L79" i="13"/>
  <c r="I79" i="13"/>
  <c r="P20" i="13"/>
  <c r="K16" i="1"/>
  <c r="H29" i="12"/>
  <c r="P29" i="12" s="1"/>
  <c r="P17" i="12"/>
  <c r="P16" i="12"/>
  <c r="P20" i="12" s="1"/>
  <c r="Y114" i="12"/>
  <c r="Z114" i="12"/>
  <c r="I59" i="12"/>
  <c r="F59" i="12"/>
  <c r="V111" i="12"/>
  <c r="M111" i="12"/>
  <c r="L111" i="12"/>
  <c r="E59" i="12" s="1"/>
  <c r="K110" i="12"/>
  <c r="J110" i="12"/>
  <c r="S110" i="12"/>
  <c r="S111" i="12" s="1"/>
  <c r="H59" i="12" s="1"/>
  <c r="L110" i="12"/>
  <c r="I110" i="12"/>
  <c r="I111" i="12" s="1"/>
  <c r="G59" i="12" s="1"/>
  <c r="V107" i="12"/>
  <c r="I58" i="12" s="1"/>
  <c r="K106" i="12"/>
  <c r="J106" i="12"/>
  <c r="S106" i="12"/>
  <c r="M106" i="12"/>
  <c r="I106" i="12"/>
  <c r="K105" i="12"/>
  <c r="J105" i="12"/>
  <c r="S105" i="12"/>
  <c r="M105" i="12"/>
  <c r="I105" i="12"/>
  <c r="K104" i="12"/>
  <c r="J104" i="12"/>
  <c r="S104" i="12"/>
  <c r="M104" i="12"/>
  <c r="I104" i="12"/>
  <c r="K103" i="12"/>
  <c r="J103" i="12"/>
  <c r="S103" i="12"/>
  <c r="L103" i="12"/>
  <c r="I103" i="12"/>
  <c r="K102" i="12"/>
  <c r="J102" i="12"/>
  <c r="S102" i="12"/>
  <c r="L102" i="12"/>
  <c r="I102" i="12"/>
  <c r="K101" i="12"/>
  <c r="J101" i="12"/>
  <c r="S101" i="12"/>
  <c r="L101" i="12"/>
  <c r="I101" i="12"/>
  <c r="K100" i="12"/>
  <c r="J100" i="12"/>
  <c r="S100" i="12"/>
  <c r="L100" i="12"/>
  <c r="I100" i="12"/>
  <c r="K99" i="12"/>
  <c r="J99" i="12"/>
  <c r="S99" i="12"/>
  <c r="L99" i="12"/>
  <c r="I99" i="12"/>
  <c r="K98" i="12"/>
  <c r="J98" i="12"/>
  <c r="S98" i="12"/>
  <c r="L98" i="12"/>
  <c r="I98" i="12"/>
  <c r="K97" i="12"/>
  <c r="J97" i="12"/>
  <c r="S97" i="12"/>
  <c r="L97" i="12"/>
  <c r="I97" i="12"/>
  <c r="K96" i="12"/>
  <c r="J96" i="12"/>
  <c r="S96" i="12"/>
  <c r="S107" i="12" s="1"/>
  <c r="H58" i="12" s="1"/>
  <c r="L96" i="12"/>
  <c r="I96" i="12"/>
  <c r="I57" i="12"/>
  <c r="F57" i="12"/>
  <c r="V93" i="12"/>
  <c r="M93" i="12"/>
  <c r="K92" i="12"/>
  <c r="J92" i="12"/>
  <c r="S92" i="12"/>
  <c r="L92" i="12"/>
  <c r="I92" i="12"/>
  <c r="K91" i="12"/>
  <c r="J91" i="12"/>
  <c r="S91" i="12"/>
  <c r="S93" i="12" s="1"/>
  <c r="H57" i="12" s="1"/>
  <c r="L91" i="12"/>
  <c r="L93" i="12" s="1"/>
  <c r="E57" i="12" s="1"/>
  <c r="I91" i="12"/>
  <c r="V88" i="12"/>
  <c r="M88" i="12"/>
  <c r="F56" i="12" s="1"/>
  <c r="K87" i="12"/>
  <c r="J87" i="12"/>
  <c r="S87" i="12"/>
  <c r="M87" i="12"/>
  <c r="I87" i="12"/>
  <c r="K86" i="12"/>
  <c r="J86" i="12"/>
  <c r="S86" i="12"/>
  <c r="L86" i="12"/>
  <c r="I86" i="12"/>
  <c r="K85" i="12"/>
  <c r="J85" i="12"/>
  <c r="S85" i="12"/>
  <c r="L85" i="12"/>
  <c r="I85" i="12"/>
  <c r="K84" i="12"/>
  <c r="J84" i="12"/>
  <c r="S84" i="12"/>
  <c r="L84" i="12"/>
  <c r="I84" i="12"/>
  <c r="K83" i="12"/>
  <c r="J83" i="12"/>
  <c r="S83" i="12"/>
  <c r="L83" i="12"/>
  <c r="I83" i="12"/>
  <c r="K82" i="12"/>
  <c r="J82" i="12"/>
  <c r="S82" i="12"/>
  <c r="L82" i="12"/>
  <c r="I82" i="12"/>
  <c r="K81" i="12"/>
  <c r="J81" i="12"/>
  <c r="S81" i="12"/>
  <c r="L81" i="12"/>
  <c r="I81" i="12"/>
  <c r="K80" i="12"/>
  <c r="K114" i="12" s="1"/>
  <c r="J80" i="12"/>
  <c r="S80" i="12"/>
  <c r="S88" i="12" s="1"/>
  <c r="H56" i="12" s="1"/>
  <c r="L80" i="12"/>
  <c r="I80" i="12"/>
  <c r="K79" i="12"/>
  <c r="J79" i="12"/>
  <c r="S79" i="12"/>
  <c r="L79" i="12"/>
  <c r="I79" i="12"/>
  <c r="K15" i="1"/>
  <c r="P29" i="11"/>
  <c r="H29" i="11"/>
  <c r="P17" i="11"/>
  <c r="P16" i="11"/>
  <c r="Y116" i="11"/>
  <c r="Z116" i="11"/>
  <c r="I59" i="11"/>
  <c r="F59" i="11"/>
  <c r="V113" i="11"/>
  <c r="V115" i="11" s="1"/>
  <c r="I60" i="11" s="1"/>
  <c r="M113" i="11"/>
  <c r="K112" i="11"/>
  <c r="J112" i="11"/>
  <c r="S112" i="11"/>
  <c r="S113" i="11" s="1"/>
  <c r="H59" i="11" s="1"/>
  <c r="L112" i="11"/>
  <c r="L113" i="11" s="1"/>
  <c r="E59" i="11" s="1"/>
  <c r="I112" i="11"/>
  <c r="I113" i="11" s="1"/>
  <c r="G59" i="11" s="1"/>
  <c r="V109" i="11"/>
  <c r="I58" i="11" s="1"/>
  <c r="K108" i="11"/>
  <c r="J108" i="11"/>
  <c r="S108" i="11"/>
  <c r="M108" i="11"/>
  <c r="I108" i="11"/>
  <c r="K107" i="11"/>
  <c r="J107" i="11"/>
  <c r="S107" i="11"/>
  <c r="M107" i="11"/>
  <c r="M109" i="11" s="1"/>
  <c r="F58" i="11" s="1"/>
  <c r="I107" i="11"/>
  <c r="K106" i="11"/>
  <c r="J106" i="11"/>
  <c r="S106" i="11"/>
  <c r="L106" i="11"/>
  <c r="I106" i="11"/>
  <c r="K105" i="11"/>
  <c r="J105" i="11"/>
  <c r="S105" i="11"/>
  <c r="L105" i="11"/>
  <c r="I105" i="11"/>
  <c r="K104" i="11"/>
  <c r="J104" i="11"/>
  <c r="S104" i="11"/>
  <c r="L104" i="11"/>
  <c r="I104" i="11"/>
  <c r="K103" i="11"/>
  <c r="J103" i="11"/>
  <c r="S103" i="11"/>
  <c r="L103" i="11"/>
  <c r="I103" i="11"/>
  <c r="K102" i="11"/>
  <c r="J102" i="11"/>
  <c r="S102" i="11"/>
  <c r="L102" i="11"/>
  <c r="I102" i="11"/>
  <c r="K101" i="11"/>
  <c r="J101" i="11"/>
  <c r="S101" i="11"/>
  <c r="L101" i="11"/>
  <c r="I101" i="11"/>
  <c r="K100" i="11"/>
  <c r="J100" i="11"/>
  <c r="S100" i="11"/>
  <c r="L100" i="11"/>
  <c r="I100" i="11"/>
  <c r="K99" i="11"/>
  <c r="J99" i="11"/>
  <c r="S99" i="11"/>
  <c r="S109" i="11" s="1"/>
  <c r="H58" i="11" s="1"/>
  <c r="L99" i="11"/>
  <c r="I99" i="11"/>
  <c r="I57" i="11"/>
  <c r="V96" i="11"/>
  <c r="K95" i="11"/>
  <c r="J95" i="11"/>
  <c r="S95" i="11"/>
  <c r="M95" i="11"/>
  <c r="M96" i="11" s="1"/>
  <c r="F57" i="11" s="1"/>
  <c r="I95" i="11"/>
  <c r="K94" i="11"/>
  <c r="J94" i="11"/>
  <c r="S94" i="11"/>
  <c r="L94" i="11"/>
  <c r="I94" i="11"/>
  <c r="K93" i="11"/>
  <c r="J93" i="11"/>
  <c r="S93" i="11"/>
  <c r="L93" i="11"/>
  <c r="I93" i="11"/>
  <c r="K92" i="11"/>
  <c r="J92" i="11"/>
  <c r="S92" i="11"/>
  <c r="L92" i="11"/>
  <c r="I92" i="11"/>
  <c r="K91" i="11"/>
  <c r="J91" i="11"/>
  <c r="S91" i="11"/>
  <c r="L91" i="11"/>
  <c r="I91" i="11"/>
  <c r="K90" i="11"/>
  <c r="J90" i="11"/>
  <c r="S90" i="11"/>
  <c r="S96" i="11" s="1"/>
  <c r="H57" i="11" s="1"/>
  <c r="L90" i="11"/>
  <c r="L96" i="11" s="1"/>
  <c r="E57" i="11" s="1"/>
  <c r="I90" i="11"/>
  <c r="I56" i="11"/>
  <c r="F56" i="11"/>
  <c r="V87" i="11"/>
  <c r="V116" i="11" s="1"/>
  <c r="I62" i="11" s="1"/>
  <c r="M87" i="11"/>
  <c r="K86" i="11"/>
  <c r="J86" i="11"/>
  <c r="S86" i="11"/>
  <c r="L86" i="11"/>
  <c r="I86" i="11"/>
  <c r="K85" i="11"/>
  <c r="J85" i="11"/>
  <c r="S85" i="11"/>
  <c r="L85" i="11"/>
  <c r="I85" i="11"/>
  <c r="K84" i="11"/>
  <c r="J84" i="11"/>
  <c r="S84" i="11"/>
  <c r="L84" i="11"/>
  <c r="I84" i="11"/>
  <c r="K83" i="11"/>
  <c r="J83" i="11"/>
  <c r="S83" i="11"/>
  <c r="L83" i="11"/>
  <c r="I83" i="11"/>
  <c r="K82" i="11"/>
  <c r="J82" i="11"/>
  <c r="S82" i="11"/>
  <c r="L82" i="11"/>
  <c r="I82" i="11"/>
  <c r="K81" i="11"/>
  <c r="J81" i="11"/>
  <c r="S81" i="11"/>
  <c r="S87" i="11" s="1"/>
  <c r="H56" i="11" s="1"/>
  <c r="L81" i="11"/>
  <c r="I81" i="11"/>
  <c r="K80" i="11"/>
  <c r="J80" i="11"/>
  <c r="S80" i="11"/>
  <c r="L80" i="11"/>
  <c r="I80" i="11"/>
  <c r="K79" i="11"/>
  <c r="K116" i="11" s="1"/>
  <c r="J79" i="11"/>
  <c r="S79" i="11"/>
  <c r="L79" i="11"/>
  <c r="L87" i="11" s="1"/>
  <c r="E56" i="11" s="1"/>
  <c r="I79" i="11"/>
  <c r="P20" i="11"/>
  <c r="K14" i="1"/>
  <c r="H29" i="10"/>
  <c r="P29" i="10" s="1"/>
  <c r="P17" i="10"/>
  <c r="P16" i="10"/>
  <c r="Y114" i="10"/>
  <c r="Z114" i="10"/>
  <c r="S111" i="10"/>
  <c r="H59" i="10" s="1"/>
  <c r="V111" i="10"/>
  <c r="I59" i="10" s="1"/>
  <c r="M111" i="10"/>
  <c r="F59" i="10" s="1"/>
  <c r="K110" i="10"/>
  <c r="J110" i="10"/>
  <c r="S110" i="10"/>
  <c r="L110" i="10"/>
  <c r="L111" i="10" s="1"/>
  <c r="E59" i="10" s="1"/>
  <c r="I110" i="10"/>
  <c r="I111" i="10" s="1"/>
  <c r="G59" i="10" s="1"/>
  <c r="V107" i="10"/>
  <c r="I58" i="10" s="1"/>
  <c r="K106" i="10"/>
  <c r="J106" i="10"/>
  <c r="S106" i="10"/>
  <c r="M106" i="10"/>
  <c r="I106" i="10"/>
  <c r="K105" i="10"/>
  <c r="J105" i="10"/>
  <c r="S105" i="10"/>
  <c r="M105" i="10"/>
  <c r="M107" i="10" s="1"/>
  <c r="F58" i="10" s="1"/>
  <c r="I105" i="10"/>
  <c r="K104" i="10"/>
  <c r="J104" i="10"/>
  <c r="S104" i="10"/>
  <c r="L104" i="10"/>
  <c r="I104" i="10"/>
  <c r="K103" i="10"/>
  <c r="J103" i="10"/>
  <c r="S103" i="10"/>
  <c r="L103" i="10"/>
  <c r="I103" i="10"/>
  <c r="K102" i="10"/>
  <c r="J102" i="10"/>
  <c r="S102" i="10"/>
  <c r="L102" i="10"/>
  <c r="I102" i="10"/>
  <c r="K101" i="10"/>
  <c r="J101" i="10"/>
  <c r="S101" i="10"/>
  <c r="L101" i="10"/>
  <c r="I101" i="10"/>
  <c r="K100" i="10"/>
  <c r="J100" i="10"/>
  <c r="S100" i="10"/>
  <c r="L100" i="10"/>
  <c r="I100" i="10"/>
  <c r="K99" i="10"/>
  <c r="J99" i="10"/>
  <c r="S99" i="10"/>
  <c r="L99" i="10"/>
  <c r="I99" i="10"/>
  <c r="K98" i="10"/>
  <c r="J98" i="10"/>
  <c r="S98" i="10"/>
  <c r="L98" i="10"/>
  <c r="I98" i="10"/>
  <c r="K97" i="10"/>
  <c r="J97" i="10"/>
  <c r="S97" i="10"/>
  <c r="S107" i="10" s="1"/>
  <c r="H58" i="10" s="1"/>
  <c r="L97" i="10"/>
  <c r="I97" i="10"/>
  <c r="I57" i="10"/>
  <c r="F57" i="10"/>
  <c r="V94" i="10"/>
  <c r="M94" i="10"/>
  <c r="K93" i="10"/>
  <c r="J93" i="10"/>
  <c r="S93" i="10"/>
  <c r="L93" i="10"/>
  <c r="I93" i="10"/>
  <c r="K92" i="10"/>
  <c r="J92" i="10"/>
  <c r="S92" i="10"/>
  <c r="L92" i="10"/>
  <c r="I92" i="10"/>
  <c r="K91" i="10"/>
  <c r="J91" i="10"/>
  <c r="S91" i="10"/>
  <c r="S94" i="10" s="1"/>
  <c r="H57" i="10" s="1"/>
  <c r="L91" i="10"/>
  <c r="I91" i="10"/>
  <c r="V88" i="10"/>
  <c r="K87" i="10"/>
  <c r="J87" i="10"/>
  <c r="S87" i="10"/>
  <c r="M87" i="10"/>
  <c r="I87" i="10"/>
  <c r="K86" i="10"/>
  <c r="J86" i="10"/>
  <c r="S86" i="10"/>
  <c r="L86" i="10"/>
  <c r="I86" i="10"/>
  <c r="K85" i="10"/>
  <c r="J85" i="10"/>
  <c r="S85" i="10"/>
  <c r="L85" i="10"/>
  <c r="I85" i="10"/>
  <c r="K84" i="10"/>
  <c r="J84" i="10"/>
  <c r="S84" i="10"/>
  <c r="L84" i="10"/>
  <c r="I84" i="10"/>
  <c r="K83" i="10"/>
  <c r="J83" i="10"/>
  <c r="S83" i="10"/>
  <c r="L83" i="10"/>
  <c r="I83" i="10"/>
  <c r="K82" i="10"/>
  <c r="J82" i="10"/>
  <c r="S82" i="10"/>
  <c r="L82" i="10"/>
  <c r="I82" i="10"/>
  <c r="K81" i="10"/>
  <c r="J81" i="10"/>
  <c r="S81" i="10"/>
  <c r="L81" i="10"/>
  <c r="I81" i="10"/>
  <c r="K80" i="10"/>
  <c r="J80" i="10"/>
  <c r="S80" i="10"/>
  <c r="L80" i="10"/>
  <c r="I80" i="10"/>
  <c r="K79" i="10"/>
  <c r="K114" i="10" s="1"/>
  <c r="J79" i="10"/>
  <c r="S79" i="10"/>
  <c r="S88" i="10" s="1"/>
  <c r="H56" i="10" s="1"/>
  <c r="L79" i="10"/>
  <c r="I79" i="10"/>
  <c r="P20" i="10"/>
  <c r="K13" i="1"/>
  <c r="H29" i="9"/>
  <c r="P29" i="9" s="1"/>
  <c r="P17" i="9"/>
  <c r="P16" i="9"/>
  <c r="Y107" i="9"/>
  <c r="Z107" i="9"/>
  <c r="I59" i="9"/>
  <c r="F59" i="9"/>
  <c r="S104" i="9"/>
  <c r="H59" i="9" s="1"/>
  <c r="V104" i="9"/>
  <c r="M104" i="9"/>
  <c r="K103" i="9"/>
  <c r="J103" i="9"/>
  <c r="S103" i="9"/>
  <c r="L103" i="9"/>
  <c r="L104" i="9" s="1"/>
  <c r="E59" i="9" s="1"/>
  <c r="I103" i="9"/>
  <c r="I104" i="9" s="1"/>
  <c r="G59" i="9" s="1"/>
  <c r="V100" i="9"/>
  <c r="I58" i="9" s="1"/>
  <c r="K99" i="9"/>
  <c r="J99" i="9"/>
  <c r="S99" i="9"/>
  <c r="M99" i="9"/>
  <c r="M100" i="9" s="1"/>
  <c r="I99" i="9"/>
  <c r="K98" i="9"/>
  <c r="J98" i="9"/>
  <c r="S98" i="9"/>
  <c r="L98" i="9"/>
  <c r="I98" i="9"/>
  <c r="K97" i="9"/>
  <c r="J97" i="9"/>
  <c r="S97" i="9"/>
  <c r="L97" i="9"/>
  <c r="I97" i="9"/>
  <c r="K96" i="9"/>
  <c r="J96" i="9"/>
  <c r="S96" i="9"/>
  <c r="L96" i="9"/>
  <c r="I96" i="9"/>
  <c r="K95" i="9"/>
  <c r="J95" i="9"/>
  <c r="S95" i="9"/>
  <c r="L95" i="9"/>
  <c r="I95" i="9"/>
  <c r="I100" i="9" s="1"/>
  <c r="G58" i="9" s="1"/>
  <c r="K94" i="9"/>
  <c r="J94" i="9"/>
  <c r="S94" i="9"/>
  <c r="S100" i="9" s="1"/>
  <c r="H58" i="9" s="1"/>
  <c r="L94" i="9"/>
  <c r="I94" i="9"/>
  <c r="F57" i="9"/>
  <c r="V91" i="9"/>
  <c r="I57" i="9" s="1"/>
  <c r="M91" i="9"/>
  <c r="K90" i="9"/>
  <c r="J90" i="9"/>
  <c r="S90" i="9"/>
  <c r="S91" i="9" s="1"/>
  <c r="H57" i="9" s="1"/>
  <c r="L90" i="9"/>
  <c r="I90" i="9"/>
  <c r="K89" i="9"/>
  <c r="J89" i="9"/>
  <c r="S89" i="9"/>
  <c r="L89" i="9"/>
  <c r="I89" i="9"/>
  <c r="I91" i="9" s="1"/>
  <c r="G57" i="9" s="1"/>
  <c r="I56" i="9"/>
  <c r="V86" i="9"/>
  <c r="M86" i="9"/>
  <c r="F56" i="9" s="1"/>
  <c r="K85" i="9"/>
  <c r="J85" i="9"/>
  <c r="S85" i="9"/>
  <c r="M85" i="9"/>
  <c r="I85" i="9"/>
  <c r="K84" i="9"/>
  <c r="J84" i="9"/>
  <c r="S84" i="9"/>
  <c r="L84" i="9"/>
  <c r="I84" i="9"/>
  <c r="K83" i="9"/>
  <c r="J83" i="9"/>
  <c r="S83" i="9"/>
  <c r="L83" i="9"/>
  <c r="I83" i="9"/>
  <c r="K82" i="9"/>
  <c r="J82" i="9"/>
  <c r="S82" i="9"/>
  <c r="L82" i="9"/>
  <c r="I82" i="9"/>
  <c r="K81" i="9"/>
  <c r="J81" i="9"/>
  <c r="S81" i="9"/>
  <c r="L81" i="9"/>
  <c r="I81" i="9"/>
  <c r="K80" i="9"/>
  <c r="J80" i="9"/>
  <c r="S80" i="9"/>
  <c r="L80" i="9"/>
  <c r="I80" i="9"/>
  <c r="K79" i="9"/>
  <c r="K107" i="9" s="1"/>
  <c r="J79" i="9"/>
  <c r="S79" i="9"/>
  <c r="S86" i="9" s="1"/>
  <c r="H56" i="9" s="1"/>
  <c r="L79" i="9"/>
  <c r="I79" i="9"/>
  <c r="P20" i="9"/>
  <c r="K12" i="1"/>
  <c r="H29" i="8"/>
  <c r="P29" i="8" s="1"/>
  <c r="P17" i="8"/>
  <c r="P16" i="8"/>
  <c r="P20" i="8" s="1"/>
  <c r="Y93" i="8"/>
  <c r="Z93" i="8"/>
  <c r="V92" i="8"/>
  <c r="I59" i="8" s="1"/>
  <c r="I58" i="8"/>
  <c r="F58" i="8"/>
  <c r="V90" i="8"/>
  <c r="M90" i="8"/>
  <c r="K89" i="8"/>
  <c r="J89" i="8"/>
  <c r="S89" i="8"/>
  <c r="L89" i="8"/>
  <c r="I89" i="8"/>
  <c r="K88" i="8"/>
  <c r="J88" i="8"/>
  <c r="S88" i="8"/>
  <c r="S90" i="8" s="1"/>
  <c r="H58" i="8" s="1"/>
  <c r="L88" i="8"/>
  <c r="L90" i="8" s="1"/>
  <c r="E58" i="8" s="1"/>
  <c r="I88" i="8"/>
  <c r="I90" i="8" s="1"/>
  <c r="G58" i="8" s="1"/>
  <c r="S85" i="8"/>
  <c r="H57" i="8" s="1"/>
  <c r="V85" i="8"/>
  <c r="I57" i="8" s="1"/>
  <c r="M85" i="8"/>
  <c r="F57" i="8" s="1"/>
  <c r="K84" i="8"/>
  <c r="J84" i="8"/>
  <c r="S84" i="8"/>
  <c r="L84" i="8"/>
  <c r="L85" i="8" s="1"/>
  <c r="E57" i="8" s="1"/>
  <c r="I84" i="8"/>
  <c r="I85" i="8" s="1"/>
  <c r="G57" i="8" s="1"/>
  <c r="I56" i="8"/>
  <c r="V81" i="8"/>
  <c r="V93" i="8" s="1"/>
  <c r="I61" i="8" s="1"/>
  <c r="M81" i="8"/>
  <c r="M92" i="8" s="1"/>
  <c r="F59" i="8" s="1"/>
  <c r="D15" i="8" s="1"/>
  <c r="K80" i="8"/>
  <c r="J80" i="8"/>
  <c r="S80" i="8"/>
  <c r="L80" i="8"/>
  <c r="I80" i="8"/>
  <c r="K79" i="8"/>
  <c r="K93" i="8" s="1"/>
  <c r="J79" i="8"/>
  <c r="S79" i="8"/>
  <c r="L79" i="8"/>
  <c r="I79" i="8"/>
  <c r="K78" i="8"/>
  <c r="J78" i="8"/>
  <c r="S78" i="8"/>
  <c r="S81" i="8" s="1"/>
  <c r="L78" i="8"/>
  <c r="L81" i="8" s="1"/>
  <c r="E56" i="8" s="1"/>
  <c r="I78" i="8"/>
  <c r="K11" i="1"/>
  <c r="H29" i="7"/>
  <c r="P29" i="7" s="1"/>
  <c r="P17" i="7"/>
  <c r="P16" i="7"/>
  <c r="P20" i="7" s="1"/>
  <c r="Y105" i="7"/>
  <c r="Z105" i="7"/>
  <c r="M104" i="7"/>
  <c r="F61" i="7" s="1"/>
  <c r="D15" i="7" s="1"/>
  <c r="I60" i="7"/>
  <c r="G60" i="7"/>
  <c r="F60" i="7"/>
  <c r="S102" i="7"/>
  <c r="H60" i="7" s="1"/>
  <c r="V102" i="7"/>
  <c r="M102" i="7"/>
  <c r="I102" i="7"/>
  <c r="K101" i="7"/>
  <c r="J101" i="7"/>
  <c r="S101" i="7"/>
  <c r="L101" i="7"/>
  <c r="L102" i="7" s="1"/>
  <c r="E60" i="7" s="1"/>
  <c r="I101" i="7"/>
  <c r="F59" i="7"/>
  <c r="V98" i="7"/>
  <c r="I59" i="7" s="1"/>
  <c r="M98" i="7"/>
  <c r="K97" i="7"/>
  <c r="J97" i="7"/>
  <c r="S97" i="7"/>
  <c r="L97" i="7"/>
  <c r="I97" i="7"/>
  <c r="K96" i="7"/>
  <c r="J96" i="7"/>
  <c r="S96" i="7"/>
  <c r="L96" i="7"/>
  <c r="I96" i="7"/>
  <c r="K95" i="7"/>
  <c r="J95" i="7"/>
  <c r="S95" i="7"/>
  <c r="L95" i="7"/>
  <c r="I95" i="7"/>
  <c r="K94" i="7"/>
  <c r="J94" i="7"/>
  <c r="S94" i="7"/>
  <c r="S98" i="7" s="1"/>
  <c r="H59" i="7" s="1"/>
  <c r="L94" i="7"/>
  <c r="L98" i="7" s="1"/>
  <c r="E59" i="7" s="1"/>
  <c r="I94" i="7"/>
  <c r="I58" i="7"/>
  <c r="S91" i="7"/>
  <c r="H58" i="7" s="1"/>
  <c r="V91" i="7"/>
  <c r="M91" i="7"/>
  <c r="F58" i="7" s="1"/>
  <c r="K90" i="7"/>
  <c r="J90" i="7"/>
  <c r="S90" i="7"/>
  <c r="L90" i="7"/>
  <c r="I90" i="7"/>
  <c r="K89" i="7"/>
  <c r="J89" i="7"/>
  <c r="S89" i="7"/>
  <c r="L89" i="7"/>
  <c r="L91" i="7" s="1"/>
  <c r="E58" i="7" s="1"/>
  <c r="I89" i="7"/>
  <c r="I91" i="7" s="1"/>
  <c r="G58" i="7" s="1"/>
  <c r="I57" i="7"/>
  <c r="F57" i="7"/>
  <c r="V86" i="7"/>
  <c r="M86" i="7"/>
  <c r="I86" i="7"/>
  <c r="G57" i="7" s="1"/>
  <c r="K85" i="7"/>
  <c r="J85" i="7"/>
  <c r="S85" i="7"/>
  <c r="L85" i="7"/>
  <c r="I85" i="7"/>
  <c r="K84" i="7"/>
  <c r="K105" i="7" s="1"/>
  <c r="J84" i="7"/>
  <c r="S84" i="7"/>
  <c r="S86" i="7" s="1"/>
  <c r="H57" i="7" s="1"/>
  <c r="L84" i="7"/>
  <c r="L86" i="7" s="1"/>
  <c r="E57" i="7" s="1"/>
  <c r="I84" i="7"/>
  <c r="I56" i="7"/>
  <c r="S81" i="7"/>
  <c r="V81" i="7"/>
  <c r="V104" i="7" s="1"/>
  <c r="I61" i="7" s="1"/>
  <c r="M81" i="7"/>
  <c r="F56" i="7" s="1"/>
  <c r="L81" i="7"/>
  <c r="E56" i="7" s="1"/>
  <c r="K80" i="7"/>
  <c r="J80" i="7"/>
  <c r="S80" i="7"/>
  <c r="L80" i="7"/>
  <c r="I80" i="7"/>
  <c r="K10" i="1"/>
  <c r="H29" i="6"/>
  <c r="P29" i="6" s="1"/>
  <c r="P17" i="6"/>
  <c r="P16" i="6"/>
  <c r="P20" i="6" s="1"/>
  <c r="Y100" i="6"/>
  <c r="Z100" i="6"/>
  <c r="M99" i="6"/>
  <c r="F60" i="6" s="1"/>
  <c r="D15" i="6" s="1"/>
  <c r="I59" i="6"/>
  <c r="F59" i="6"/>
  <c r="S97" i="6"/>
  <c r="H59" i="6" s="1"/>
  <c r="V97" i="6"/>
  <c r="M97" i="6"/>
  <c r="K96" i="6"/>
  <c r="J96" i="6"/>
  <c r="S96" i="6"/>
  <c r="L96" i="6"/>
  <c r="L97" i="6" s="1"/>
  <c r="E59" i="6" s="1"/>
  <c r="I96" i="6"/>
  <c r="I97" i="6" s="1"/>
  <c r="G59" i="6" s="1"/>
  <c r="F58" i="6"/>
  <c r="V93" i="6"/>
  <c r="I58" i="6" s="1"/>
  <c r="M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S93" i="6" s="1"/>
  <c r="H58" i="6" s="1"/>
  <c r="L90" i="6"/>
  <c r="I90" i="6"/>
  <c r="K89" i="6"/>
  <c r="J89" i="6"/>
  <c r="S89" i="6"/>
  <c r="L89" i="6"/>
  <c r="I89" i="6"/>
  <c r="I93" i="6" s="1"/>
  <c r="G58" i="6" s="1"/>
  <c r="I57" i="6"/>
  <c r="S86" i="6"/>
  <c r="H57" i="6" s="1"/>
  <c r="V86" i="6"/>
  <c r="M86" i="6"/>
  <c r="F57" i="6" s="1"/>
  <c r="K85" i="6"/>
  <c r="J85" i="6"/>
  <c r="S85" i="6"/>
  <c r="L85" i="6"/>
  <c r="I85" i="6"/>
  <c r="K84" i="6"/>
  <c r="J84" i="6"/>
  <c r="S84" i="6"/>
  <c r="L84" i="6"/>
  <c r="L86" i="6" s="1"/>
  <c r="E57" i="6" s="1"/>
  <c r="I84" i="6"/>
  <c r="I86" i="6" s="1"/>
  <c r="G57" i="6" s="1"/>
  <c r="I56" i="6"/>
  <c r="F56" i="6"/>
  <c r="V81" i="6"/>
  <c r="M81" i="6"/>
  <c r="K80" i="6"/>
  <c r="J80" i="6"/>
  <c r="S80" i="6"/>
  <c r="L80" i="6"/>
  <c r="I80" i="6"/>
  <c r="K79" i="6"/>
  <c r="K100" i="6" s="1"/>
  <c r="J79" i="6"/>
  <c r="S79" i="6"/>
  <c r="L79" i="6"/>
  <c r="I79" i="6"/>
  <c r="K9" i="1"/>
  <c r="H29" i="5"/>
  <c r="P29" i="5" s="1"/>
  <c r="P17" i="5"/>
  <c r="P16" i="5"/>
  <c r="Y127" i="5"/>
  <c r="Z127" i="5"/>
  <c r="I60" i="5"/>
  <c r="F60" i="5"/>
  <c r="V124" i="5"/>
  <c r="M124" i="5"/>
  <c r="K123" i="5"/>
  <c r="J123" i="5"/>
  <c r="S123" i="5"/>
  <c r="S124" i="5" s="1"/>
  <c r="H60" i="5" s="1"/>
  <c r="L123" i="5"/>
  <c r="L124" i="5" s="1"/>
  <c r="E60" i="5" s="1"/>
  <c r="I123" i="5"/>
  <c r="I124" i="5" s="1"/>
  <c r="G60" i="5" s="1"/>
  <c r="V120" i="5"/>
  <c r="I59" i="5" s="1"/>
  <c r="K119" i="5"/>
  <c r="J119" i="5"/>
  <c r="S119" i="5"/>
  <c r="M119" i="5"/>
  <c r="I119" i="5"/>
  <c r="K118" i="5"/>
  <c r="J118" i="5"/>
  <c r="S118" i="5"/>
  <c r="M118" i="5"/>
  <c r="I118" i="5"/>
  <c r="K117" i="5"/>
  <c r="J117" i="5"/>
  <c r="S117" i="5"/>
  <c r="M117" i="5"/>
  <c r="I117" i="5"/>
  <c r="K116" i="5"/>
  <c r="J116" i="5"/>
  <c r="S116" i="5"/>
  <c r="L116" i="5"/>
  <c r="I116" i="5"/>
  <c r="K115" i="5"/>
  <c r="J115" i="5"/>
  <c r="S115" i="5"/>
  <c r="L115" i="5"/>
  <c r="I115" i="5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L111" i="5"/>
  <c r="I111" i="5"/>
  <c r="K110" i="5"/>
  <c r="J110" i="5"/>
  <c r="S110" i="5"/>
  <c r="L110" i="5"/>
  <c r="I110" i="5"/>
  <c r="K109" i="5"/>
  <c r="J109" i="5"/>
  <c r="S109" i="5"/>
  <c r="S120" i="5" s="1"/>
  <c r="H59" i="5" s="1"/>
  <c r="L109" i="5"/>
  <c r="I109" i="5"/>
  <c r="I58" i="5"/>
  <c r="F58" i="5"/>
  <c r="S106" i="5"/>
  <c r="H58" i="5" s="1"/>
  <c r="V106" i="5"/>
  <c r="M106" i="5"/>
  <c r="K105" i="5"/>
  <c r="J105" i="5"/>
  <c r="S105" i="5"/>
  <c r="L105" i="5"/>
  <c r="I105" i="5"/>
  <c r="K104" i="5"/>
  <c r="J104" i="5"/>
  <c r="S104" i="5"/>
  <c r="L104" i="5"/>
  <c r="L106" i="5" s="1"/>
  <c r="E58" i="5" s="1"/>
  <c r="I104" i="5"/>
  <c r="I106" i="5" s="1"/>
  <c r="G58" i="5" s="1"/>
  <c r="I57" i="5"/>
  <c r="V101" i="5"/>
  <c r="M101" i="5"/>
  <c r="F57" i="5" s="1"/>
  <c r="I101" i="5"/>
  <c r="G57" i="5" s="1"/>
  <c r="K100" i="5"/>
  <c r="J100" i="5"/>
  <c r="S100" i="5"/>
  <c r="L100" i="5"/>
  <c r="I100" i="5"/>
  <c r="K99" i="5"/>
  <c r="J99" i="5"/>
  <c r="S99" i="5"/>
  <c r="L99" i="5"/>
  <c r="I99" i="5"/>
  <c r="K98" i="5"/>
  <c r="J98" i="5"/>
  <c r="S98" i="5"/>
  <c r="S101" i="5" s="1"/>
  <c r="H57" i="5" s="1"/>
  <c r="L98" i="5"/>
  <c r="I98" i="5"/>
  <c r="K97" i="5"/>
  <c r="J97" i="5"/>
  <c r="S97" i="5"/>
  <c r="L97" i="5"/>
  <c r="L101" i="5" s="1"/>
  <c r="E57" i="5" s="1"/>
  <c r="I97" i="5"/>
  <c r="I56" i="5"/>
  <c r="V94" i="5"/>
  <c r="M94" i="5"/>
  <c r="F56" i="5" s="1"/>
  <c r="K93" i="5"/>
  <c r="J93" i="5"/>
  <c r="S93" i="5"/>
  <c r="M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I94" i="5" s="1"/>
  <c r="G56" i="5" s="1"/>
  <c r="K80" i="5"/>
  <c r="K127" i="5" s="1"/>
  <c r="J80" i="5"/>
  <c r="S80" i="5"/>
  <c r="S94" i="5" s="1"/>
  <c r="H56" i="5" s="1"/>
  <c r="L80" i="5"/>
  <c r="I80" i="5"/>
  <c r="P20" i="5"/>
  <c r="K8" i="1"/>
  <c r="H29" i="4"/>
  <c r="P29" i="4" s="1"/>
  <c r="P17" i="4"/>
  <c r="P16" i="4"/>
  <c r="Y122" i="4"/>
  <c r="Z122" i="4"/>
  <c r="I60" i="4"/>
  <c r="F60" i="4"/>
  <c r="V119" i="4"/>
  <c r="M119" i="4"/>
  <c r="L119" i="4"/>
  <c r="E60" i="4" s="1"/>
  <c r="I119" i="4"/>
  <c r="G60" i="4" s="1"/>
  <c r="K118" i="4"/>
  <c r="J118" i="4"/>
  <c r="S118" i="4"/>
  <c r="S119" i="4" s="1"/>
  <c r="H60" i="4" s="1"/>
  <c r="L118" i="4"/>
  <c r="I118" i="4"/>
  <c r="V115" i="4"/>
  <c r="I59" i="4" s="1"/>
  <c r="K114" i="4"/>
  <c r="J114" i="4"/>
  <c r="S114" i="4"/>
  <c r="M114" i="4"/>
  <c r="I114" i="4"/>
  <c r="K113" i="4"/>
  <c r="J113" i="4"/>
  <c r="S113" i="4"/>
  <c r="M113" i="4"/>
  <c r="I113" i="4"/>
  <c r="K112" i="4"/>
  <c r="J112" i="4"/>
  <c r="S112" i="4"/>
  <c r="M112" i="4"/>
  <c r="I112" i="4"/>
  <c r="K111" i="4"/>
  <c r="J111" i="4"/>
  <c r="S111" i="4"/>
  <c r="M111" i="4"/>
  <c r="I111" i="4"/>
  <c r="K110" i="4"/>
  <c r="J110" i="4"/>
  <c r="S110" i="4"/>
  <c r="L110" i="4"/>
  <c r="I110" i="4"/>
  <c r="K109" i="4"/>
  <c r="J109" i="4"/>
  <c r="S109" i="4"/>
  <c r="L109" i="4"/>
  <c r="I109" i="4"/>
  <c r="K108" i="4"/>
  <c r="J108" i="4"/>
  <c r="S108" i="4"/>
  <c r="L108" i="4"/>
  <c r="I108" i="4"/>
  <c r="K107" i="4"/>
  <c r="J107" i="4"/>
  <c r="S107" i="4"/>
  <c r="L107" i="4"/>
  <c r="I107" i="4"/>
  <c r="K106" i="4"/>
  <c r="J106" i="4"/>
  <c r="S106" i="4"/>
  <c r="L106" i="4"/>
  <c r="I106" i="4"/>
  <c r="K105" i="4"/>
  <c r="J105" i="4"/>
  <c r="S105" i="4"/>
  <c r="L105" i="4"/>
  <c r="I105" i="4"/>
  <c r="I115" i="4" s="1"/>
  <c r="G59" i="4" s="1"/>
  <c r="K104" i="4"/>
  <c r="J104" i="4"/>
  <c r="S104" i="4"/>
  <c r="L104" i="4"/>
  <c r="I104" i="4"/>
  <c r="K103" i="4"/>
  <c r="J103" i="4"/>
  <c r="S103" i="4"/>
  <c r="S115" i="4" s="1"/>
  <c r="H59" i="4" s="1"/>
  <c r="L103" i="4"/>
  <c r="I103" i="4"/>
  <c r="F58" i="4"/>
  <c r="V100" i="4"/>
  <c r="V121" i="4" s="1"/>
  <c r="I61" i="4" s="1"/>
  <c r="M100" i="4"/>
  <c r="K99" i="4"/>
  <c r="J99" i="4"/>
  <c r="S99" i="4"/>
  <c r="L99" i="4"/>
  <c r="I99" i="4"/>
  <c r="K98" i="4"/>
  <c r="J98" i="4"/>
  <c r="S98" i="4"/>
  <c r="L98" i="4"/>
  <c r="I98" i="4"/>
  <c r="K97" i="4"/>
  <c r="J97" i="4"/>
  <c r="S97" i="4"/>
  <c r="S100" i="4" s="1"/>
  <c r="H58" i="4" s="1"/>
  <c r="L97" i="4"/>
  <c r="I97" i="4"/>
  <c r="F57" i="4"/>
  <c r="S94" i="4"/>
  <c r="H57" i="4" s="1"/>
  <c r="V94" i="4"/>
  <c r="I57" i="4" s="1"/>
  <c r="M94" i="4"/>
  <c r="K93" i="4"/>
  <c r="J93" i="4"/>
  <c r="S93" i="4"/>
  <c r="L93" i="4"/>
  <c r="I93" i="4"/>
  <c r="K92" i="4"/>
  <c r="J92" i="4"/>
  <c r="S92" i="4"/>
  <c r="L92" i="4"/>
  <c r="L94" i="4" s="1"/>
  <c r="E57" i="4" s="1"/>
  <c r="I92" i="4"/>
  <c r="I94" i="4" s="1"/>
  <c r="G57" i="4" s="1"/>
  <c r="I56" i="4"/>
  <c r="V89" i="4"/>
  <c r="V122" i="4" s="1"/>
  <c r="I63" i="4" s="1"/>
  <c r="K88" i="4"/>
  <c r="J88" i="4"/>
  <c r="S88" i="4"/>
  <c r="M88" i="4"/>
  <c r="M89" i="4" s="1"/>
  <c r="F56" i="4" s="1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K122" i="4" s="1"/>
  <c r="J80" i="4"/>
  <c r="S80" i="4"/>
  <c r="S89" i="4" s="1"/>
  <c r="H56" i="4" s="1"/>
  <c r="L80" i="4"/>
  <c r="I80" i="4"/>
  <c r="P20" i="4"/>
  <c r="K7" i="1"/>
  <c r="P29" i="3"/>
  <c r="H29" i="3"/>
  <c r="P17" i="3"/>
  <c r="P16" i="3"/>
  <c r="Y106" i="3"/>
  <c r="Z106" i="3"/>
  <c r="I60" i="3"/>
  <c r="F60" i="3"/>
  <c r="S103" i="3"/>
  <c r="H60" i="3" s="1"/>
  <c r="V103" i="3"/>
  <c r="M103" i="3"/>
  <c r="K102" i="3"/>
  <c r="J102" i="3"/>
  <c r="S102" i="3"/>
  <c r="L102" i="3"/>
  <c r="L103" i="3" s="1"/>
  <c r="E60" i="3" s="1"/>
  <c r="I102" i="3"/>
  <c r="I103" i="3" s="1"/>
  <c r="G60" i="3" s="1"/>
  <c r="F59" i="3"/>
  <c r="V99" i="3"/>
  <c r="I59" i="3" s="1"/>
  <c r="M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S99" i="3" s="1"/>
  <c r="H59" i="3" s="1"/>
  <c r="L95" i="3"/>
  <c r="I95" i="3"/>
  <c r="F58" i="3"/>
  <c r="V92" i="3"/>
  <c r="I58" i="3" s="1"/>
  <c r="M92" i="3"/>
  <c r="K91" i="3"/>
  <c r="J91" i="3"/>
  <c r="S91" i="3"/>
  <c r="L91" i="3"/>
  <c r="L92" i="3" s="1"/>
  <c r="E58" i="3" s="1"/>
  <c r="I91" i="3"/>
  <c r="K90" i="3"/>
  <c r="J90" i="3"/>
  <c r="S90" i="3"/>
  <c r="L90" i="3"/>
  <c r="I90" i="3"/>
  <c r="K89" i="3"/>
  <c r="J89" i="3"/>
  <c r="S89" i="3"/>
  <c r="S92" i="3" s="1"/>
  <c r="H58" i="3" s="1"/>
  <c r="L89" i="3"/>
  <c r="I89" i="3"/>
  <c r="S86" i="3"/>
  <c r="H57" i="3" s="1"/>
  <c r="V86" i="3"/>
  <c r="I57" i="3" s="1"/>
  <c r="M86" i="3"/>
  <c r="F57" i="3" s="1"/>
  <c r="K85" i="3"/>
  <c r="J85" i="3"/>
  <c r="S85" i="3"/>
  <c r="L85" i="3"/>
  <c r="I85" i="3"/>
  <c r="K84" i="3"/>
  <c r="J84" i="3"/>
  <c r="S84" i="3"/>
  <c r="L84" i="3"/>
  <c r="L86" i="3" s="1"/>
  <c r="E57" i="3" s="1"/>
  <c r="I84" i="3"/>
  <c r="I86" i="3" s="1"/>
  <c r="G57" i="3" s="1"/>
  <c r="I56" i="3"/>
  <c r="F56" i="3"/>
  <c r="V81" i="3"/>
  <c r="M81" i="3"/>
  <c r="M105" i="3" s="1"/>
  <c r="I81" i="3"/>
  <c r="G56" i="3" s="1"/>
  <c r="K80" i="3"/>
  <c r="K106" i="3" s="1"/>
  <c r="J80" i="3"/>
  <c r="S80" i="3"/>
  <c r="S81" i="3" s="1"/>
  <c r="L80" i="3"/>
  <c r="L81" i="3" s="1"/>
  <c r="E56" i="3" s="1"/>
  <c r="I80" i="3"/>
  <c r="P20" i="3"/>
  <c r="L90" i="18" l="1"/>
  <c r="M104" i="18"/>
  <c r="F61" i="18" s="1"/>
  <c r="D15" i="18" s="1"/>
  <c r="I81" i="18"/>
  <c r="G56" i="18" s="1"/>
  <c r="I109" i="17"/>
  <c r="G57" i="17" s="1"/>
  <c r="L129" i="17"/>
  <c r="E58" i="17" s="1"/>
  <c r="L97" i="17"/>
  <c r="E56" i="17" s="1"/>
  <c r="I129" i="17"/>
  <c r="G58" i="17" s="1"/>
  <c r="L163" i="16"/>
  <c r="E62" i="16" s="1"/>
  <c r="M163" i="16"/>
  <c r="F62" i="16" s="1"/>
  <c r="I122" i="16"/>
  <c r="G58" i="16" s="1"/>
  <c r="L122" i="16"/>
  <c r="E58" i="16" s="1"/>
  <c r="L135" i="16"/>
  <c r="E60" i="16" s="1"/>
  <c r="M122" i="16"/>
  <c r="F58" i="16" s="1"/>
  <c r="I163" i="16"/>
  <c r="G62" i="16" s="1"/>
  <c r="M186" i="16"/>
  <c r="F69" i="16" s="1"/>
  <c r="D16" i="16" s="1"/>
  <c r="D16" i="2" s="1"/>
  <c r="L109" i="16"/>
  <c r="E56" i="16" s="1"/>
  <c r="I135" i="16"/>
  <c r="G60" i="16" s="1"/>
  <c r="M108" i="15"/>
  <c r="F57" i="15" s="1"/>
  <c r="L108" i="15"/>
  <c r="E57" i="15" s="1"/>
  <c r="L98" i="15"/>
  <c r="E56" i="15" s="1"/>
  <c r="I108" i="15"/>
  <c r="G57" i="15" s="1"/>
  <c r="I121" i="15"/>
  <c r="G58" i="15" s="1"/>
  <c r="I91" i="14"/>
  <c r="G58" i="14" s="1"/>
  <c r="I98" i="14"/>
  <c r="G59" i="14" s="1"/>
  <c r="L91" i="14"/>
  <c r="E58" i="14" s="1"/>
  <c r="I106" i="13"/>
  <c r="G57" i="13" s="1"/>
  <c r="L106" i="13"/>
  <c r="E57" i="13" s="1"/>
  <c r="I119" i="13"/>
  <c r="G58" i="13" s="1"/>
  <c r="L119" i="13"/>
  <c r="E58" i="13" s="1"/>
  <c r="I107" i="12"/>
  <c r="G58" i="12" s="1"/>
  <c r="L107" i="12"/>
  <c r="E58" i="12" s="1"/>
  <c r="M107" i="12"/>
  <c r="F58" i="12" s="1"/>
  <c r="I93" i="12"/>
  <c r="G57" i="12" s="1"/>
  <c r="M113" i="12"/>
  <c r="F60" i="12" s="1"/>
  <c r="D15" i="12" s="1"/>
  <c r="M115" i="11"/>
  <c r="F60" i="11" s="1"/>
  <c r="D15" i="11" s="1"/>
  <c r="I96" i="11"/>
  <c r="G57" i="11" s="1"/>
  <c r="L109" i="11"/>
  <c r="E58" i="11" s="1"/>
  <c r="I109" i="11"/>
  <c r="G58" i="11" s="1"/>
  <c r="L94" i="10"/>
  <c r="E57" i="10" s="1"/>
  <c r="L107" i="10"/>
  <c r="E58" i="10" s="1"/>
  <c r="I107" i="10"/>
  <c r="G58" i="10" s="1"/>
  <c r="I88" i="10"/>
  <c r="G56" i="10" s="1"/>
  <c r="I94" i="10"/>
  <c r="G57" i="10" s="1"/>
  <c r="L86" i="9"/>
  <c r="E56" i="9" s="1"/>
  <c r="L100" i="9"/>
  <c r="E58" i="9" s="1"/>
  <c r="I86" i="9"/>
  <c r="G56" i="9" s="1"/>
  <c r="L91" i="9"/>
  <c r="E57" i="9" s="1"/>
  <c r="I98" i="7"/>
  <c r="G59" i="7" s="1"/>
  <c r="L93" i="6"/>
  <c r="E58" i="6" s="1"/>
  <c r="I120" i="5"/>
  <c r="G59" i="5" s="1"/>
  <c r="L120" i="5"/>
  <c r="E59" i="5" s="1"/>
  <c r="M120" i="5"/>
  <c r="F59" i="5" s="1"/>
  <c r="I89" i="4"/>
  <c r="G56" i="4" s="1"/>
  <c r="L89" i="4"/>
  <c r="E56" i="4" s="1"/>
  <c r="I100" i="4"/>
  <c r="G58" i="4" s="1"/>
  <c r="L100" i="4"/>
  <c r="E58" i="4" s="1"/>
  <c r="L115" i="4"/>
  <c r="E59" i="4" s="1"/>
  <c r="I92" i="3"/>
  <c r="G58" i="3" s="1"/>
  <c r="L99" i="3"/>
  <c r="E59" i="3" s="1"/>
  <c r="I99" i="3"/>
  <c r="G59" i="3" s="1"/>
  <c r="E57" i="18"/>
  <c r="L104" i="18"/>
  <c r="E61" i="18" s="1"/>
  <c r="C15" i="18" s="1"/>
  <c r="S104" i="18"/>
  <c r="H61" i="18" s="1"/>
  <c r="M105" i="18"/>
  <c r="F63" i="18" s="1"/>
  <c r="E56" i="18"/>
  <c r="F58" i="18"/>
  <c r="V105" i="18"/>
  <c r="I63" i="18" s="1"/>
  <c r="V136" i="17"/>
  <c r="I62" i="17" s="1"/>
  <c r="I97" i="17"/>
  <c r="G56" i="17" s="1"/>
  <c r="M135" i="17"/>
  <c r="F60" i="17" s="1"/>
  <c r="D15" i="17" s="1"/>
  <c r="V135" i="17"/>
  <c r="I60" i="17" s="1"/>
  <c r="S97" i="17"/>
  <c r="H56" i="17" s="1"/>
  <c r="S186" i="16"/>
  <c r="H69" i="16" s="1"/>
  <c r="I186" i="16"/>
  <c r="G69" i="16" s="1"/>
  <c r="E16" i="16" s="1"/>
  <c r="L186" i="16"/>
  <c r="E69" i="16" s="1"/>
  <c r="C16" i="16" s="1"/>
  <c r="C16" i="2" s="1"/>
  <c r="I56" i="16"/>
  <c r="L169" i="16"/>
  <c r="E64" i="16" s="1"/>
  <c r="C15" i="16" s="1"/>
  <c r="S180" i="16"/>
  <c r="H67" i="16" s="1"/>
  <c r="V186" i="16"/>
  <c r="I69" i="16" s="1"/>
  <c r="S109" i="16"/>
  <c r="H56" i="16" s="1"/>
  <c r="V169" i="16"/>
  <c r="I64" i="16" s="1"/>
  <c r="I180" i="16"/>
  <c r="G67" i="16" s="1"/>
  <c r="L127" i="15"/>
  <c r="E60" i="15" s="1"/>
  <c r="V128" i="15"/>
  <c r="I62" i="15" s="1"/>
  <c r="S98" i="15"/>
  <c r="H56" i="15" s="1"/>
  <c r="M127" i="15"/>
  <c r="F60" i="15" s="1"/>
  <c r="D15" i="15" s="1"/>
  <c r="V127" i="15"/>
  <c r="I60" i="15" s="1"/>
  <c r="I98" i="15"/>
  <c r="G56" i="15" s="1"/>
  <c r="C15" i="15"/>
  <c r="F61" i="14"/>
  <c r="D15" i="14" s="1"/>
  <c r="M105" i="14"/>
  <c r="F63" i="14" s="1"/>
  <c r="V105" i="14"/>
  <c r="I63" i="14" s="1"/>
  <c r="S104" i="14"/>
  <c r="H61" i="14" s="1"/>
  <c r="I81" i="14"/>
  <c r="G56" i="14" s="1"/>
  <c r="H56" i="14"/>
  <c r="L81" i="14"/>
  <c r="E56" i="14" s="1"/>
  <c r="I56" i="14"/>
  <c r="V104" i="14"/>
  <c r="I61" i="14" s="1"/>
  <c r="I95" i="13"/>
  <c r="G56" i="13" s="1"/>
  <c r="L95" i="13"/>
  <c r="E56" i="13" s="1"/>
  <c r="I56" i="13"/>
  <c r="M95" i="13"/>
  <c r="F56" i="13" s="1"/>
  <c r="V125" i="13"/>
  <c r="I60" i="13" s="1"/>
  <c r="S95" i="13"/>
  <c r="H56" i="13" s="1"/>
  <c r="S113" i="12"/>
  <c r="H60" i="12" s="1"/>
  <c r="I88" i="12"/>
  <c r="G56" i="12" s="1"/>
  <c r="L88" i="12"/>
  <c r="E56" i="12" s="1"/>
  <c r="I56" i="12"/>
  <c r="V113" i="12"/>
  <c r="I60" i="12" s="1"/>
  <c r="S114" i="12"/>
  <c r="H62" i="12" s="1"/>
  <c r="S116" i="11"/>
  <c r="H62" i="11" s="1"/>
  <c r="L115" i="11"/>
  <c r="E60" i="11" s="1"/>
  <c r="C15" i="11" s="1"/>
  <c r="I87" i="11"/>
  <c r="G56" i="11" s="1"/>
  <c r="S115" i="11"/>
  <c r="H60" i="11" s="1"/>
  <c r="M116" i="11"/>
  <c r="F62" i="11" s="1"/>
  <c r="I113" i="10"/>
  <c r="G60" i="10" s="1"/>
  <c r="E15" i="10" s="1"/>
  <c r="E22" i="10" s="1"/>
  <c r="L88" i="10"/>
  <c r="E56" i="10" s="1"/>
  <c r="I56" i="10"/>
  <c r="S113" i="10"/>
  <c r="H60" i="10" s="1"/>
  <c r="M88" i="10"/>
  <c r="V113" i="10"/>
  <c r="I60" i="10" s="1"/>
  <c r="F58" i="9"/>
  <c r="M106" i="9"/>
  <c r="F60" i="9" s="1"/>
  <c r="D15" i="9" s="1"/>
  <c r="L107" i="9"/>
  <c r="E62" i="9" s="1"/>
  <c r="I106" i="9"/>
  <c r="G60" i="9" s="1"/>
  <c r="E15" i="9" s="1"/>
  <c r="L106" i="9"/>
  <c r="E60" i="9" s="1"/>
  <c r="C15" i="9" s="1"/>
  <c r="S106" i="9"/>
  <c r="H60" i="9" s="1"/>
  <c r="V106" i="9"/>
  <c r="I60" i="9" s="1"/>
  <c r="H56" i="8"/>
  <c r="F56" i="8"/>
  <c r="L92" i="8"/>
  <c r="E59" i="8" s="1"/>
  <c r="C15" i="8" s="1"/>
  <c r="M93" i="8"/>
  <c r="F61" i="8" s="1"/>
  <c r="I81" i="8"/>
  <c r="G56" i="8" s="1"/>
  <c r="S92" i="8"/>
  <c r="H59" i="8" s="1"/>
  <c r="S104" i="7"/>
  <c r="H61" i="7" s="1"/>
  <c r="S105" i="7"/>
  <c r="H63" i="7" s="1"/>
  <c r="I81" i="7"/>
  <c r="I104" i="7" s="1"/>
  <c r="G61" i="7" s="1"/>
  <c r="E15" i="7" s="1"/>
  <c r="H56" i="7"/>
  <c r="L104" i="7"/>
  <c r="E61" i="7" s="1"/>
  <c r="C15" i="7" s="1"/>
  <c r="M105" i="7"/>
  <c r="F63" i="7" s="1"/>
  <c r="V105" i="7"/>
  <c r="I63" i="7" s="1"/>
  <c r="S99" i="6"/>
  <c r="H60" i="6" s="1"/>
  <c r="S100" i="6"/>
  <c r="H62" i="6" s="1"/>
  <c r="V99" i="6"/>
  <c r="I60" i="6" s="1"/>
  <c r="I81" i="6"/>
  <c r="L81" i="6"/>
  <c r="L99" i="6" s="1"/>
  <c r="E60" i="6" s="1"/>
  <c r="C15" i="6" s="1"/>
  <c r="S81" i="6"/>
  <c r="H56" i="6" s="1"/>
  <c r="M100" i="6"/>
  <c r="F62" i="6" s="1"/>
  <c r="S126" i="5"/>
  <c r="H61" i="5" s="1"/>
  <c r="I126" i="5"/>
  <c r="G61" i="5" s="1"/>
  <c r="E15" i="5" s="1"/>
  <c r="L94" i="5"/>
  <c r="E56" i="5" s="1"/>
  <c r="V126" i="5"/>
  <c r="I61" i="5" s="1"/>
  <c r="I121" i="4"/>
  <c r="G61" i="4" s="1"/>
  <c r="E15" i="4" s="1"/>
  <c r="P23" i="4" s="1"/>
  <c r="M115" i="4"/>
  <c r="F59" i="4" s="1"/>
  <c r="L121" i="4"/>
  <c r="E61" i="4" s="1"/>
  <c r="C15" i="4" s="1"/>
  <c r="I58" i="4"/>
  <c r="S121" i="4"/>
  <c r="H61" i="4" s="1"/>
  <c r="H56" i="3"/>
  <c r="F61" i="3"/>
  <c r="D15" i="3" s="1"/>
  <c r="M106" i="3"/>
  <c r="F63" i="3" s="1"/>
  <c r="I105" i="3"/>
  <c r="G61" i="3" s="1"/>
  <c r="E15" i="3" s="1"/>
  <c r="L105" i="3"/>
  <c r="E61" i="3" s="1"/>
  <c r="C15" i="3" s="1"/>
  <c r="V105" i="3"/>
  <c r="I61" i="3" s="1"/>
  <c r="S105" i="3"/>
  <c r="H61" i="3" s="1"/>
  <c r="I104" i="18" l="1"/>
  <c r="G61" i="18" s="1"/>
  <c r="E15" i="18" s="1"/>
  <c r="L135" i="17"/>
  <c r="L187" i="16"/>
  <c r="E71" i="16" s="1"/>
  <c r="M169" i="16"/>
  <c r="F64" i="16" s="1"/>
  <c r="D15" i="16" s="1"/>
  <c r="I169" i="16"/>
  <c r="G64" i="16" s="1"/>
  <c r="E15" i="16" s="1"/>
  <c r="E22" i="16" s="1"/>
  <c r="E16" i="2"/>
  <c r="I113" i="12"/>
  <c r="G60" i="12" s="1"/>
  <c r="E15" i="12" s="1"/>
  <c r="E21" i="12" s="1"/>
  <c r="M114" i="12"/>
  <c r="F62" i="12" s="1"/>
  <c r="P23" i="10"/>
  <c r="E20" i="10"/>
  <c r="P22" i="10"/>
  <c r="E21" i="10"/>
  <c r="M107" i="9"/>
  <c r="F62" i="9" s="1"/>
  <c r="L93" i="8"/>
  <c r="E61" i="8" s="1"/>
  <c r="E22" i="7"/>
  <c r="E21" i="7"/>
  <c r="E20" i="7"/>
  <c r="L105" i="7"/>
  <c r="E63" i="7" s="1"/>
  <c r="I127" i="5"/>
  <c r="M126" i="5"/>
  <c r="E21" i="4"/>
  <c r="E22" i="4"/>
  <c r="P25" i="4" s="1"/>
  <c r="C8" i="1" s="1"/>
  <c r="E23" i="4"/>
  <c r="P21" i="4"/>
  <c r="P22" i="4"/>
  <c r="E23" i="3"/>
  <c r="E21" i="3"/>
  <c r="P21" i="3"/>
  <c r="E22" i="3"/>
  <c r="I106" i="3"/>
  <c r="E20" i="3"/>
  <c r="P23" i="3"/>
  <c r="P22" i="3"/>
  <c r="S105" i="18"/>
  <c r="H63" i="18" s="1"/>
  <c r="L105" i="18"/>
  <c r="E63" i="18" s="1"/>
  <c r="I135" i="17"/>
  <c r="G60" i="17" s="1"/>
  <c r="E15" i="17" s="1"/>
  <c r="M136" i="17"/>
  <c r="F62" i="17" s="1"/>
  <c r="S135" i="17"/>
  <c r="P23" i="17"/>
  <c r="P21" i="17"/>
  <c r="E23" i="16"/>
  <c r="M187" i="16"/>
  <c r="F71" i="16" s="1"/>
  <c r="I187" i="16"/>
  <c r="E20" i="16"/>
  <c r="P21" i="16"/>
  <c r="P23" i="16"/>
  <c r="V187" i="16"/>
  <c r="I71" i="16" s="1"/>
  <c r="S187" i="16"/>
  <c r="H71" i="16" s="1"/>
  <c r="S169" i="16"/>
  <c r="H64" i="16" s="1"/>
  <c r="S127" i="15"/>
  <c r="H60" i="15" s="1"/>
  <c r="M128" i="15"/>
  <c r="F62" i="15" s="1"/>
  <c r="I127" i="15"/>
  <c r="G60" i="15" s="1"/>
  <c r="E15" i="15" s="1"/>
  <c r="P22" i="15" s="1"/>
  <c r="L128" i="15"/>
  <c r="E62" i="15" s="1"/>
  <c r="S105" i="14"/>
  <c r="H63" i="14" s="1"/>
  <c r="I104" i="14"/>
  <c r="L104" i="14"/>
  <c r="E61" i="14" s="1"/>
  <c r="C15" i="14" s="1"/>
  <c r="S125" i="13"/>
  <c r="H60" i="13" s="1"/>
  <c r="S126" i="13"/>
  <c r="H62" i="13" s="1"/>
  <c r="M125" i="13"/>
  <c r="V126" i="13"/>
  <c r="I62" i="13" s="1"/>
  <c r="I125" i="13"/>
  <c r="L125" i="13"/>
  <c r="E60" i="13" s="1"/>
  <c r="C15" i="13" s="1"/>
  <c r="L126" i="13"/>
  <c r="E62" i="13" s="1"/>
  <c r="E22" i="12"/>
  <c r="E23" i="12"/>
  <c r="I114" i="12"/>
  <c r="P21" i="12"/>
  <c r="P25" i="12" s="1"/>
  <c r="P22" i="12"/>
  <c r="L113" i="12"/>
  <c r="E60" i="12" s="1"/>
  <c r="C15" i="12" s="1"/>
  <c r="P23" i="12"/>
  <c r="E20" i="12"/>
  <c r="V114" i="12"/>
  <c r="I62" i="12" s="1"/>
  <c r="L114" i="12"/>
  <c r="E62" i="12" s="1"/>
  <c r="L116" i="11"/>
  <c r="E62" i="11" s="1"/>
  <c r="I115" i="11"/>
  <c r="G60" i="11" s="1"/>
  <c r="E15" i="11" s="1"/>
  <c r="E20" i="11" s="1"/>
  <c r="E23" i="10"/>
  <c r="P25" i="10" s="1"/>
  <c r="S114" i="10"/>
  <c r="H62" i="10" s="1"/>
  <c r="V114" i="10"/>
  <c r="I62" i="10" s="1"/>
  <c r="P21" i="10"/>
  <c r="F56" i="10"/>
  <c r="M113" i="10"/>
  <c r="L113" i="10"/>
  <c r="E60" i="10" s="1"/>
  <c r="C15" i="10" s="1"/>
  <c r="I114" i="10"/>
  <c r="P22" i="9"/>
  <c r="E20" i="9"/>
  <c r="P21" i="9"/>
  <c r="E23" i="9"/>
  <c r="V107" i="9"/>
  <c r="I62" i="9" s="1"/>
  <c r="S107" i="9"/>
  <c r="H62" i="9" s="1"/>
  <c r="I107" i="9"/>
  <c r="P23" i="9"/>
  <c r="E22" i="9"/>
  <c r="E21" i="9"/>
  <c r="I92" i="8"/>
  <c r="G59" i="8" s="1"/>
  <c r="E15" i="8" s="1"/>
  <c r="E22" i="8" s="1"/>
  <c r="S93" i="8"/>
  <c r="H61" i="8" s="1"/>
  <c r="P23" i="7"/>
  <c r="P22" i="7"/>
  <c r="P21" i="7"/>
  <c r="E23" i="7"/>
  <c r="G56" i="7"/>
  <c r="I105" i="7"/>
  <c r="P25" i="7"/>
  <c r="L100" i="6"/>
  <c r="E62" i="6" s="1"/>
  <c r="E56" i="6"/>
  <c r="G56" i="6"/>
  <c r="V100" i="6"/>
  <c r="I62" i="6" s="1"/>
  <c r="I99" i="6"/>
  <c r="G60" i="6" s="1"/>
  <c r="E15" i="6" s="1"/>
  <c r="P22" i="6" s="1"/>
  <c r="P23" i="5"/>
  <c r="P22" i="5"/>
  <c r="E21" i="5"/>
  <c r="E20" i="5"/>
  <c r="P21" i="5"/>
  <c r="E23" i="5"/>
  <c r="E22" i="5"/>
  <c r="S127" i="5"/>
  <c r="H63" i="5" s="1"/>
  <c r="L126" i="5"/>
  <c r="E61" i="5" s="1"/>
  <c r="C15" i="5" s="1"/>
  <c r="V127" i="5"/>
  <c r="I63" i="5" s="1"/>
  <c r="M121" i="4"/>
  <c r="F61" i="4" s="1"/>
  <c r="D15" i="4" s="1"/>
  <c r="E20" i="4"/>
  <c r="L122" i="4"/>
  <c r="E63" i="4" s="1"/>
  <c r="I122" i="4"/>
  <c r="S122" i="4"/>
  <c r="H63" i="4" s="1"/>
  <c r="V106" i="3"/>
  <c r="I63" i="3" s="1"/>
  <c r="S106" i="3"/>
  <c r="H63" i="3" s="1"/>
  <c r="L106" i="3"/>
  <c r="E63" i="3" s="1"/>
  <c r="P25" i="3"/>
  <c r="E22" i="18" l="1"/>
  <c r="E21" i="18"/>
  <c r="E20" i="18"/>
  <c r="P23" i="18"/>
  <c r="P21" i="18"/>
  <c r="P22" i="18"/>
  <c r="E23" i="18"/>
  <c r="I105" i="18"/>
  <c r="C15" i="2"/>
  <c r="E60" i="17"/>
  <c r="C15" i="17" s="1"/>
  <c r="L136" i="17"/>
  <c r="E62" i="17" s="1"/>
  <c r="G71" i="16"/>
  <c r="B20" i="1"/>
  <c r="E21" i="16"/>
  <c r="P25" i="16" s="1"/>
  <c r="P22" i="16"/>
  <c r="P23" i="15"/>
  <c r="I128" i="15"/>
  <c r="P27" i="12"/>
  <c r="C16" i="1"/>
  <c r="G62" i="12"/>
  <c r="B16" i="1"/>
  <c r="G16" i="1" s="1"/>
  <c r="P27" i="10"/>
  <c r="C14" i="1"/>
  <c r="G62" i="10"/>
  <c r="B14" i="1"/>
  <c r="G62" i="9"/>
  <c r="B13" i="1"/>
  <c r="I93" i="8"/>
  <c r="E23" i="8"/>
  <c r="P23" i="8"/>
  <c r="P27" i="7"/>
  <c r="C11" i="1"/>
  <c r="G63" i="7"/>
  <c r="B11" i="1"/>
  <c r="G11" i="1" s="1"/>
  <c r="F61" i="5"/>
  <c r="D15" i="5" s="1"/>
  <c r="M127" i="5"/>
  <c r="F63" i="5" s="1"/>
  <c r="P25" i="5"/>
  <c r="G63" i="5"/>
  <c r="B9" i="1"/>
  <c r="G63" i="4"/>
  <c r="B8" i="1"/>
  <c r="G8" i="1" s="1"/>
  <c r="P27" i="4"/>
  <c r="P27" i="3"/>
  <c r="C7" i="1"/>
  <c r="G63" i="3"/>
  <c r="B7" i="1"/>
  <c r="H60" i="17"/>
  <c r="S136" i="17"/>
  <c r="H62" i="17" s="1"/>
  <c r="E21" i="17"/>
  <c r="P25" i="17" s="1"/>
  <c r="P22" i="17"/>
  <c r="E22" i="17"/>
  <c r="E23" i="17"/>
  <c r="E20" i="17"/>
  <c r="I136" i="17"/>
  <c r="E21" i="15"/>
  <c r="E22" i="15"/>
  <c r="P21" i="15"/>
  <c r="E20" i="15"/>
  <c r="E23" i="15"/>
  <c r="S128" i="15"/>
  <c r="H62" i="15" s="1"/>
  <c r="G61" i="14"/>
  <c r="E15" i="14" s="1"/>
  <c r="E15" i="2" s="1"/>
  <c r="E20" i="2" s="1"/>
  <c r="I105" i="14"/>
  <c r="L105" i="14"/>
  <c r="E63" i="14" s="1"/>
  <c r="G60" i="13"/>
  <c r="E15" i="13" s="1"/>
  <c r="I126" i="13"/>
  <c r="F60" i="13"/>
  <c r="D15" i="13" s="1"/>
  <c r="M126" i="13"/>
  <c r="F62" i="13" s="1"/>
  <c r="E22" i="11"/>
  <c r="I116" i="11"/>
  <c r="P21" i="11"/>
  <c r="E23" i="11"/>
  <c r="P22" i="11"/>
  <c r="E21" i="11"/>
  <c r="P23" i="11"/>
  <c r="F60" i="10"/>
  <c r="D15" i="10" s="1"/>
  <c r="M114" i="10"/>
  <c r="F62" i="10" s="1"/>
  <c r="L114" i="10"/>
  <c r="E62" i="10" s="1"/>
  <c r="P25" i="9"/>
  <c r="E20" i="8"/>
  <c r="E21" i="8"/>
  <c r="P21" i="8"/>
  <c r="P22" i="8"/>
  <c r="P21" i="6"/>
  <c r="P23" i="6"/>
  <c r="E20" i="6"/>
  <c r="E22" i="6"/>
  <c r="E23" i="6"/>
  <c r="I100" i="6"/>
  <c r="E21" i="6"/>
  <c r="L127" i="5"/>
  <c r="E63" i="5" s="1"/>
  <c r="M122" i="4"/>
  <c r="F63" i="4" s="1"/>
  <c r="G63" i="18" l="1"/>
  <c r="B22" i="1"/>
  <c r="P25" i="18"/>
  <c r="G62" i="17"/>
  <c r="B21" i="1"/>
  <c r="P27" i="17"/>
  <c r="C21" i="1"/>
  <c r="P27" i="16"/>
  <c r="C20" i="1"/>
  <c r="G20" i="1"/>
  <c r="G62" i="15"/>
  <c r="B19" i="1"/>
  <c r="G63" i="14"/>
  <c r="B18" i="1"/>
  <c r="G62" i="13"/>
  <c r="B17" i="1"/>
  <c r="H28" i="12"/>
  <c r="P28" i="12" s="1"/>
  <c r="P30" i="12" s="1"/>
  <c r="G62" i="11"/>
  <c r="B15" i="1"/>
  <c r="D15" i="2"/>
  <c r="G14" i="1"/>
  <c r="H28" i="10"/>
  <c r="P28" i="10" s="1"/>
  <c r="P30" i="10" s="1"/>
  <c r="P27" i="9"/>
  <c r="C13" i="1"/>
  <c r="G13" i="1"/>
  <c r="G61" i="8"/>
  <c r="B12" i="1"/>
  <c r="H28" i="7"/>
  <c r="P28" i="7" s="1"/>
  <c r="P30" i="7" s="1"/>
  <c r="P25" i="6"/>
  <c r="E22" i="2"/>
  <c r="G62" i="6"/>
  <c r="B10" i="1"/>
  <c r="P27" i="5"/>
  <c r="C9" i="1"/>
  <c r="G9" i="1"/>
  <c r="H28" i="4"/>
  <c r="P28" i="4" s="1"/>
  <c r="P30" i="4" s="1"/>
  <c r="G7" i="1"/>
  <c r="H28" i="3"/>
  <c r="P28" i="3" s="1"/>
  <c r="P30" i="3" s="1"/>
  <c r="P25" i="15"/>
  <c r="E23" i="14"/>
  <c r="E22" i="14"/>
  <c r="P22" i="14"/>
  <c r="E21" i="14"/>
  <c r="E20" i="14"/>
  <c r="P23" i="14"/>
  <c r="P21" i="14"/>
  <c r="E23" i="13"/>
  <c r="E24" i="2" s="1"/>
  <c r="E21" i="13"/>
  <c r="P21" i="13"/>
  <c r="I22" i="2" s="1"/>
  <c r="E20" i="13"/>
  <c r="P22" i="13"/>
  <c r="I23" i="2" s="1"/>
  <c r="P23" i="13"/>
  <c r="I24" i="2" s="1"/>
  <c r="E22" i="13"/>
  <c r="E23" i="2" s="1"/>
  <c r="P25" i="11"/>
  <c r="P25" i="8"/>
  <c r="P27" i="18" l="1"/>
  <c r="C22" i="1"/>
  <c r="G22" i="1" s="1"/>
  <c r="H28" i="17"/>
  <c r="P28" i="17" s="1"/>
  <c r="P30" i="17" s="1"/>
  <c r="G21" i="1"/>
  <c r="H28" i="16"/>
  <c r="P28" i="16" s="1"/>
  <c r="P30" i="16" s="1"/>
  <c r="P27" i="15"/>
  <c r="C19" i="1"/>
  <c r="G19" i="1" s="1"/>
  <c r="P27" i="11"/>
  <c r="C15" i="1"/>
  <c r="G15" i="1"/>
  <c r="I25" i="2"/>
  <c r="I27" i="2" s="1"/>
  <c r="H28" i="9"/>
  <c r="P28" i="9" s="1"/>
  <c r="P30" i="9" s="1"/>
  <c r="P27" i="8"/>
  <c r="C12" i="1"/>
  <c r="G12" i="1" s="1"/>
  <c r="B23" i="1"/>
  <c r="P27" i="6"/>
  <c r="C10" i="1"/>
  <c r="G10" i="1" s="1"/>
  <c r="H28" i="5"/>
  <c r="P28" i="5" s="1"/>
  <c r="P30" i="5" s="1"/>
  <c r="P25" i="14"/>
  <c r="P25" i="13"/>
  <c r="H28" i="18" l="1"/>
  <c r="P28" i="18" s="1"/>
  <c r="P30" i="18" s="1"/>
  <c r="H28" i="15"/>
  <c r="P28" i="15" s="1"/>
  <c r="P30" i="15" s="1"/>
  <c r="P27" i="14"/>
  <c r="C18" i="1"/>
  <c r="G18" i="1" s="1"/>
  <c r="G23" i="1" s="1"/>
  <c r="B24" i="1" s="1"/>
  <c r="B25" i="1" s="1"/>
  <c r="H29" i="2" s="1"/>
  <c r="I29" i="2" s="1"/>
  <c r="P27" i="13"/>
  <c r="C17" i="1"/>
  <c r="G17" i="1" s="1"/>
  <c r="H28" i="11"/>
  <c r="P28" i="11" s="1"/>
  <c r="P30" i="11" s="1"/>
  <c r="H28" i="8"/>
  <c r="P28" i="8" s="1"/>
  <c r="P30" i="8" s="1"/>
  <c r="H28" i="6"/>
  <c r="P28" i="6" s="1"/>
  <c r="P30" i="6" s="1"/>
  <c r="C23" i="1"/>
  <c r="H28" i="14" l="1"/>
  <c r="P28" i="14" s="1"/>
  <c r="P30" i="14" s="1"/>
  <c r="H28" i="13"/>
  <c r="P28" i="13" s="1"/>
  <c r="P30" i="13" s="1"/>
  <c r="G24" i="1"/>
  <c r="G25" i="1"/>
  <c r="H28" i="2"/>
  <c r="I28" i="2" s="1"/>
  <c r="I30" i="2" s="1"/>
  <c r="G26" i="1" l="1"/>
</calcChain>
</file>

<file path=xl/sharedStrings.xml><?xml version="1.0" encoding="utf-8"?>
<sst xmlns="http://schemas.openxmlformats.org/spreadsheetml/2006/main" count="2968" uniqueCount="422">
  <si>
    <t>Rekapitulácia rozpočtu</t>
  </si>
  <si>
    <t>Stavba VRANOV N.T. - OPRAVY CHODNÍKOV A MIEST. KOMUNIKÁCIÍ NA ÚZEMÍ MESTA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</si>
  <si>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</si>
  <si>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</si>
  <si>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</si>
  <si>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</si>
  <si>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</si>
  <si>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</si>
  <si>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</si>
  <si>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</si>
  <si>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</si>
  <si>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</si>
  <si>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OPRAVA KOMUNIKÁCIE NA PALÁRIKOVEJ A ZÁBORSKÉHO ULICI</t>
  </si>
  <si>
    <t>OPRAVA CHODNÍKA NA HERLIANSKEJ ULICI</t>
  </si>
  <si>
    <t>OPRAVA CHODNÍKA NA MLYNSKEJ ULICI</t>
  </si>
  <si>
    <t>OPRAVA PARKOVISKA A CHODNÍKA PRI BD Č. 1215</t>
  </si>
  <si>
    <t>OPRAVA KOMUNIKÁCIE NA SÍDL.OKULKA ZA BD N,O,P A PRED BD O</t>
  </si>
  <si>
    <t>Oprava chodníka pri MŠ sídlisko 1.mája</t>
  </si>
  <si>
    <t>OPRAVA CHODNÍKA NA SÍDLISKU I. PRI BD 991-988</t>
  </si>
  <si>
    <t>OPRAVA CHODNÍKA NA UL. JANKA KRÁĹA</t>
  </si>
  <si>
    <t>OPRAVA PARKOVISKA ZA MsDK A OPRAVA CHODNÍKA A KOMUNIKÁCIE NA KALINČIAKOVEJ UL.</t>
  </si>
  <si>
    <t>OPRAVA CHODNÍKA NA BERNOLÁKOVEJ ULICI (PRED ZŠC)</t>
  </si>
  <si>
    <t>OPRAVA PLOCHY NA SÍDLISKU LÚČNA</t>
  </si>
  <si>
    <t>OPRAVA KOMUNIKÁCIE NA VINIČNEJ ULICI</t>
  </si>
  <si>
    <t>OPRAVA KOMUNIKÁCIE A CHODNÍKOV NA SÍDL. 1. MÁJA PRI BD D A E</t>
  </si>
  <si>
    <t>VRANOV N/T-UL. DOBRIANSKEHO-CHODNÍK</t>
  </si>
  <si>
    <t>VRANOV N/T-UL. MLYNSKÁ-ÚPRAVA PARKOVISKA PRED BYT. DOMOM 1485</t>
  </si>
  <si>
    <t>Oprava plochy na parcele 3036/9</t>
  </si>
  <si>
    <t>Krycí list rozpočtu</t>
  </si>
  <si>
    <t>Stavba  VRANOV N.T. - OPRAVY CHODNÍKOV A MIEST. KOMUNIKÁCIÍ NA ÚZEMÍ MESTA</t>
  </si>
  <si>
    <t>Objekt OPRAVA KOMUNIKÁCIE NA PALÁRIKOVEJ A ZÁBORSKÉHO ULICI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</si>
  <si>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</si>
  <si>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</si>
  <si>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</si>
  <si>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</si>
  <si>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</si>
  <si>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12. 5. 2022</t>
  </si>
  <si>
    <t>Odberateľ: Mesto Vranov nad Topľou</t>
  </si>
  <si>
    <t>Projektant: STAVOPROJEKT s. r. 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</si>
  <si>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</si>
  <si>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</si>
  <si>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</si>
  <si>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</si>
  <si>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</si>
  <si>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</si>
  <si>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</si>
  <si>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</si>
  <si>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</si>
  <si>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</si>
  <si>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</si>
  <si>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</si>
  <si>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</si>
  <si>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</si>
  <si>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</si>
  <si>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</si>
  <si>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</si>
  <si>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</si>
  <si>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</si>
  <si>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</si>
  <si>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</si>
  <si>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</si>
  <si>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</si>
  <si>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</si>
  <si>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</si>
  <si>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</si>
  <si>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</si>
  <si>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</si>
  <si>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</si>
  <si>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</si>
  <si>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</si>
  <si>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</si>
  <si>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12. 5.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</si>
  <si>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</si>
  <si>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</si>
  <si>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</si>
  <si>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</si>
  <si>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</si>
  <si>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</si>
  <si>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</si>
  <si>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</si>
  <si>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</si>
  <si>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</si>
  <si>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</si>
  <si>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</si>
  <si>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</si>
  <si>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</si>
  <si>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</si>
  <si>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</si>
  <si>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</si>
  <si>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</si>
  <si>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</si>
  <si>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</si>
  <si>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</si>
  <si>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</si>
  <si>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 VRANOV N.T. - OPRAVY CHODNÍKOV A MIEST. KOMUNIKÁCIÍ NA ÚZEMÍ MESTA</t>
  </si>
  <si>
    <t>ZEMNÉ PRÁCE</t>
  </si>
  <si>
    <t>113151214</t>
  </si>
  <si>
    <t>Frézovanie živ. krytu hr. do 50 mm, š. nad 750 mm alebo nad 500 m2, bez prekážok</t>
  </si>
  <si>
    <t>m2</t>
  </si>
  <si>
    <t>SPEVNENÉ PLOCHY</t>
  </si>
  <si>
    <t>573211111</t>
  </si>
  <si>
    <t>Postrek živičný spojovací z cestného asfaltu 0,5-0,7 kg/m2</t>
  </si>
  <si>
    <t>577142212</t>
  </si>
  <si>
    <t>Betón asfalt. tr. 2 stred. AC 11 (ABS), hrub. AC 16 (ABH), AC 8 (ABJ) š. nad 3 m hr. 50 mm</t>
  </si>
  <si>
    <t>POTRUBNÉ ROZVODY</t>
  </si>
  <si>
    <t>899231111</t>
  </si>
  <si>
    <t>Výšková úprava vstupu alebo vpuste do 200 mm zvýšením mreže</t>
  </si>
  <si>
    <t>kus</t>
  </si>
  <si>
    <t>899331111</t>
  </si>
  <si>
    <t>Výšková úprava vstupu alebo vpuste do 200 mm zvýšením poklopu</t>
  </si>
  <si>
    <t>899431111</t>
  </si>
  <si>
    <t>Výšková úprava vstupu alebo vpuste do 200 mm zvýšením hrnca</t>
  </si>
  <si>
    <t>OSTATNÉ PRÁCE</t>
  </si>
  <si>
    <t>919735111</t>
  </si>
  <si>
    <t>Rezanie stávajúceho živičného krytu alebo podkladu hr. do 50 mm</t>
  </si>
  <si>
    <t>m</t>
  </si>
  <si>
    <t>979082213</t>
  </si>
  <si>
    <t>Vodorovná doprava sute po suchu do 1 km</t>
  </si>
  <si>
    <t>t</t>
  </si>
  <si>
    <t>979082219</t>
  </si>
  <si>
    <t>Príplatok za každý ďalší 1 km sute</t>
  </si>
  <si>
    <t>979088110</t>
  </si>
  <si>
    <t>Poplatok za uloženie sute a vyb. hmôt na skladku</t>
  </si>
  <si>
    <t>PRESUNY HMÔT</t>
  </si>
  <si>
    <t>998225111</t>
  </si>
  <si>
    <t>Presun hmôt pre pozemné komunikácie a plochy letísk, kryt živičný</t>
  </si>
  <si>
    <t>Objekt OPRAVA CHODNÍKA NA HERLIANSKEJ ULICI</t>
  </si>
  <si>
    <t>121101101</t>
  </si>
  <si>
    <t>Odstránenie ornice s premiestnením do 50 m</t>
  </si>
  <si>
    <t>m3</t>
  </si>
  <si>
    <t>181101101</t>
  </si>
  <si>
    <t>Úprava pláne v zárezoch v horn. tr. 1-4 bez zhutnenia</t>
  </si>
  <si>
    <t>181301101</t>
  </si>
  <si>
    <t>Rozprestretie ornice, sklon do 1:5 do 500 m2 hr. do 10 cm</t>
  </si>
  <si>
    <t>113107241</t>
  </si>
  <si>
    <t>Odstránenie podkladov alebo krytov živičných hr. do 50 mm, nad 200 m2</t>
  </si>
  <si>
    <t>113204111</t>
  </si>
  <si>
    <t>Vytrhanie obrubníkov záhonových</t>
  </si>
  <si>
    <t>180402111</t>
  </si>
  <si>
    <t>Založenie parkového trávnika výsevom v rovine</t>
  </si>
  <si>
    <t>183403153</t>
  </si>
  <si>
    <t>Obrobenie pôdy hrabaním v rovine</t>
  </si>
  <si>
    <t>113201211</t>
  </si>
  <si>
    <t>Vytrhanie obrubníkov cestných betónových</t>
  </si>
  <si>
    <t>005724100</t>
  </si>
  <si>
    <t>Zmes trávna parková rekreačná</t>
  </si>
  <si>
    <t>kg</t>
  </si>
  <si>
    <t>573111112</t>
  </si>
  <si>
    <t>Postrek živ. infiltračný s posypom kam. z asfaltu 1,0 kg/m2</t>
  </si>
  <si>
    <t>577134311</t>
  </si>
  <si>
    <t>Asfaltový betón AC 11 (ABS III) hr. 40 mm, š. do 3 m</t>
  </si>
  <si>
    <t>916561111</t>
  </si>
  <si>
    <t>Osadenie záhon. obrubníka betón. do lôžka z betónu tr. C 12/15 s bočnou oporou</t>
  </si>
  <si>
    <t>917862111</t>
  </si>
  <si>
    <t>Osad. chodník. obrubníka betón. stojatého s oporou do lôžka z betónu tr. C 12/15</t>
  </si>
  <si>
    <t>979084216</t>
  </si>
  <si>
    <t>Vodorovná doprava vybúraných hmôt po suchu do 5 km</t>
  </si>
  <si>
    <t>979084219</t>
  </si>
  <si>
    <t>Príplatok za každých ďalších 5 km vybúr. hmôt nad 5 km</t>
  </si>
  <si>
    <t>592173050</t>
  </si>
  <si>
    <t>Obrubník záhonový ABO 5-20</t>
  </si>
  <si>
    <t>592174020</t>
  </si>
  <si>
    <t>Betón. obrubník nábehový 1000/200/150</t>
  </si>
  <si>
    <t>ks</t>
  </si>
  <si>
    <t>592174510</t>
  </si>
  <si>
    <t>Obrubník chodníkový ABO 2-15 100x15x25</t>
  </si>
  <si>
    <t>91100201</t>
  </si>
  <si>
    <t>Asfaltová zálievka</t>
  </si>
  <si>
    <t>Objekt OPRAVA CHODNÍKA NA MLYNSKEJ ULICI</t>
  </si>
  <si>
    <t>162701105</t>
  </si>
  <si>
    <t>Vodorovné premiestnenie výkopu do 10000 m horn. tr. 1-4</t>
  </si>
  <si>
    <t>167101102</t>
  </si>
  <si>
    <t>Nakladanie výkopku nad 100 m3 v horn. tr. 1-4</t>
  </si>
  <si>
    <t>171201201</t>
  </si>
  <si>
    <t>Uloženie sypaniny na skládku</t>
  </si>
  <si>
    <t>181101102</t>
  </si>
  <si>
    <t>Úprava pláne v zárezoch v horn. tr. 1-4 so zhutnením</t>
  </si>
  <si>
    <t>122202202</t>
  </si>
  <si>
    <t>Odkopávky pre cesty v horn. tr. 3 nad 100 do 1 000 m3</t>
  </si>
  <si>
    <t>113107222</t>
  </si>
  <si>
    <t>Odstránenie podkladov alebo krytov z kameniva drv. hr. 100-200 mm, nad 200 m2</t>
  </si>
  <si>
    <t>564231111</t>
  </si>
  <si>
    <t>Podklad zo štrkopiesku hr. 100 mm</t>
  </si>
  <si>
    <t>564841111</t>
  </si>
  <si>
    <t>Podklad zo štrkodrte hr. 120 mm</t>
  </si>
  <si>
    <t>577141212</t>
  </si>
  <si>
    <t>Betón asfalt. tr. 2 stred. AC 11 (ABS), hrub. AC 16 (ABH), AC 8 (ABJ) š. do 3 m hr. 50 mm</t>
  </si>
  <si>
    <t>914001111</t>
  </si>
  <si>
    <t>Osadenie zvislých cestných dopravných značiek na stĺpiky, konzoly alebo objekty</t>
  </si>
  <si>
    <t>404420315</t>
  </si>
  <si>
    <t>Značka dopravná 222 a 225 Al plech reflex. tr. 1 založ. Al okraj d 600</t>
  </si>
  <si>
    <t>404459610</t>
  </si>
  <si>
    <t>Stĺpik Al 60/5 hladký drážkový</t>
  </si>
  <si>
    <t>Objekt OPRAVA PARKOVISKA A CHODNÍKA PRI BD Č. 1215</t>
  </si>
  <si>
    <t>113107130</t>
  </si>
  <si>
    <t>Odstránenie podkladov alebo krytov z betónu prost. hr. do 100 mm, do 200 m2</t>
  </si>
  <si>
    <t>577134321</t>
  </si>
  <si>
    <t>Asfaltový betón AC 11 (ABS III) hr. 40 mm, š. nad 3 m</t>
  </si>
  <si>
    <t>Objekt OPRAVA KOMUNIKÁCIE NA SÍDL.OKULKA ZA BD N,O,P A PRED BD O</t>
  </si>
  <si>
    <t>Objekt Oprava chodníka pri MŠ sídlisko 1.mája</t>
  </si>
  <si>
    <t>162501102</t>
  </si>
  <si>
    <t xml:space="preserve">Vodorovné premiestnenie výkopku  po spevnenej ceste z  horniny tr.1-4, do 100 m3 na vzdialenosť do 3000 m   </t>
  </si>
  <si>
    <t>171201101</t>
  </si>
  <si>
    <t xml:space="preserve">Uloženie sypaniny do násypov s rozprestretím sypaniny vo vrstvách a s hrubým urovnaním nezhutnených   </t>
  </si>
  <si>
    <t xml:space="preserve">Odstránenie krytu v ploche nad 200 m2 asfaltového, hr. vrstvy do 50 mm,  -0,09800t   </t>
  </si>
  <si>
    <t>577131211</t>
  </si>
  <si>
    <t xml:space="preserve">Betón asfaltový nemodifik. II.tr. jemnozrnný AC 8 O, strednozrnný AC 11 O alebo hrubozrnný AC 16 L po zhutnení hr. 40 mm   </t>
  </si>
  <si>
    <t>99876</t>
  </si>
  <si>
    <t xml:space="preserve">Poplatok za uloženie sute na skládku   </t>
  </si>
  <si>
    <t>919735112</t>
  </si>
  <si>
    <t xml:space="preserve">Rezanie existujúceho asfaltového krytu alebo podkladu hĺbky nad 50 do 100 mm   </t>
  </si>
  <si>
    <t>Objekt OPRAVA CHODNÍKA NA SÍDLISKU I. PRI BD 991-988</t>
  </si>
  <si>
    <t>Objekt OPRAVA CHODNÍKA NA UL. JANKA KRÁĹA</t>
  </si>
  <si>
    <t>113107141</t>
  </si>
  <si>
    <t>Odstránenie podkladov alebo krytov živičných hr. do 50 mm, do 200 m2</t>
  </si>
  <si>
    <t>577155312</t>
  </si>
  <si>
    <t>Asfaltový betón AC 16 (ABH III) vrstva ložná hr. 60 mm, š. do 3 m</t>
  </si>
  <si>
    <t>Objekt OPRAVA PARKOVISKA ZA MsDK A OPRAVA CHODNÍKA A KOMUNIKÁCIE NA KALINČIAKOVEJ UL.</t>
  </si>
  <si>
    <t>181201102</t>
  </si>
  <si>
    <t>Úprava pláne zárezov v horn. tr. 1-4 so zhutnením</t>
  </si>
  <si>
    <t>122202201</t>
  </si>
  <si>
    <t>Odkopávky pre cesty v horn. tr. 3 do 100 m3</t>
  </si>
  <si>
    <t>122202209</t>
  </si>
  <si>
    <t>Príplatok za lepivosť horn. tr. 3 pre cesty</t>
  </si>
  <si>
    <t>564251111</t>
  </si>
  <si>
    <t>Podklad zo štrkopiesku hr. 150 mm</t>
  </si>
  <si>
    <t>577144121</t>
  </si>
  <si>
    <t>Asfaltový betón vrstva obrusná AC 11 obrus (ABS) hr. 50 mm, š. nad 3 m</t>
  </si>
  <si>
    <t>577144111</t>
  </si>
  <si>
    <t>Asfaltový betón vrstva obrusná AC 11 obrus (ABS) hr. 50 mm, š. do 3 m</t>
  </si>
  <si>
    <t>596211112</t>
  </si>
  <si>
    <t>Kladenie zámkovej dlažby pre chodcov hr. 60 mm sk. A 100-300 m2</t>
  </si>
  <si>
    <t>592960015</t>
  </si>
  <si>
    <t>998223011</t>
  </si>
  <si>
    <t>Presun hmôt pre pozemné komunikácie, kryt dláždený</t>
  </si>
  <si>
    <t>Objekt OPRAVA CHODNÍKA NA BERNOLÁKOVEJ ULICI (PRED ZŠC)</t>
  </si>
  <si>
    <t>Objekt OPRAVA PLOCHY NA SÍDLISKU LÚČNA</t>
  </si>
  <si>
    <t>167101101</t>
  </si>
  <si>
    <t>Nakladanie výkopku do 100 m3 v horn. tr. 1-4</t>
  </si>
  <si>
    <t>180405111</t>
  </si>
  <si>
    <t>Výplň otvorov vo veget. prefabr.kamenivom fr. 4-8 mm</t>
  </si>
  <si>
    <t>564261111</t>
  </si>
  <si>
    <t>Podklad zo štrkopiesku hr. 200 mm</t>
  </si>
  <si>
    <t>564851111</t>
  </si>
  <si>
    <t>Podklad zo štrkodrte hr. 150 mm</t>
  </si>
  <si>
    <t>596914313</t>
  </si>
  <si>
    <t>Kladenie dlažby poz. komunikácií z vegetačných dlaždíc hr. 100 mm, pl. nad 300 m2</t>
  </si>
  <si>
    <t>59300100</t>
  </si>
  <si>
    <t>59300200</t>
  </si>
  <si>
    <t>Značkovací kameň 80*80*80 červený</t>
  </si>
  <si>
    <t>Objekt OPRAVA KOMUNIKÁCIE NA VINIČNEJ ULICI</t>
  </si>
  <si>
    <t>Objekt OPRAVA KOMUNIKÁCIE A CHODNÍKOV NA SÍDL. 1. MÁJA PRI BD D A E</t>
  </si>
  <si>
    <t>182101101</t>
  </si>
  <si>
    <t>Svahovanie v zárezoch v horn. tr. 1-4</t>
  </si>
  <si>
    <t>182301121</t>
  </si>
  <si>
    <t>Rozprestretie ornice, sklon nad 1:5 do 500 m2 hr. do 10 cm</t>
  </si>
  <si>
    <t>180402112</t>
  </si>
  <si>
    <t>Založenie parkového trávnika výsevom vo svahu 1:5-1:2</t>
  </si>
  <si>
    <t>183403353</t>
  </si>
  <si>
    <t>Obrobenie pôdy hrabaním na svahu 1:2-1:1</t>
  </si>
  <si>
    <t>596914312</t>
  </si>
  <si>
    <t>Kladenie dlažby poz. komunikácií z vegetačných dlaždíc hr. 100 mm, pl. do 300 m2</t>
  </si>
  <si>
    <t>Objekt VRANOV N/T-UL. DOBRIANSKEHO-CHODNÍK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</si>
  <si>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</si>
  <si>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</si>
  <si>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</si>
  <si>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</si>
  <si>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>Práce PSV</t>
  </si>
  <si>
    <t xml:space="preserve">   IZOLÁCIE PROTI VODE A VLHKOSTI</t>
  </si>
  <si>
    <t xml:space="preserve">   NÁTERY</t>
  </si>
  <si>
    <t>111201101</t>
  </si>
  <si>
    <t>Odstránenie krovín a stromov s koreňmi do 1000 m2</t>
  </si>
  <si>
    <t>132201101</t>
  </si>
  <si>
    <t>Hĺbenie rýh šírka do 60 cm v horn. tr. 3 do 100 m3</t>
  </si>
  <si>
    <t>132201109</t>
  </si>
  <si>
    <t>Príplatok za lepivosť horniny tr. 3 v rýhach š. do 60 cm</t>
  </si>
  <si>
    <t>162601102</t>
  </si>
  <si>
    <t>Vodorovné premiestnenie výkopu do 5000 m horn. tr. 1-4</t>
  </si>
  <si>
    <t>Príplatok za lepivosť  horn. tr. 3 pre cesty</t>
  </si>
  <si>
    <t>113106121</t>
  </si>
  <si>
    <t>Rozobratie dlažby pre chodcov z betón. dlaždíc alebo tvárnic</t>
  </si>
  <si>
    <t>113107123</t>
  </si>
  <si>
    <t>Odstránenie podkladov alebo krytov z kameniva drv. hr. 200-300 mm, do 200 m2</t>
  </si>
  <si>
    <t>Odstránenie podkladov alebo krytov živičných hr. do 5 cm, do 200 m2</t>
  </si>
  <si>
    <t>113107142</t>
  </si>
  <si>
    <t>Odstránenie podkladov alebo krytov živičných hr. 50-100 mm, do 200 m2</t>
  </si>
  <si>
    <t>113202111</t>
  </si>
  <si>
    <t>Vytrhanie krajníkov alebo obrubníkov stojatých</t>
  </si>
  <si>
    <t>Obrobenie pôdy hrabanim v rovine</t>
  </si>
  <si>
    <t>111251111</t>
  </si>
  <si>
    <t>Drvenie odrezaných konárov do 100 mm s odvozom a zložením do 20 km</t>
  </si>
  <si>
    <t>005724000</t>
  </si>
  <si>
    <t>Zmes trávna parková sídlisková</t>
  </si>
  <si>
    <t>ZÁKLADY</t>
  </si>
  <si>
    <t>274313311</t>
  </si>
  <si>
    <t>Základové pásy z betónu prostého tr. B 10 (C8/10)</t>
  </si>
  <si>
    <t>ZVISLÉ KONŠTRUKCIE</t>
  </si>
  <si>
    <t>311921111</t>
  </si>
  <si>
    <t>Osadenie podkl. betón. kvádrikov do 0,01 m3 na maltu MC-15</t>
  </si>
  <si>
    <t>341361221</t>
  </si>
  <si>
    <t>Výstuž stien 10216</t>
  </si>
  <si>
    <t>313311911</t>
  </si>
  <si>
    <t>Nadzákladové múry obkladové z betónu tr. B 20</t>
  </si>
  <si>
    <t>341361721</t>
  </si>
  <si>
    <t>Výstuž stien 10425</t>
  </si>
  <si>
    <t>133303100</t>
  </si>
  <si>
    <t>Uholník rovnoramenný S185 (10000) 50x50x4 mm</t>
  </si>
  <si>
    <t>598888100</t>
  </si>
  <si>
    <t>Debniaca tvárnica  500*400*250</t>
  </si>
  <si>
    <t>VODOROVNÉ KONŠTRUKCIE</t>
  </si>
  <si>
    <t>457451111</t>
  </si>
  <si>
    <t>Cementový poter hr. do 40 mm bez vložky</t>
  </si>
  <si>
    <t>Podklad zo štrkopiesku hr. 10 cm</t>
  </si>
  <si>
    <t>573111111</t>
  </si>
  <si>
    <t>Postrek živ. infiltračný s posypom kam. z asfaltu 0,6 kg/m2</t>
  </si>
  <si>
    <t>577143211</t>
  </si>
  <si>
    <t>Asfaltový betón AC 8 (ABJ II) hr. 50 mm, š. do 3 m</t>
  </si>
  <si>
    <t>577144211</t>
  </si>
  <si>
    <t>Asfaltový betón AC 11 (ABS II) hr. 50 mm, š. do 3 m</t>
  </si>
  <si>
    <t>POVRCHOVÉ ÚPRAVY</t>
  </si>
  <si>
    <t>622451131</t>
  </si>
  <si>
    <t>Omietka vonk. stien cementová hladká zlož. I až II</t>
  </si>
  <si>
    <t>962042321</t>
  </si>
  <si>
    <t>Búranie muriva z betónu alebo otvorov nad 4 m2</t>
  </si>
  <si>
    <t>Osadenie záhonového obrubníka betónového do lôžka z betónu s bočnou oporou</t>
  </si>
  <si>
    <t>Osadenie chodník. obrubníka betónového stojatého s oporou do lôžka z betónu</t>
  </si>
  <si>
    <t>935111111</t>
  </si>
  <si>
    <t>Osadenie priekop. žľabu z bet. tvárnic š. do 500 mm do lôžka z kameniva hr. 100 mm</t>
  </si>
  <si>
    <t>Rezanie stávajúceho živičného krytu alebo podkladu hr. do 5 cm</t>
  </si>
  <si>
    <t>966005311</t>
  </si>
  <si>
    <t>Vybúranie plechového oplotenia</t>
  </si>
  <si>
    <t>Vodor. doprava sute po suchu do 1 km</t>
  </si>
  <si>
    <t>Vodor. doprava vybúraných hmôt po suchu do 5 km</t>
  </si>
  <si>
    <t>Príplatok za každých ďalších 5 km vybúr. hmôt nad 5km</t>
  </si>
  <si>
    <t>911231111</t>
  </si>
  <si>
    <t>Osadenie a montáž cest. oceľ. zábradlia s oceľ. stĺpikmi, s dvoma madlami</t>
  </si>
  <si>
    <t>917862112</t>
  </si>
  <si>
    <t>Osadenie palisád</t>
  </si>
  <si>
    <t>919734220</t>
  </si>
  <si>
    <t>Rezanie stávajúceho betónového krytu alebo podkladu hr. nad 19 do 20 cm</t>
  </si>
  <si>
    <t>9690281001</t>
  </si>
  <si>
    <t>Ukotvenie L-profilu do betónovej plochy</t>
  </si>
  <si>
    <t>Poplatok za uloženie sute  na skladku</t>
  </si>
  <si>
    <t>55300010</t>
  </si>
  <si>
    <t>Dodávka ocele pre zábradlie</t>
  </si>
  <si>
    <t>592172000</t>
  </si>
  <si>
    <t>Betónový obrubník parkový 500/200/50</t>
  </si>
  <si>
    <t>592451000</t>
  </si>
  <si>
    <t>Palisády  165*165*1200 - farba hnedá</t>
  </si>
  <si>
    <t>59301050</t>
  </si>
  <si>
    <t>dodávka bet. žľabovky 50x20*8(5,5)</t>
  </si>
  <si>
    <t>90000333</t>
  </si>
  <si>
    <t>Dunajský štrk</t>
  </si>
  <si>
    <t>M2</t>
  </si>
  <si>
    <t>IZOLÁCIE PROTI VODE A VLHKOSTI</t>
  </si>
  <si>
    <t>711121131</t>
  </si>
  <si>
    <t>Zhotov. izolácie proti vlhkosti za horúca vodor. náterom asfalt.</t>
  </si>
  <si>
    <t>711122131</t>
  </si>
  <si>
    <t>Zhotovenie izolácie proti vlhkosti za horúca zvisl. náterom asfalt.</t>
  </si>
  <si>
    <t>711141559</t>
  </si>
  <si>
    <t>Zhotov. izolácie proti vlhkosti pritavením NAIP vodor.</t>
  </si>
  <si>
    <t>711142559</t>
  </si>
  <si>
    <t>Zhotovenie izolácie proti vlhkosti pritavením NAIP zvislá</t>
  </si>
  <si>
    <t>998711101</t>
  </si>
  <si>
    <t>Presun hmôt pre izolácie proti vode v objektoch výšky do 6 m</t>
  </si>
  <si>
    <t>111613440</t>
  </si>
  <si>
    <t>Asfalt AO SI 85/40 bubny</t>
  </si>
  <si>
    <t>628311550</t>
  </si>
  <si>
    <t xml:space="preserve">Pás ťažký asfaltový </t>
  </si>
  <si>
    <t>NÁTERY</t>
  </si>
  <si>
    <t>783424240</t>
  </si>
  <si>
    <t>Nátery synt. potrubia do DN 50mm jednonás. 1x email +zákl.</t>
  </si>
  <si>
    <t>Objekt VRANOV N/T-UL. MLYNSKÁ-ÚPRAVA PARKOVISKA PRED BYT. DOMOM 1485</t>
  </si>
  <si>
    <t>113107131</t>
  </si>
  <si>
    <t>Odstránenie podkladov alebo krytov z betónu prost. hr. do 150 mm, do 200 m2</t>
  </si>
  <si>
    <t>564861111</t>
  </si>
  <si>
    <t>Podklad zo štrkodrte hr. 200 mm</t>
  </si>
  <si>
    <t>577141322</t>
  </si>
  <si>
    <t>Betón asfaltový tr. 3 ložný AC 16 (ABL 3) š. do 3 m hr. 50 mm</t>
  </si>
  <si>
    <t>915711111</t>
  </si>
  <si>
    <t>Vodorovné značenie krytov striek. farbou, deliace čiary š. 120 mm</t>
  </si>
  <si>
    <t>915719111</t>
  </si>
  <si>
    <t>Príplatok za reflexnú úpravu balotinovú, deliace čiary š. 120 mm</t>
  </si>
  <si>
    <t>915721111</t>
  </si>
  <si>
    <t>Vodorovné značenie krytov striek. farbou, čiary, zebry, šípky, nápisy a pod.</t>
  </si>
  <si>
    <t>915729111</t>
  </si>
  <si>
    <t>Príplatok za reflexnú úpravu balotinovú, čiary, zebry, šípky, nápisy a pod.</t>
  </si>
  <si>
    <t>915791111</t>
  </si>
  <si>
    <t>Predznač. pre vodor. značenie z náter. hmôt, deliace čiary, vodiace pásiky</t>
  </si>
  <si>
    <t>915791112</t>
  </si>
  <si>
    <t>Predznač. pre vodor. znač. z náter. hmôt, stopčiary, zebry, tiene, šípky, nápisy, prechody</t>
  </si>
  <si>
    <t>M</t>
  </si>
  <si>
    <t>Objekt Oprava plochy na parcele 3036/9</t>
  </si>
  <si>
    <t>113151215</t>
  </si>
  <si>
    <t xml:space="preserve">Odstránenie asfaltového podkladu alebo krytu frézovaním,nad 500 m2,pruh nad 750 mm,hr.60 mm   </t>
  </si>
  <si>
    <t>132301101</t>
  </si>
  <si>
    <t xml:space="preserve">Výkop ryhy do šírky 600 mm v horn.4 do 100 m3   </t>
  </si>
  <si>
    <t>1</t>
  </si>
  <si>
    <t xml:space="preserve">Postrek asfaltový spojovací bez posypu kamenivom z asfaltu cestného v množstve 0,70 kg/m2   </t>
  </si>
  <si>
    <t>916161111</t>
  </si>
  <si>
    <t xml:space="preserve">Osadenie cestnej obruby z veľkých kociek s bočnou oporou z bet. tr. C 12/15 do lôžka z betónu   </t>
  </si>
  <si>
    <t xml:space="preserve">Vytrhanie obrúb kamenných, s vybúraním lôžka, záhonových,  -0,04000t   </t>
  </si>
  <si>
    <t>577144221</t>
  </si>
  <si>
    <t xml:space="preserve">Asfaltový betón vrstva obrusná AC 11 O v pruhu š. nad 3 m z nemodifik. asfaltu tr. I, po zhutnení hr. 50 mm   </t>
  </si>
  <si>
    <t>5921954370</t>
  </si>
  <si>
    <t xml:space="preserve">Výšková úprava uličného vstupu alebo vpuste do 200 mm zvýšením mreže   </t>
  </si>
  <si>
    <t xml:space="preserve">Presun hmôt pre pozemnú komunikáciu a letisko s krytom asfaltovým akejkoľvek dĺžky objektu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</si>
  <si>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</si>
  <si>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</si>
  <si>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</si>
  <si>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</si>
  <si>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</si>
  <si>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</si>
  <si>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</si>
  <si>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</si>
  <si>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</si>
  <si>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</si>
  <si>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</si>
  <si>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</si>
  <si>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Dlažba  200*100*60  sivá </t>
    </r>
    <r>
      <rPr>
        <sz val="8"/>
        <color rgb="FFFF0000"/>
        <rFont val="Arial CE"/>
        <charset val="238"/>
      </rPr>
      <t>obchodný názov a typ uvedie uchádzač</t>
    </r>
  </si>
  <si>
    <r>
      <t xml:space="preserve">Zatrávňovacia dlažba  600*400*100 </t>
    </r>
    <r>
      <rPr>
        <sz val="8"/>
        <color rgb="FFFF0000"/>
        <rFont val="Arial CE"/>
        <charset val="238"/>
      </rPr>
      <t>obchodný názov a typ uvedie uchádzač</t>
    </r>
  </si>
  <si>
    <t xml:space="preserve">OBRUBNÍK 1000x200x100 mm - SKOS 15/15 mm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</si>
</sst>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FFFFFF"/>
      <name val="Calibri"/>
      <family val="2"/>
      <charset val="238"/>
      <scheme val="minor"/>
    </font>
    <font>
      <sz val="8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8" fillId="0" borderId="0" xfId="0" applyFont="1"/>
    <xf numFmtId="164" fontId="6" fillId="0" borderId="14" xfId="0" applyNumberFormat="1" applyFont="1" applyFill="1" applyBorder="1"/>
    <xf numFmtId="0" fontId="19" fillId="0" borderId="0" xfId="0" applyFont="1" applyAlignment="1">
      <alignment wrapText="1"/>
    </xf>
    <xf numFmtId="164" fontId="19" fillId="0" borderId="0" xfId="0" applyNumberFormat="1" applyFont="1" applyAlignment="1">
      <alignment wrapText="1"/>
    </xf>
    <xf numFmtId="166" fontId="19" fillId="0" borderId="0" xfId="0" applyNumberFormat="1" applyFont="1" applyAlignment="1">
      <alignment wrapText="1"/>
    </xf>
    <xf numFmtId="165" fontId="19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9" fillId="0" borderId="0" xfId="0" applyNumberFormat="1" applyFont="1" applyAlignment="1">
      <alignment horizontal="left" wrapText="1"/>
    </xf>
    <xf numFmtId="166" fontId="19" fillId="0" borderId="0" xfId="0" applyNumberFormat="1" applyFont="1"/>
    <xf numFmtId="166" fontId="19" fillId="0" borderId="105" xfId="0" applyNumberFormat="1" applyFont="1" applyBorder="1"/>
    <xf numFmtId="0" fontId="19" fillId="0" borderId="44" xfId="0" applyFont="1" applyBorder="1" applyAlignment="1">
      <alignment wrapText="1"/>
    </xf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49" xfId="0" applyFont="1" applyFill="1" applyBorder="1"/>
    <xf numFmtId="0" fontId="1" fillId="0" borderId="76" xfId="0" applyFont="1" applyFill="1" applyBorder="1"/>
    <xf numFmtId="0" fontId="1" fillId="0" borderId="36" xfId="0" applyFont="1" applyFill="1" applyBorder="1"/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1" fillId="0" borderId="58" xfId="0" applyFont="1" applyFill="1" applyBorder="1"/>
    <xf numFmtId="0" fontId="1" fillId="0" borderId="83" xfId="0" applyFont="1" applyFill="1" applyBorder="1"/>
    <xf numFmtId="0" fontId="1" fillId="0" borderId="40" xfId="0" applyFont="1" applyFill="1" applyBorder="1"/>
    <xf numFmtId="0" fontId="6" fillId="0" borderId="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4" fillId="0" borderId="109" xfId="0" applyFont="1" applyBorder="1"/>
    <xf numFmtId="0" fontId="19" fillId="0" borderId="0" xfId="0" applyFont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138B-835C-4FE1-817F-E9A27F25CB6C}">
  <dimension ref="A1:Z26"/>
  <sheetViews>
    <sheetView tabSelected="1" workbookViewId="0">
      <selection activeCell="A7" sqref="A7:A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11.218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17" x14ac:dyDescent="0.3">
      <c r="A1" s="3"/>
      <c r="B1" s="3"/>
      <c r="C1" s="3"/>
      <c r="D1" s="3"/>
      <c r="E1" s="3"/>
      <c r="F1" s="3"/>
      <c r="G1" s="3"/>
    </row>
    <row r="2" spans="1:17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17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17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17" x14ac:dyDescent="0.3">
      <c r="A5" s="8"/>
      <c r="B5" s="8"/>
      <c r="C5" s="8"/>
      <c r="D5" s="8"/>
      <c r="E5" s="8"/>
      <c r="F5" s="8"/>
      <c r="G5" s="8"/>
    </row>
    <row r="6" spans="1:17" ht="34.200000000000003" customHeight="1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17" ht="37.200000000000003" customHeight="1" x14ac:dyDescent="0.3">
      <c r="A7" s="274" t="s">
        <v>12</v>
      </c>
      <c r="B7" s="218">
        <f>'SO 15749'!I106-Rekapitulácia!D7</f>
        <v>0</v>
      </c>
      <c r="C7" s="218">
        <f>'SO 15749'!P25</f>
        <v>0</v>
      </c>
      <c r="D7" s="218">
        <f>'SO 15749'!P17</f>
        <v>0</v>
      </c>
      <c r="E7" s="218">
        <f>'SO 15749'!P16</f>
        <v>0</v>
      </c>
      <c r="F7" s="218">
        <v>0</v>
      </c>
      <c r="G7" s="218">
        <f t="shared" ref="G7:G22" si="0">B7+C7+D7+E7+F7</f>
        <v>0</v>
      </c>
      <c r="K7">
        <f>'SO 15749'!K106</f>
        <v>0</v>
      </c>
      <c r="Q7">
        <v>30.126000000000001</v>
      </c>
    </row>
    <row r="8" spans="1:17" x14ac:dyDescent="0.3">
      <c r="A8" s="274" t="s">
        <v>13</v>
      </c>
      <c r="B8" s="218">
        <f>'SO 15750'!I122-Rekapitulácia!D8</f>
        <v>0</v>
      </c>
      <c r="C8" s="218">
        <f>'SO 15750'!P25</f>
        <v>0</v>
      </c>
      <c r="D8" s="218">
        <f>'SO 15750'!P17</f>
        <v>0</v>
      </c>
      <c r="E8" s="218">
        <f>'SO 15750'!P16</f>
        <v>0</v>
      </c>
      <c r="F8" s="218">
        <v>0</v>
      </c>
      <c r="G8" s="218">
        <f t="shared" si="0"/>
        <v>0</v>
      </c>
      <c r="K8">
        <f>'SO 15750'!K122</f>
        <v>0</v>
      </c>
      <c r="Q8">
        <v>30.126000000000001</v>
      </c>
    </row>
    <row r="9" spans="1:17" x14ac:dyDescent="0.3">
      <c r="A9" s="274" t="s">
        <v>14</v>
      </c>
      <c r="B9" s="218">
        <f>'SO 15751'!I127-Rekapitulácia!D9</f>
        <v>0</v>
      </c>
      <c r="C9" s="218">
        <f>'SO 15751'!P25</f>
        <v>0</v>
      </c>
      <c r="D9" s="218">
        <f>'SO 15751'!P17</f>
        <v>0</v>
      </c>
      <c r="E9" s="218">
        <f>'SO 15751'!P16</f>
        <v>0</v>
      </c>
      <c r="F9" s="218">
        <v>0</v>
      </c>
      <c r="G9" s="218">
        <f t="shared" si="0"/>
        <v>0</v>
      </c>
      <c r="K9">
        <f>'SO 15751'!K127</f>
        <v>0</v>
      </c>
      <c r="Q9">
        <v>30.126000000000001</v>
      </c>
    </row>
    <row r="10" spans="1:17" ht="33.6" customHeight="1" x14ac:dyDescent="0.3">
      <c r="A10" s="274" t="s">
        <v>15</v>
      </c>
      <c r="B10" s="218">
        <f>'SO 15752'!I100-Rekapitulácia!D10</f>
        <v>0</v>
      </c>
      <c r="C10" s="218">
        <f>'SO 15752'!P25</f>
        <v>0</v>
      </c>
      <c r="D10" s="218">
        <f>'SO 15752'!P17</f>
        <v>0</v>
      </c>
      <c r="E10" s="218">
        <f>'SO 15752'!P16</f>
        <v>0</v>
      </c>
      <c r="F10" s="218">
        <v>0</v>
      </c>
      <c r="G10" s="218">
        <f t="shared" si="0"/>
        <v>0</v>
      </c>
      <c r="K10">
        <f>'SO 15752'!K100</f>
        <v>0</v>
      </c>
      <c r="Q10">
        <v>30.126000000000001</v>
      </c>
    </row>
    <row r="11" spans="1:17" ht="30.6" customHeight="1" x14ac:dyDescent="0.3">
      <c r="A11" s="274" t="s">
        <v>16</v>
      </c>
      <c r="B11" s="218">
        <f>'SO 15753'!I105-Rekapitulácia!D11</f>
        <v>0</v>
      </c>
      <c r="C11" s="218">
        <f>'SO 15753'!P25</f>
        <v>0</v>
      </c>
      <c r="D11" s="218">
        <f>'SO 15753'!P17</f>
        <v>0</v>
      </c>
      <c r="E11" s="218">
        <f>'SO 15753'!P16</f>
        <v>0</v>
      </c>
      <c r="F11" s="218">
        <v>0</v>
      </c>
      <c r="G11" s="218">
        <f t="shared" si="0"/>
        <v>0</v>
      </c>
      <c r="K11">
        <f>'SO 15753'!K105</f>
        <v>0</v>
      </c>
      <c r="Q11">
        <v>30.126000000000001</v>
      </c>
    </row>
    <row r="12" spans="1:17" x14ac:dyDescent="0.3">
      <c r="A12" s="274" t="s">
        <v>17</v>
      </c>
      <c r="B12" s="218">
        <f>'SO 15754'!I93-Rekapitulácia!D12</f>
        <v>0</v>
      </c>
      <c r="C12" s="218">
        <f>'SO 15754'!P25</f>
        <v>0</v>
      </c>
      <c r="D12" s="218">
        <f>'SO 15754'!P17</f>
        <v>0</v>
      </c>
      <c r="E12" s="218">
        <f>'SO 15754'!P16</f>
        <v>0</v>
      </c>
      <c r="F12" s="218">
        <v>0</v>
      </c>
      <c r="G12" s="218">
        <f t="shared" si="0"/>
        <v>0</v>
      </c>
      <c r="K12">
        <f>'SO 15754'!K93</f>
        <v>0</v>
      </c>
      <c r="Q12">
        <v>30.126000000000001</v>
      </c>
    </row>
    <row r="13" spans="1:17" ht="33" customHeight="1" x14ac:dyDescent="0.3">
      <c r="A13" s="274" t="s">
        <v>18</v>
      </c>
      <c r="B13" s="218">
        <f>'SO 15755'!I107-Rekapitulácia!D13</f>
        <v>0</v>
      </c>
      <c r="C13" s="218">
        <f>'SO 15755'!P25</f>
        <v>0</v>
      </c>
      <c r="D13" s="218">
        <f>'SO 15755'!P17</f>
        <v>0</v>
      </c>
      <c r="E13" s="218">
        <f>'SO 15755'!P16</f>
        <v>0</v>
      </c>
      <c r="F13" s="218">
        <v>0</v>
      </c>
      <c r="G13" s="218">
        <f t="shared" si="0"/>
        <v>0</v>
      </c>
      <c r="K13">
        <f>'SO 15755'!K107</f>
        <v>0</v>
      </c>
      <c r="Q13">
        <v>30.126000000000001</v>
      </c>
    </row>
    <row r="14" spans="1:17" x14ac:dyDescent="0.3">
      <c r="A14" s="274" t="s">
        <v>19</v>
      </c>
      <c r="B14" s="218">
        <f>'SO 15756'!I114-Rekapitulácia!D14</f>
        <v>0</v>
      </c>
      <c r="C14" s="218">
        <f>'SO 15756'!P25</f>
        <v>0</v>
      </c>
      <c r="D14" s="218">
        <f>'SO 15756'!P17</f>
        <v>0</v>
      </c>
      <c r="E14" s="218">
        <f>'SO 15756'!P16</f>
        <v>0</v>
      </c>
      <c r="F14" s="218">
        <v>0</v>
      </c>
      <c r="G14" s="218">
        <f t="shared" si="0"/>
        <v>0</v>
      </c>
      <c r="K14">
        <f>'SO 15756'!K114</f>
        <v>0</v>
      </c>
      <c r="Q14">
        <v>30.126000000000001</v>
      </c>
    </row>
    <row r="15" spans="1:17" ht="47.4" customHeight="1" x14ac:dyDescent="0.3">
      <c r="A15" s="274" t="s">
        <v>20</v>
      </c>
      <c r="B15" s="218">
        <f>'SO 15757'!I116-Rekapitulácia!D15</f>
        <v>0</v>
      </c>
      <c r="C15" s="218">
        <f>'SO 15757'!P25</f>
        <v>0</v>
      </c>
      <c r="D15" s="218">
        <f>'SO 15757'!P17</f>
        <v>0</v>
      </c>
      <c r="E15" s="218">
        <f>'SO 15757'!P16</f>
        <v>0</v>
      </c>
      <c r="F15" s="218">
        <v>0</v>
      </c>
      <c r="G15" s="218">
        <f t="shared" si="0"/>
        <v>0</v>
      </c>
      <c r="K15">
        <f>'SO 15757'!K116</f>
        <v>0</v>
      </c>
      <c r="Q15">
        <v>30.126000000000001</v>
      </c>
    </row>
    <row r="16" spans="1:17" ht="33.6" customHeight="1" x14ac:dyDescent="0.3">
      <c r="A16" s="274" t="s">
        <v>21</v>
      </c>
      <c r="B16" s="218">
        <f>'SO 15758'!I114-Rekapitulácia!D16</f>
        <v>0</v>
      </c>
      <c r="C16" s="218">
        <f>'SO 15758'!P25</f>
        <v>0</v>
      </c>
      <c r="D16" s="218">
        <f>'SO 15758'!P17</f>
        <v>0</v>
      </c>
      <c r="E16" s="218">
        <f>'SO 15758'!P16</f>
        <v>0</v>
      </c>
      <c r="F16" s="218">
        <v>0</v>
      </c>
      <c r="G16" s="218">
        <f t="shared" si="0"/>
        <v>0</v>
      </c>
      <c r="K16">
        <f>'SO 15758'!K114</f>
        <v>0</v>
      </c>
      <c r="Q16">
        <v>30.126000000000001</v>
      </c>
    </row>
    <row r="17" spans="1:26" x14ac:dyDescent="0.3">
      <c r="A17" s="274" t="s">
        <v>22</v>
      </c>
      <c r="B17" s="218">
        <f>'SO 15759'!I126-Rekapitulácia!D17</f>
        <v>0</v>
      </c>
      <c r="C17" s="218">
        <f>'SO 15759'!P25</f>
        <v>0</v>
      </c>
      <c r="D17" s="218">
        <f>'SO 15759'!P17</f>
        <v>0</v>
      </c>
      <c r="E17" s="218">
        <f>'SO 15759'!P16</f>
        <v>0</v>
      </c>
      <c r="F17" s="218">
        <v>0</v>
      </c>
      <c r="G17" s="218">
        <f t="shared" si="0"/>
        <v>0</v>
      </c>
      <c r="K17">
        <f>'SO 15759'!K126</f>
        <v>0</v>
      </c>
      <c r="Q17">
        <v>30.126000000000001</v>
      </c>
    </row>
    <row r="18" spans="1:26" x14ac:dyDescent="0.3">
      <c r="A18" s="274" t="s">
        <v>23</v>
      </c>
      <c r="B18" s="218">
        <f>'SO 15760'!I105-Rekapitulácia!D18</f>
        <v>0</v>
      </c>
      <c r="C18" s="218">
        <f>'SO 15760'!P25</f>
        <v>0</v>
      </c>
      <c r="D18" s="218">
        <f>'SO 15760'!P17</f>
        <v>0</v>
      </c>
      <c r="E18" s="218">
        <f>'SO 15760'!P16</f>
        <v>0</v>
      </c>
      <c r="F18" s="218">
        <v>0</v>
      </c>
      <c r="G18" s="218">
        <f t="shared" si="0"/>
        <v>0</v>
      </c>
      <c r="K18">
        <f>'SO 15760'!K105</f>
        <v>0</v>
      </c>
      <c r="Q18">
        <v>30.126000000000001</v>
      </c>
    </row>
    <row r="19" spans="1:26" ht="34.200000000000003" customHeight="1" x14ac:dyDescent="0.3">
      <c r="A19" s="274" t="s">
        <v>24</v>
      </c>
      <c r="B19" s="218">
        <f>'SO 15761'!I128-Rekapitulácia!D19</f>
        <v>0</v>
      </c>
      <c r="C19" s="218">
        <f>'SO 15761'!P25</f>
        <v>0</v>
      </c>
      <c r="D19" s="218">
        <f>'SO 15761'!P17</f>
        <v>0</v>
      </c>
      <c r="E19" s="218">
        <f>'SO 15761'!P16</f>
        <v>0</v>
      </c>
      <c r="F19" s="218">
        <v>0</v>
      </c>
      <c r="G19" s="218">
        <f t="shared" si="0"/>
        <v>0</v>
      </c>
      <c r="K19">
        <f>'SO 15761'!K128</f>
        <v>0</v>
      </c>
      <c r="Q19">
        <v>30.126000000000001</v>
      </c>
    </row>
    <row r="20" spans="1:26" x14ac:dyDescent="0.3">
      <c r="A20" s="274" t="s">
        <v>25</v>
      </c>
      <c r="B20" s="218">
        <f>'SO 15762'!I187-Rekapitulácia!D20</f>
        <v>0</v>
      </c>
      <c r="C20" s="218">
        <f>'SO 15762'!P25</f>
        <v>0</v>
      </c>
      <c r="D20" s="218">
        <f>'SO 15762'!P17</f>
        <v>0</v>
      </c>
      <c r="E20" s="218">
        <f>'SO 15762'!P16</f>
        <v>0</v>
      </c>
      <c r="F20" s="218">
        <v>0</v>
      </c>
      <c r="G20" s="218">
        <f t="shared" si="0"/>
        <v>0</v>
      </c>
      <c r="K20">
        <f>'SO 15762'!K187</f>
        <v>0</v>
      </c>
      <c r="Q20">
        <v>30.126000000000001</v>
      </c>
    </row>
    <row r="21" spans="1:26" ht="33.6" customHeight="1" x14ac:dyDescent="0.3">
      <c r="A21" s="274" t="s">
        <v>26</v>
      </c>
      <c r="B21" s="218">
        <f>'SO 15763'!I136-Rekapitulácia!D21</f>
        <v>0</v>
      </c>
      <c r="C21" s="218">
        <f>'SO 15763'!P25</f>
        <v>0</v>
      </c>
      <c r="D21" s="218">
        <f>'SO 15763'!P17</f>
        <v>0</v>
      </c>
      <c r="E21" s="218">
        <f>'SO 15763'!P16</f>
        <v>0</v>
      </c>
      <c r="F21" s="218">
        <v>0</v>
      </c>
      <c r="G21" s="218">
        <f t="shared" si="0"/>
        <v>0</v>
      </c>
      <c r="K21">
        <f>'SO 15763'!K136</f>
        <v>0</v>
      </c>
      <c r="Q21">
        <v>30.126000000000001</v>
      </c>
    </row>
    <row r="22" spans="1:26" x14ac:dyDescent="0.3">
      <c r="A22" s="274" t="s">
        <v>27</v>
      </c>
      <c r="B22" s="220">
        <f>'SO 15764'!I105-Rekapitulácia!D22</f>
        <v>0</v>
      </c>
      <c r="C22" s="220">
        <f>'SO 15764'!P25</f>
        <v>0</v>
      </c>
      <c r="D22" s="220">
        <f>'SO 15764'!P17</f>
        <v>0</v>
      </c>
      <c r="E22" s="220">
        <f>'SO 15764'!P16</f>
        <v>0</v>
      </c>
      <c r="F22" s="220">
        <v>0</v>
      </c>
      <c r="G22" s="220">
        <f t="shared" si="0"/>
        <v>0</v>
      </c>
      <c r="K22">
        <f>'SO 15764'!K105</f>
        <v>0</v>
      </c>
      <c r="Q22">
        <v>30.126000000000001</v>
      </c>
    </row>
    <row r="23" spans="1:26" x14ac:dyDescent="0.3">
      <c r="A23" s="223" t="s">
        <v>407</v>
      </c>
      <c r="B23" s="224">
        <f>SUM(B7:B22)</f>
        <v>0</v>
      </c>
      <c r="C23" s="224">
        <f>SUM(C7:C22)</f>
        <v>0</v>
      </c>
      <c r="D23" s="224">
        <f>SUM(D7:D22)</f>
        <v>0</v>
      </c>
      <c r="E23" s="224">
        <f>SUM(E7:E22)</f>
        <v>0</v>
      </c>
      <c r="F23" s="224">
        <f>SUM(F7:F22)</f>
        <v>0</v>
      </c>
      <c r="G23" s="224">
        <f>SUM(G7:G22)-SUM(Z7:Z22)</f>
        <v>0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3">
      <c r="A24" s="221" t="s">
        <v>408</v>
      </c>
      <c r="B24" s="222">
        <f>G23-SUM(Rekapitulácia!K7:'Rekapitulácia'!K22)*1</f>
        <v>0</v>
      </c>
      <c r="C24" s="222"/>
      <c r="D24" s="222"/>
      <c r="E24" s="222"/>
      <c r="F24" s="222"/>
      <c r="G24" s="222">
        <f>ROUND(((ROUND(B24,2)*20)/100),2)*1</f>
        <v>0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x14ac:dyDescent="0.3">
      <c r="A25" s="4" t="s">
        <v>409</v>
      </c>
      <c r="B25" s="219">
        <f>(G23-B24)</f>
        <v>0</v>
      </c>
      <c r="C25" s="219"/>
      <c r="D25" s="219"/>
      <c r="E25" s="219"/>
      <c r="F25" s="219"/>
      <c r="G25" s="219">
        <f>ROUND(((ROUND(B25,2)*0)/100),2)</f>
        <v>0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3">
      <c r="A26" s="225" t="s">
        <v>410</v>
      </c>
      <c r="B26" s="226"/>
      <c r="C26" s="226"/>
      <c r="D26" s="226"/>
      <c r="E26" s="226"/>
      <c r="F26" s="226"/>
      <c r="G26" s="226">
        <f>SUM(G23:G25)</f>
        <v>0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30FD-C72B-4AD0-A5F7-0C062A6D424E}">
  <dimension ref="A1:AA114"/>
  <sheetViews>
    <sheetView workbookViewId="0">
      <pane ySplit="1" topLeftCell="A81" activePane="bottomLeft" state="frozen"/>
      <selection pane="bottomLeft" activeCell="H79" sqref="H79:H11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212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15756'!E60</f>
        <v>0</v>
      </c>
      <c r="D15" s="57">
        <f>'SO 15756'!F60</f>
        <v>0</v>
      </c>
      <c r="E15" s="66">
        <f>'SO 15756'!G60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(SUM(Z77:Z113))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(SUM(Y77:Y113))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15756'!K77:'SO 15756'!K113)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15756'!K77:'SO 15756'!K113)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212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15756'!L88</f>
        <v>0</v>
      </c>
      <c r="F56" s="138">
        <f>'SO 15756'!M88</f>
        <v>0</v>
      </c>
      <c r="G56" s="138">
        <f>'SO 15756'!I88</f>
        <v>0</v>
      </c>
      <c r="H56" s="139">
        <f>'SO 15756'!S88</f>
        <v>0</v>
      </c>
      <c r="I56" s="139">
        <f>'SO 15756'!V88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15756'!L94</f>
        <v>0</v>
      </c>
      <c r="F57" s="138">
        <f>'SO 15756'!M94</f>
        <v>0</v>
      </c>
      <c r="G57" s="138">
        <f>'SO 15756'!I94</f>
        <v>0</v>
      </c>
      <c r="H57" s="139">
        <f>'SO 15756'!S94</f>
        <v>0.23</v>
      </c>
      <c r="I57" s="139">
        <f>'SO 15756'!V94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15756'!L107</f>
        <v>0</v>
      </c>
      <c r="F58" s="138">
        <f>'SO 15756'!M107</f>
        <v>0</v>
      </c>
      <c r="G58" s="138">
        <f>'SO 15756'!I107</f>
        <v>0</v>
      </c>
      <c r="H58" s="139">
        <f>'SO 15756'!S107</f>
        <v>43.76</v>
      </c>
      <c r="I58" s="139">
        <f>'SO 15756'!V107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15756'!L111</f>
        <v>0</v>
      </c>
      <c r="F59" s="138">
        <f>'SO 15756'!M111</f>
        <v>0</v>
      </c>
      <c r="G59" s="138">
        <f>'SO 15756'!I111</f>
        <v>0</v>
      </c>
      <c r="H59" s="139">
        <f>'SO 15756'!S111</f>
        <v>0</v>
      </c>
      <c r="I59" s="139">
        <f>'SO 15756'!V111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15756'!L113</f>
        <v>0</v>
      </c>
      <c r="F60" s="140">
        <f>'SO 15756'!M113</f>
        <v>0</v>
      </c>
      <c r="G60" s="140">
        <f>'SO 15756'!I113</f>
        <v>0</v>
      </c>
      <c r="H60" s="141">
        <f>'SO 15756'!S113</f>
        <v>43.99</v>
      </c>
      <c r="I60" s="141">
        <f>'SO 15756'!V113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15756'!L114</f>
        <v>0</v>
      </c>
      <c r="F62" s="144">
        <f>'SO 15756'!M114</f>
        <v>0</v>
      </c>
      <c r="G62" s="144">
        <f>'SO 15756'!I114</f>
        <v>0</v>
      </c>
      <c r="H62" s="145">
        <f>'SO 15756'!S114</f>
        <v>43.99</v>
      </c>
      <c r="I62" s="145">
        <f>'SO 15756'!V114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212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10</v>
      </c>
      <c r="H79" s="174"/>
      <c r="I79" s="174">
        <f t="shared" ref="I79:I87" si="0">ROUND(G79*(H79),2)</f>
        <v>0</v>
      </c>
      <c r="J79" s="176">
        <f t="shared" ref="J79:J87" si="1">ROUND(G79*(N79),2)</f>
        <v>11.3</v>
      </c>
      <c r="K79" s="177">
        <f t="shared" ref="K79:K87" si="2">ROUND(G79*(O79),2)</f>
        <v>0</v>
      </c>
      <c r="L79" s="177">
        <f t="shared" ref="L79:L86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87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130</v>
      </c>
      <c r="D80" s="388" t="s">
        <v>131</v>
      </c>
      <c r="E80" s="388"/>
      <c r="F80" s="174" t="s">
        <v>98</v>
      </c>
      <c r="G80" s="175">
        <v>100</v>
      </c>
      <c r="H80" s="174"/>
      <c r="I80" s="174">
        <f t="shared" si="0"/>
        <v>0</v>
      </c>
      <c r="J80" s="176">
        <f t="shared" si="1"/>
        <v>29</v>
      </c>
      <c r="K80" s="177">
        <f t="shared" si="2"/>
        <v>0</v>
      </c>
      <c r="L80" s="177">
        <f t="shared" si="3"/>
        <v>0</v>
      </c>
      <c r="M80" s="177"/>
      <c r="N80" s="177">
        <v>0.28999999999999998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132</v>
      </c>
      <c r="D81" s="388" t="s">
        <v>133</v>
      </c>
      <c r="E81" s="388"/>
      <c r="F81" s="174" t="s">
        <v>98</v>
      </c>
      <c r="G81" s="175">
        <v>100</v>
      </c>
      <c r="H81" s="174"/>
      <c r="I81" s="174">
        <f t="shared" si="0"/>
        <v>0</v>
      </c>
      <c r="J81" s="176">
        <f t="shared" si="1"/>
        <v>141</v>
      </c>
      <c r="K81" s="177">
        <f t="shared" si="2"/>
        <v>0</v>
      </c>
      <c r="L81" s="177">
        <f t="shared" si="3"/>
        <v>0</v>
      </c>
      <c r="M81" s="177"/>
      <c r="N81" s="177">
        <v>1.41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213</v>
      </c>
      <c r="D82" s="388" t="s">
        <v>214</v>
      </c>
      <c r="E82" s="388"/>
      <c r="F82" s="174" t="s">
        <v>98</v>
      </c>
      <c r="G82" s="175">
        <v>48</v>
      </c>
      <c r="H82" s="174"/>
      <c r="I82" s="174">
        <f t="shared" si="0"/>
        <v>0</v>
      </c>
      <c r="J82" s="176">
        <f t="shared" si="1"/>
        <v>166.56</v>
      </c>
      <c r="K82" s="177">
        <f t="shared" si="2"/>
        <v>0</v>
      </c>
      <c r="L82" s="177">
        <f t="shared" si="3"/>
        <v>0</v>
      </c>
      <c r="M82" s="177"/>
      <c r="N82" s="177">
        <v>3.4699999999999998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136</v>
      </c>
      <c r="D83" s="388" t="s">
        <v>137</v>
      </c>
      <c r="E83" s="388"/>
      <c r="F83" s="174" t="s">
        <v>115</v>
      </c>
      <c r="G83" s="175">
        <v>200</v>
      </c>
      <c r="H83" s="174"/>
      <c r="I83" s="174">
        <f t="shared" si="0"/>
        <v>0</v>
      </c>
      <c r="J83" s="176">
        <f t="shared" si="1"/>
        <v>278</v>
      </c>
      <c r="K83" s="177">
        <f t="shared" si="2"/>
        <v>0</v>
      </c>
      <c r="L83" s="177">
        <f t="shared" si="3"/>
        <v>0</v>
      </c>
      <c r="M83" s="177"/>
      <c r="N83" s="177">
        <v>1.3900000000000001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138</v>
      </c>
      <c r="D84" s="388" t="s">
        <v>139</v>
      </c>
      <c r="E84" s="388"/>
      <c r="F84" s="174" t="s">
        <v>98</v>
      </c>
      <c r="G84" s="175">
        <v>100</v>
      </c>
      <c r="H84" s="174"/>
      <c r="I84" s="174">
        <f t="shared" si="0"/>
        <v>0</v>
      </c>
      <c r="J84" s="176">
        <f t="shared" si="1"/>
        <v>73</v>
      </c>
      <c r="K84" s="177">
        <f t="shared" si="2"/>
        <v>0</v>
      </c>
      <c r="L84" s="177">
        <f t="shared" si="3"/>
        <v>0</v>
      </c>
      <c r="M84" s="177"/>
      <c r="N84" s="177">
        <v>0.73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140</v>
      </c>
      <c r="D85" s="388" t="s">
        <v>141</v>
      </c>
      <c r="E85" s="388"/>
      <c r="F85" s="174" t="s">
        <v>98</v>
      </c>
      <c r="G85" s="175">
        <v>100</v>
      </c>
      <c r="H85" s="174"/>
      <c r="I85" s="174">
        <f t="shared" si="0"/>
        <v>0</v>
      </c>
      <c r="J85" s="176">
        <f t="shared" si="1"/>
        <v>15</v>
      </c>
      <c r="K85" s="177">
        <f t="shared" si="2"/>
        <v>0</v>
      </c>
      <c r="L85" s="177">
        <f t="shared" si="3"/>
        <v>0</v>
      </c>
      <c r="M85" s="177"/>
      <c r="N85" s="177">
        <v>0.15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142</v>
      </c>
      <c r="D86" s="388" t="s">
        <v>143</v>
      </c>
      <c r="E86" s="388"/>
      <c r="F86" s="174" t="s">
        <v>115</v>
      </c>
      <c r="G86" s="175">
        <v>192</v>
      </c>
      <c r="H86" s="174"/>
      <c r="I86" s="174">
        <f t="shared" si="0"/>
        <v>0</v>
      </c>
      <c r="J86" s="176">
        <f t="shared" si="1"/>
        <v>908.16</v>
      </c>
      <c r="K86" s="177">
        <f t="shared" si="2"/>
        <v>0</v>
      </c>
      <c r="L86" s="177">
        <f t="shared" si="3"/>
        <v>0</v>
      </c>
      <c r="M86" s="177"/>
      <c r="N86" s="177">
        <v>4.7300000000000004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17">
        <v>9</v>
      </c>
      <c r="C87" s="214" t="s">
        <v>144</v>
      </c>
      <c r="D87" s="390" t="s">
        <v>145</v>
      </c>
      <c r="E87" s="390"/>
      <c r="F87" s="209" t="s">
        <v>146</v>
      </c>
      <c r="G87" s="210">
        <v>3.15</v>
      </c>
      <c r="H87" s="209"/>
      <c r="I87" s="209">
        <f t="shared" si="0"/>
        <v>0</v>
      </c>
      <c r="J87" s="211">
        <f t="shared" si="1"/>
        <v>19.559999999999999</v>
      </c>
      <c r="K87" s="212">
        <f t="shared" si="2"/>
        <v>0</v>
      </c>
      <c r="L87" s="212"/>
      <c r="M87" s="212">
        <f>ROUND(G87*(H87),2)</f>
        <v>0</v>
      </c>
      <c r="N87" s="212">
        <v>6.21</v>
      </c>
      <c r="O87" s="212"/>
      <c r="P87" s="215"/>
      <c r="Q87" s="215"/>
      <c r="R87" s="215"/>
      <c r="S87" s="213">
        <f t="shared" si="4"/>
        <v>0</v>
      </c>
      <c r="T87" s="213"/>
      <c r="U87" s="213"/>
      <c r="V87" s="216"/>
      <c r="W87" s="52"/>
      <c r="Z87">
        <v>0</v>
      </c>
    </row>
    <row r="88" spans="1:26" x14ac:dyDescent="0.3">
      <c r="A88" s="9"/>
      <c r="B88" s="202"/>
      <c r="C88" s="172">
        <v>1</v>
      </c>
      <c r="D88" s="364" t="s">
        <v>95</v>
      </c>
      <c r="E88" s="364"/>
      <c r="F88" s="138"/>
      <c r="G88" s="171"/>
      <c r="H88" s="138"/>
      <c r="I88" s="140">
        <f>ROUND((SUM(I78:I87))/1,2)</f>
        <v>0</v>
      </c>
      <c r="J88" s="139"/>
      <c r="K88" s="139"/>
      <c r="L88" s="139">
        <f>ROUND((SUM(L78:L87))/1,2)</f>
        <v>0</v>
      </c>
      <c r="M88" s="139">
        <f>ROUND((SUM(M78:M87))/1,2)</f>
        <v>0</v>
      </c>
      <c r="N88" s="139"/>
      <c r="O88" s="139"/>
      <c r="P88" s="139"/>
      <c r="Q88" s="9"/>
      <c r="R88" s="9"/>
      <c r="S88" s="9">
        <f>ROUND((SUM(S78:S87))/1,2)</f>
        <v>0</v>
      </c>
      <c r="T88" s="9"/>
      <c r="U88" s="9"/>
      <c r="V88" s="190">
        <f>ROUND((SUM(V78:V87))/1,2)</f>
        <v>0</v>
      </c>
      <c r="W88" s="206"/>
      <c r="X88" s="137"/>
      <c r="Y88" s="137"/>
      <c r="Z88" s="137"/>
    </row>
    <row r="89" spans="1:26" x14ac:dyDescent="0.3">
      <c r="A89" s="1"/>
      <c r="B89" s="198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1"/>
      <c r="W89" s="52"/>
    </row>
    <row r="90" spans="1:26" x14ac:dyDescent="0.3">
      <c r="A90" s="9"/>
      <c r="B90" s="202"/>
      <c r="C90" s="172">
        <v>5</v>
      </c>
      <c r="D90" s="364" t="s">
        <v>99</v>
      </c>
      <c r="E90" s="364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88"/>
      <c r="W90" s="206"/>
      <c r="X90" s="137"/>
      <c r="Y90" s="137"/>
      <c r="Z90" s="137"/>
    </row>
    <row r="91" spans="1:26" ht="25.05" customHeight="1" x14ac:dyDescent="0.3">
      <c r="A91" s="179"/>
      <c r="B91" s="203">
        <v>10</v>
      </c>
      <c r="C91" s="180" t="s">
        <v>100</v>
      </c>
      <c r="D91" s="388" t="s">
        <v>101</v>
      </c>
      <c r="E91" s="388"/>
      <c r="F91" s="174" t="s">
        <v>98</v>
      </c>
      <c r="G91" s="175">
        <v>382</v>
      </c>
      <c r="H91" s="174"/>
      <c r="I91" s="174">
        <f>ROUND(G91*(H91),2)</f>
        <v>0</v>
      </c>
      <c r="J91" s="176">
        <f>ROUND(G91*(N91),2)</f>
        <v>133.69999999999999</v>
      </c>
      <c r="K91" s="177">
        <f>ROUND(G91*(O91),2)</f>
        <v>0</v>
      </c>
      <c r="L91" s="177">
        <f>ROUND(G91*(H91),2)</f>
        <v>0</v>
      </c>
      <c r="M91" s="177"/>
      <c r="N91" s="177">
        <v>0.35</v>
      </c>
      <c r="O91" s="177"/>
      <c r="P91" s="181">
        <v>6.0999999999999997E-4</v>
      </c>
      <c r="Q91" s="181"/>
      <c r="R91" s="181">
        <v>6.0999999999999997E-4</v>
      </c>
      <c r="S91" s="178">
        <f>ROUND(G91*(P91),3)</f>
        <v>0.23300000000000001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11</v>
      </c>
      <c r="C92" s="180" t="s">
        <v>149</v>
      </c>
      <c r="D92" s="388" t="s">
        <v>150</v>
      </c>
      <c r="E92" s="388"/>
      <c r="F92" s="174" t="s">
        <v>98</v>
      </c>
      <c r="G92" s="175">
        <v>430</v>
      </c>
      <c r="H92" s="174"/>
      <c r="I92" s="174">
        <f>ROUND(G92*(H92),2)</f>
        <v>0</v>
      </c>
      <c r="J92" s="176">
        <f>ROUND(G92*(N92),2)</f>
        <v>4231.2</v>
      </c>
      <c r="K92" s="177">
        <f>ROUND(G92*(O92),2)</f>
        <v>0</v>
      </c>
      <c r="L92" s="177">
        <f>ROUND(G92*(H92),2)</f>
        <v>0</v>
      </c>
      <c r="M92" s="177"/>
      <c r="N92" s="177">
        <v>9.84</v>
      </c>
      <c r="O92" s="177"/>
      <c r="P92" s="181"/>
      <c r="Q92" s="181"/>
      <c r="R92" s="181"/>
      <c r="S92" s="178">
        <f>ROUND(G92*(P92),3)</f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12</v>
      </c>
      <c r="C93" s="180" t="s">
        <v>215</v>
      </c>
      <c r="D93" s="388" t="s">
        <v>216</v>
      </c>
      <c r="E93" s="388"/>
      <c r="F93" s="174" t="s">
        <v>98</v>
      </c>
      <c r="G93" s="175">
        <v>12</v>
      </c>
      <c r="H93" s="174"/>
      <c r="I93" s="174">
        <f>ROUND(G93*(H93),2)</f>
        <v>0</v>
      </c>
      <c r="J93" s="176">
        <f>ROUND(G93*(N93),2)</f>
        <v>164.52</v>
      </c>
      <c r="K93" s="177">
        <f>ROUND(G93*(O93),2)</f>
        <v>0</v>
      </c>
      <c r="L93" s="177">
        <f>ROUND(G93*(H93),2)</f>
        <v>0</v>
      </c>
      <c r="M93" s="177"/>
      <c r="N93" s="177">
        <v>13.71</v>
      </c>
      <c r="O93" s="177"/>
      <c r="P93" s="181"/>
      <c r="Q93" s="181"/>
      <c r="R93" s="181"/>
      <c r="S93" s="178">
        <f>ROUND(G93*(P93),3)</f>
        <v>0</v>
      </c>
      <c r="T93" s="178"/>
      <c r="U93" s="178"/>
      <c r="V93" s="189"/>
      <c r="W93" s="52"/>
      <c r="Z93">
        <v>0</v>
      </c>
    </row>
    <row r="94" spans="1:26" x14ac:dyDescent="0.3">
      <c r="A94" s="9"/>
      <c r="B94" s="202"/>
      <c r="C94" s="172">
        <v>5</v>
      </c>
      <c r="D94" s="364" t="s">
        <v>99</v>
      </c>
      <c r="E94" s="364"/>
      <c r="F94" s="138"/>
      <c r="G94" s="171"/>
      <c r="H94" s="138"/>
      <c r="I94" s="140">
        <f>ROUND((SUM(I90:I93))/1,2)</f>
        <v>0</v>
      </c>
      <c r="J94" s="139"/>
      <c r="K94" s="139"/>
      <c r="L94" s="139">
        <f>ROUND((SUM(L90:L93))/1,2)</f>
        <v>0</v>
      </c>
      <c r="M94" s="139">
        <f>ROUND((SUM(M90:M93))/1,2)</f>
        <v>0</v>
      </c>
      <c r="N94" s="139"/>
      <c r="O94" s="139"/>
      <c r="P94" s="139"/>
      <c r="Q94" s="9"/>
      <c r="R94" s="9"/>
      <c r="S94" s="9">
        <f>ROUND((SUM(S90:S93))/1,2)</f>
        <v>0.23</v>
      </c>
      <c r="T94" s="9"/>
      <c r="U94" s="9"/>
      <c r="V94" s="190">
        <f>ROUND((SUM(V90:V93))/1,2)</f>
        <v>0</v>
      </c>
      <c r="W94" s="206"/>
      <c r="X94" s="137"/>
      <c r="Y94" s="137"/>
      <c r="Z94" s="137"/>
    </row>
    <row r="95" spans="1:26" x14ac:dyDescent="0.3">
      <c r="A95" s="1"/>
      <c r="B95" s="198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1"/>
      <c r="W95" s="52"/>
    </row>
    <row r="96" spans="1:26" x14ac:dyDescent="0.3">
      <c r="A96" s="9"/>
      <c r="B96" s="202"/>
      <c r="C96" s="172">
        <v>9</v>
      </c>
      <c r="D96" s="364" t="s">
        <v>112</v>
      </c>
      <c r="E96" s="364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88"/>
      <c r="W96" s="206"/>
      <c r="X96" s="137"/>
      <c r="Y96" s="137"/>
      <c r="Z96" s="137"/>
    </row>
    <row r="97" spans="1:26" ht="25.05" customHeight="1" x14ac:dyDescent="0.3">
      <c r="A97" s="179"/>
      <c r="B97" s="203">
        <v>13</v>
      </c>
      <c r="C97" s="180" t="s">
        <v>151</v>
      </c>
      <c r="D97" s="388" t="s">
        <v>152</v>
      </c>
      <c r="E97" s="388"/>
      <c r="F97" s="174" t="s">
        <v>115</v>
      </c>
      <c r="G97" s="175">
        <v>200</v>
      </c>
      <c r="H97" s="174"/>
      <c r="I97" s="174">
        <f t="shared" ref="I97:I106" si="5">ROUND(G97*(H97),2)</f>
        <v>0</v>
      </c>
      <c r="J97" s="176">
        <f t="shared" ref="J97:J106" si="6">ROUND(G97*(N97),2)</f>
        <v>1172</v>
      </c>
      <c r="K97" s="177">
        <f t="shared" ref="K97:K106" si="7">ROUND(G97*(O97),2)</f>
        <v>0</v>
      </c>
      <c r="L97" s="177">
        <f t="shared" ref="L97:L104" si="8">ROUND(G97*(H97),2)</f>
        <v>0</v>
      </c>
      <c r="M97" s="177"/>
      <c r="N97" s="177">
        <v>5.86</v>
      </c>
      <c r="O97" s="177"/>
      <c r="P97" s="181">
        <v>9.7960000000000005E-2</v>
      </c>
      <c r="Q97" s="181"/>
      <c r="R97" s="181">
        <v>9.7960000000000005E-2</v>
      </c>
      <c r="S97" s="178">
        <f t="shared" ref="S97:S106" si="9">ROUND(G97*(P97),3)</f>
        <v>19.591999999999999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14</v>
      </c>
      <c r="C98" s="180" t="s">
        <v>153</v>
      </c>
      <c r="D98" s="388" t="s">
        <v>154</v>
      </c>
      <c r="E98" s="388"/>
      <c r="F98" s="174" t="s">
        <v>115</v>
      </c>
      <c r="G98" s="175">
        <v>192</v>
      </c>
      <c r="H98" s="174"/>
      <c r="I98" s="174">
        <f t="shared" si="5"/>
        <v>0</v>
      </c>
      <c r="J98" s="176">
        <f t="shared" si="6"/>
        <v>1528.32</v>
      </c>
      <c r="K98" s="177">
        <f t="shared" si="7"/>
        <v>0</v>
      </c>
      <c r="L98" s="177">
        <f t="shared" si="8"/>
        <v>0</v>
      </c>
      <c r="M98" s="177"/>
      <c r="N98" s="177">
        <v>7.96</v>
      </c>
      <c r="O98" s="177"/>
      <c r="P98" s="181">
        <v>0.12586</v>
      </c>
      <c r="Q98" s="181"/>
      <c r="R98" s="181">
        <v>0.12586</v>
      </c>
      <c r="S98" s="178">
        <f t="shared" si="9"/>
        <v>24.164999999999999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15</v>
      </c>
      <c r="C99" s="180" t="s">
        <v>113</v>
      </c>
      <c r="D99" s="388" t="s">
        <v>114</v>
      </c>
      <c r="E99" s="388"/>
      <c r="F99" s="174" t="s">
        <v>115</v>
      </c>
      <c r="G99" s="175">
        <v>196</v>
      </c>
      <c r="H99" s="174"/>
      <c r="I99" s="174">
        <f t="shared" si="5"/>
        <v>0</v>
      </c>
      <c r="J99" s="176">
        <f t="shared" si="6"/>
        <v>921.2</v>
      </c>
      <c r="K99" s="177">
        <f t="shared" si="7"/>
        <v>0</v>
      </c>
      <c r="L99" s="177">
        <f t="shared" si="8"/>
        <v>0</v>
      </c>
      <c r="M99" s="177"/>
      <c r="N99" s="177">
        <v>4.7</v>
      </c>
      <c r="O99" s="177"/>
      <c r="P99" s="181">
        <v>2.0000000000000002E-5</v>
      </c>
      <c r="Q99" s="181"/>
      <c r="R99" s="181">
        <v>2.0000000000000002E-5</v>
      </c>
      <c r="S99" s="178">
        <f t="shared" si="9"/>
        <v>4.0000000000000001E-3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16</v>
      </c>
      <c r="C100" s="180" t="s">
        <v>116</v>
      </c>
      <c r="D100" s="388" t="s">
        <v>117</v>
      </c>
      <c r="E100" s="388"/>
      <c r="F100" s="174" t="s">
        <v>118</v>
      </c>
      <c r="G100" s="175">
        <v>4.7039999999999997</v>
      </c>
      <c r="H100" s="174"/>
      <c r="I100" s="174">
        <f t="shared" si="5"/>
        <v>0</v>
      </c>
      <c r="J100" s="176">
        <f t="shared" si="6"/>
        <v>6.77</v>
      </c>
      <c r="K100" s="177">
        <f t="shared" si="7"/>
        <v>0</v>
      </c>
      <c r="L100" s="177">
        <f t="shared" si="8"/>
        <v>0</v>
      </c>
      <c r="M100" s="177"/>
      <c r="N100" s="177">
        <v>1.44</v>
      </c>
      <c r="O100" s="177"/>
      <c r="P100" s="181"/>
      <c r="Q100" s="181"/>
      <c r="R100" s="181"/>
      <c r="S100" s="178">
        <f t="shared" si="9"/>
        <v>0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17</v>
      </c>
      <c r="C101" s="180" t="s">
        <v>119</v>
      </c>
      <c r="D101" s="388" t="s">
        <v>120</v>
      </c>
      <c r="E101" s="388"/>
      <c r="F101" s="174" t="s">
        <v>118</v>
      </c>
      <c r="G101" s="175">
        <v>42.335999999999999</v>
      </c>
      <c r="H101" s="174"/>
      <c r="I101" s="174">
        <f t="shared" si="5"/>
        <v>0</v>
      </c>
      <c r="J101" s="176">
        <f t="shared" si="6"/>
        <v>11.43</v>
      </c>
      <c r="K101" s="177">
        <f t="shared" si="7"/>
        <v>0</v>
      </c>
      <c r="L101" s="177">
        <f t="shared" si="8"/>
        <v>0</v>
      </c>
      <c r="M101" s="177"/>
      <c r="N101" s="177">
        <v>0.27</v>
      </c>
      <c r="O101" s="177"/>
      <c r="P101" s="181"/>
      <c r="Q101" s="181"/>
      <c r="R101" s="181"/>
      <c r="S101" s="178">
        <f t="shared" si="9"/>
        <v>0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18</v>
      </c>
      <c r="C102" s="180" t="s">
        <v>155</v>
      </c>
      <c r="D102" s="388" t="s">
        <v>156</v>
      </c>
      <c r="E102" s="388"/>
      <c r="F102" s="174" t="s">
        <v>118</v>
      </c>
      <c r="G102" s="175">
        <v>35.840000000000003</v>
      </c>
      <c r="H102" s="174"/>
      <c r="I102" s="174">
        <f t="shared" si="5"/>
        <v>0</v>
      </c>
      <c r="J102" s="176">
        <f t="shared" si="6"/>
        <v>801.38</v>
      </c>
      <c r="K102" s="177">
        <f t="shared" si="7"/>
        <v>0</v>
      </c>
      <c r="L102" s="177">
        <f t="shared" si="8"/>
        <v>0</v>
      </c>
      <c r="M102" s="177"/>
      <c r="N102" s="177">
        <v>22.36</v>
      </c>
      <c r="O102" s="177"/>
      <c r="P102" s="181"/>
      <c r="Q102" s="181"/>
      <c r="R102" s="181"/>
      <c r="S102" s="178">
        <f t="shared" si="9"/>
        <v>0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19</v>
      </c>
      <c r="C103" s="180" t="s">
        <v>157</v>
      </c>
      <c r="D103" s="388" t="s">
        <v>158</v>
      </c>
      <c r="E103" s="388"/>
      <c r="F103" s="174" t="s">
        <v>118</v>
      </c>
      <c r="G103" s="175">
        <v>35.840000000000003</v>
      </c>
      <c r="H103" s="174"/>
      <c r="I103" s="174">
        <f t="shared" si="5"/>
        <v>0</v>
      </c>
      <c r="J103" s="176">
        <f t="shared" si="6"/>
        <v>29.75</v>
      </c>
      <c r="K103" s="177">
        <f t="shared" si="7"/>
        <v>0</v>
      </c>
      <c r="L103" s="177">
        <f t="shared" si="8"/>
        <v>0</v>
      </c>
      <c r="M103" s="177"/>
      <c r="N103" s="177">
        <v>0.83</v>
      </c>
      <c r="O103" s="177"/>
      <c r="P103" s="181"/>
      <c r="Q103" s="181"/>
      <c r="R103" s="181"/>
      <c r="S103" s="178">
        <f t="shared" si="9"/>
        <v>0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20</v>
      </c>
      <c r="C104" s="180" t="s">
        <v>121</v>
      </c>
      <c r="D104" s="388" t="s">
        <v>122</v>
      </c>
      <c r="E104" s="388"/>
      <c r="F104" s="174" t="s">
        <v>118</v>
      </c>
      <c r="G104" s="175">
        <v>40.543999999999997</v>
      </c>
      <c r="H104" s="174"/>
      <c r="I104" s="174">
        <f t="shared" si="5"/>
        <v>0</v>
      </c>
      <c r="J104" s="176">
        <f t="shared" si="6"/>
        <v>567.62</v>
      </c>
      <c r="K104" s="177">
        <f t="shared" si="7"/>
        <v>0</v>
      </c>
      <c r="L104" s="177">
        <f t="shared" si="8"/>
        <v>0</v>
      </c>
      <c r="M104" s="177"/>
      <c r="N104" s="177">
        <v>14</v>
      </c>
      <c r="O104" s="177"/>
      <c r="P104" s="181"/>
      <c r="Q104" s="181"/>
      <c r="R104" s="181"/>
      <c r="S104" s="178">
        <f t="shared" si="9"/>
        <v>0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17">
        <v>21</v>
      </c>
      <c r="C105" s="214" t="s">
        <v>159</v>
      </c>
      <c r="D105" s="390" t="s">
        <v>160</v>
      </c>
      <c r="E105" s="390"/>
      <c r="F105" s="209" t="s">
        <v>107</v>
      </c>
      <c r="G105" s="210">
        <v>404</v>
      </c>
      <c r="H105" s="209"/>
      <c r="I105" s="209">
        <f t="shared" si="5"/>
        <v>0</v>
      </c>
      <c r="J105" s="211">
        <f t="shared" si="6"/>
        <v>775.68</v>
      </c>
      <c r="K105" s="212">
        <f t="shared" si="7"/>
        <v>0</v>
      </c>
      <c r="L105" s="212"/>
      <c r="M105" s="212">
        <f>ROUND(G105*(H105),2)</f>
        <v>0</v>
      </c>
      <c r="N105" s="212">
        <v>1.92</v>
      </c>
      <c r="O105" s="212"/>
      <c r="P105" s="215"/>
      <c r="Q105" s="215"/>
      <c r="R105" s="215"/>
      <c r="S105" s="213">
        <f t="shared" si="9"/>
        <v>0</v>
      </c>
      <c r="T105" s="213"/>
      <c r="U105" s="213"/>
      <c r="V105" s="216"/>
      <c r="W105" s="52"/>
      <c r="Z105">
        <v>0</v>
      </c>
    </row>
    <row r="106" spans="1:26" ht="25.05" customHeight="1" x14ac:dyDescent="0.3">
      <c r="A106" s="179"/>
      <c r="B106" s="217">
        <v>22</v>
      </c>
      <c r="C106" s="214" t="s">
        <v>164</v>
      </c>
      <c r="D106" s="390" t="s">
        <v>165</v>
      </c>
      <c r="E106" s="390"/>
      <c r="F106" s="209" t="s">
        <v>107</v>
      </c>
      <c r="G106" s="210">
        <v>197.96</v>
      </c>
      <c r="H106" s="209"/>
      <c r="I106" s="209">
        <f t="shared" si="5"/>
        <v>0</v>
      </c>
      <c r="J106" s="211">
        <f t="shared" si="6"/>
        <v>1629.21</v>
      </c>
      <c r="K106" s="212">
        <f t="shared" si="7"/>
        <v>0</v>
      </c>
      <c r="L106" s="212"/>
      <c r="M106" s="212">
        <f>ROUND(G106*(H106),2)</f>
        <v>0</v>
      </c>
      <c r="N106" s="212">
        <v>8.23</v>
      </c>
      <c r="O106" s="212"/>
      <c r="P106" s="215"/>
      <c r="Q106" s="215"/>
      <c r="R106" s="215"/>
      <c r="S106" s="213">
        <f t="shared" si="9"/>
        <v>0</v>
      </c>
      <c r="T106" s="213"/>
      <c r="U106" s="213"/>
      <c r="V106" s="216"/>
      <c r="W106" s="52"/>
      <c r="Z106">
        <v>0</v>
      </c>
    </row>
    <row r="107" spans="1:26" x14ac:dyDescent="0.3">
      <c r="A107" s="9"/>
      <c r="B107" s="202"/>
      <c r="C107" s="172">
        <v>9</v>
      </c>
      <c r="D107" s="364" t="s">
        <v>112</v>
      </c>
      <c r="E107" s="364"/>
      <c r="F107" s="138"/>
      <c r="G107" s="171"/>
      <c r="H107" s="138"/>
      <c r="I107" s="140">
        <f>ROUND((SUM(I96:I106))/1,2)</f>
        <v>0</v>
      </c>
      <c r="J107" s="139"/>
      <c r="K107" s="139"/>
      <c r="L107" s="139">
        <f>ROUND((SUM(L96:L106))/1,2)</f>
        <v>0</v>
      </c>
      <c r="M107" s="139">
        <f>ROUND((SUM(M96:M106))/1,2)</f>
        <v>0</v>
      </c>
      <c r="N107" s="139"/>
      <c r="O107" s="139"/>
      <c r="P107" s="139"/>
      <c r="Q107" s="9"/>
      <c r="R107" s="9"/>
      <c r="S107" s="9">
        <f>ROUND((SUM(S96:S106))/1,2)</f>
        <v>43.76</v>
      </c>
      <c r="T107" s="9"/>
      <c r="U107" s="9"/>
      <c r="V107" s="190">
        <f>ROUND((SUM(V96:V106))/1,2)</f>
        <v>0</v>
      </c>
      <c r="W107" s="206"/>
      <c r="X107" s="137"/>
      <c r="Y107" s="137"/>
      <c r="Z107" s="137"/>
    </row>
    <row r="108" spans="1:26" x14ac:dyDescent="0.3">
      <c r="A108" s="1"/>
      <c r="B108" s="198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1"/>
      <c r="W108" s="52"/>
    </row>
    <row r="109" spans="1:26" x14ac:dyDescent="0.3">
      <c r="A109" s="9"/>
      <c r="B109" s="202"/>
      <c r="C109" s="172">
        <v>99</v>
      </c>
      <c r="D109" s="364" t="s">
        <v>123</v>
      </c>
      <c r="E109" s="364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9"/>
      <c r="R109" s="9"/>
      <c r="S109" s="9"/>
      <c r="T109" s="9"/>
      <c r="U109" s="9"/>
      <c r="V109" s="188"/>
      <c r="W109" s="206"/>
      <c r="X109" s="137"/>
      <c r="Y109" s="137"/>
      <c r="Z109" s="137"/>
    </row>
    <row r="110" spans="1:26" ht="25.05" customHeight="1" x14ac:dyDescent="0.3">
      <c r="A110" s="179"/>
      <c r="B110" s="203">
        <v>23</v>
      </c>
      <c r="C110" s="180" t="s">
        <v>124</v>
      </c>
      <c r="D110" s="388" t="s">
        <v>125</v>
      </c>
      <c r="E110" s="388"/>
      <c r="F110" s="174" t="s">
        <v>118</v>
      </c>
      <c r="G110" s="175">
        <v>112.48099999999999</v>
      </c>
      <c r="H110" s="174"/>
      <c r="I110" s="174">
        <f>ROUND(G110*(H110),2)</f>
        <v>0</v>
      </c>
      <c r="J110" s="176">
        <f>ROUND(G110*(N110),2)</f>
        <v>218.21</v>
      </c>
      <c r="K110" s="177">
        <f>ROUND(G110*(O110),2)</f>
        <v>0</v>
      </c>
      <c r="L110" s="177">
        <f>ROUND(G110*(H110),2)</f>
        <v>0</v>
      </c>
      <c r="M110" s="177"/>
      <c r="N110" s="177">
        <v>1.94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89"/>
      <c r="W110" s="52"/>
      <c r="Z110">
        <v>0</v>
      </c>
    </row>
    <row r="111" spans="1:26" x14ac:dyDescent="0.3">
      <c r="A111" s="9"/>
      <c r="B111" s="202"/>
      <c r="C111" s="172">
        <v>99</v>
      </c>
      <c r="D111" s="364" t="s">
        <v>123</v>
      </c>
      <c r="E111" s="364"/>
      <c r="F111" s="138"/>
      <c r="G111" s="171"/>
      <c r="H111" s="138"/>
      <c r="I111" s="140">
        <f>ROUND((SUM(I109:I110))/1,2)</f>
        <v>0</v>
      </c>
      <c r="J111" s="139"/>
      <c r="K111" s="139"/>
      <c r="L111" s="139">
        <f>ROUND((SUM(L109:L110))/1,2)</f>
        <v>0</v>
      </c>
      <c r="M111" s="139">
        <f>ROUND((SUM(M109:M110))/1,2)</f>
        <v>0</v>
      </c>
      <c r="N111" s="139"/>
      <c r="O111" s="139"/>
      <c r="P111" s="182"/>
      <c r="Q111" s="1"/>
      <c r="R111" s="1"/>
      <c r="S111" s="182">
        <f>ROUND((SUM(S109:S110))/1,2)</f>
        <v>0</v>
      </c>
      <c r="T111" s="2"/>
      <c r="U111" s="2"/>
      <c r="V111" s="190">
        <f>ROUND((SUM(V109:V110))/1,2)</f>
        <v>0</v>
      </c>
      <c r="W111" s="52"/>
    </row>
    <row r="112" spans="1:26" x14ac:dyDescent="0.3">
      <c r="A112" s="1"/>
      <c r="B112" s="198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191"/>
      <c r="W112" s="52"/>
    </row>
    <row r="113" spans="1:26" x14ac:dyDescent="0.3">
      <c r="A113" s="9"/>
      <c r="B113" s="202"/>
      <c r="C113" s="9"/>
      <c r="D113" s="366" t="s">
        <v>73</v>
      </c>
      <c r="E113" s="366"/>
      <c r="F113" s="138"/>
      <c r="G113" s="171"/>
      <c r="H113" s="138"/>
      <c r="I113" s="140">
        <f>ROUND((SUM(I77:I112))/2,2)</f>
        <v>0</v>
      </c>
      <c r="J113" s="139"/>
      <c r="K113" s="139"/>
      <c r="L113" s="139">
        <f>ROUND((SUM(L77:L112))/2,2)</f>
        <v>0</v>
      </c>
      <c r="M113" s="139">
        <f>ROUND((SUM(M77:M112))/2,2)</f>
        <v>0</v>
      </c>
      <c r="N113" s="139"/>
      <c r="O113" s="139"/>
      <c r="P113" s="182"/>
      <c r="Q113" s="1"/>
      <c r="R113" s="1"/>
      <c r="S113" s="182">
        <f>ROUND((SUM(S77:S112))/2,2)</f>
        <v>43.99</v>
      </c>
      <c r="T113" s="1"/>
      <c r="U113" s="1"/>
      <c r="V113" s="190">
        <f>ROUND((SUM(V77:V112))/2,2)</f>
        <v>0</v>
      </c>
      <c r="W113" s="52"/>
    </row>
    <row r="114" spans="1:26" x14ac:dyDescent="0.3">
      <c r="A114" s="1"/>
      <c r="B114" s="204"/>
      <c r="C114" s="183"/>
      <c r="D114" s="389" t="s">
        <v>79</v>
      </c>
      <c r="E114" s="389"/>
      <c r="F114" s="184"/>
      <c r="G114" s="185"/>
      <c r="H114" s="184"/>
      <c r="I114" s="184">
        <f>ROUND((SUM(I77:I113))/3,2)</f>
        <v>0</v>
      </c>
      <c r="J114" s="186"/>
      <c r="K114" s="186">
        <f>ROUND((SUM(K77:K113))/3,2)</f>
        <v>0</v>
      </c>
      <c r="L114" s="186">
        <f>ROUND((SUM(L77:L113))/3,2)</f>
        <v>0</v>
      </c>
      <c r="M114" s="186">
        <f>ROUND((SUM(M77:M113))/3,2)</f>
        <v>0</v>
      </c>
      <c r="N114" s="186"/>
      <c r="O114" s="186"/>
      <c r="P114" s="185"/>
      <c r="Q114" s="183"/>
      <c r="R114" s="183"/>
      <c r="S114" s="185">
        <f>ROUND((SUM(S77:S113))/3,2)</f>
        <v>43.99</v>
      </c>
      <c r="T114" s="183"/>
      <c r="U114" s="183"/>
      <c r="V114" s="192">
        <f>ROUND((SUM(V77:V113))/3,2)</f>
        <v>0</v>
      </c>
      <c r="W114" s="52"/>
      <c r="Y114">
        <f>(SUM(Y77:Y113))</f>
        <v>0</v>
      </c>
      <c r="Z114">
        <f>(SUM(Z77:Z113))</f>
        <v>0</v>
      </c>
    </row>
  </sheetData>
  <mergeCells count="81">
    <mergeCell ref="D110:E110"/>
    <mergeCell ref="D111:E111"/>
    <mergeCell ref="D113:E113"/>
    <mergeCell ref="D114:E114"/>
    <mergeCell ref="D103:E103"/>
    <mergeCell ref="D104:E104"/>
    <mergeCell ref="D105:E105"/>
    <mergeCell ref="D106:E106"/>
    <mergeCell ref="D107:E107"/>
    <mergeCell ref="D109:E109"/>
    <mergeCell ref="D102:E102"/>
    <mergeCell ref="D90:E90"/>
    <mergeCell ref="D91:E91"/>
    <mergeCell ref="D92:E92"/>
    <mergeCell ref="D93:E93"/>
    <mergeCell ref="D94:E94"/>
    <mergeCell ref="D96:E96"/>
    <mergeCell ref="D97:E97"/>
    <mergeCell ref="D98:E98"/>
    <mergeCell ref="D99:E99"/>
    <mergeCell ref="D100:E100"/>
    <mergeCell ref="D101:E101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55A9C134-2AA8-46F9-8EAC-A3875B54EC70}"/>
    <hyperlink ref="E1:F1" location="A54:A54" tooltip="Klikni na prechod ku rekapitulácii..." display="Rekapitulácia rozpočtu" xr:uid="{902D5554-4D2B-4957-82C5-72D601BCD726}"/>
    <hyperlink ref="H1:I1" location="B76:B76" tooltip="Klikni na prechod ku Rozpočet..." display="Rozpočet" xr:uid="{61FDC91E-4700-49F8-8B5F-CA44AD586D4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NA UL. JANKA KRÁĹA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3DB1-B723-435F-8C20-AB9EFACB8408}">
  <dimension ref="A1:AA116"/>
  <sheetViews>
    <sheetView workbookViewId="0">
      <pane ySplit="1" topLeftCell="A90" activePane="bottomLeft" state="frozen"/>
      <selection pane="bottomLeft" activeCell="G100" sqref="G10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217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15757'!E60</f>
        <v>0</v>
      </c>
      <c r="D15" s="57">
        <f>'SO 15757'!F60</f>
        <v>0</v>
      </c>
      <c r="E15" s="66">
        <f>'SO 15757'!G60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(SUM(Z77:Z115))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(SUM(Y77:Y115))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15757'!K77:'SO 15757'!K115)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15757'!K77:'SO 15757'!K115)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15757'!L87</f>
        <v>0</v>
      </c>
      <c r="F56" s="138">
        <f>'SO 15757'!M87</f>
        <v>0</v>
      </c>
      <c r="G56" s="138">
        <f>'SO 15757'!I87</f>
        <v>0</v>
      </c>
      <c r="H56" s="139">
        <f>'SO 15757'!S87</f>
        <v>0</v>
      </c>
      <c r="I56" s="139">
        <f>'SO 15757'!V87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15757'!L96</f>
        <v>0</v>
      </c>
      <c r="F57" s="138">
        <f>'SO 15757'!M96</f>
        <v>0</v>
      </c>
      <c r="G57" s="138">
        <f>'SO 15757'!I96</f>
        <v>0</v>
      </c>
      <c r="H57" s="139">
        <f>'SO 15757'!S96</f>
        <v>54.14</v>
      </c>
      <c r="I57" s="139">
        <f>'SO 15757'!V96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15757'!L109</f>
        <v>0</v>
      </c>
      <c r="F58" s="138">
        <f>'SO 15757'!M109</f>
        <v>0</v>
      </c>
      <c r="G58" s="138">
        <f>'SO 15757'!I109</f>
        <v>0</v>
      </c>
      <c r="H58" s="139">
        <f>'SO 15757'!S109</f>
        <v>9.2200000000000006</v>
      </c>
      <c r="I58" s="139">
        <f>'SO 15757'!V109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15757'!L113</f>
        <v>0</v>
      </c>
      <c r="F59" s="138">
        <f>'SO 15757'!M113</f>
        <v>0</v>
      </c>
      <c r="G59" s="138">
        <f>'SO 15757'!I113</f>
        <v>0</v>
      </c>
      <c r="H59" s="139">
        <f>'SO 15757'!S113</f>
        <v>0</v>
      </c>
      <c r="I59" s="139">
        <f>'SO 15757'!V113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15757'!L115</f>
        <v>0</v>
      </c>
      <c r="F60" s="140">
        <f>'SO 15757'!M115</f>
        <v>0</v>
      </c>
      <c r="G60" s="140">
        <f>'SO 15757'!I115</f>
        <v>0</v>
      </c>
      <c r="H60" s="141">
        <f>'SO 15757'!S115</f>
        <v>63.36</v>
      </c>
      <c r="I60" s="141">
        <f>'SO 15757'!V115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15757'!L116</f>
        <v>0</v>
      </c>
      <c r="F62" s="144">
        <f>'SO 15757'!M116</f>
        <v>0</v>
      </c>
      <c r="G62" s="144">
        <f>'SO 15757'!I116</f>
        <v>0</v>
      </c>
      <c r="H62" s="145">
        <f>'SO 15757'!S116</f>
        <v>63.36</v>
      </c>
      <c r="I62" s="145">
        <f>'SO 15757'!V116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217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25.65</v>
      </c>
      <c r="H79" s="174"/>
      <c r="I79" s="174">
        <f t="shared" ref="I79:I86" si="0">ROUND(G79*(H79),2)</f>
        <v>0</v>
      </c>
      <c r="J79" s="176">
        <f t="shared" ref="J79:J86" si="1">ROUND(G79*(N79),2)</f>
        <v>28.98</v>
      </c>
      <c r="K79" s="177">
        <f t="shared" ref="K79:K86" si="2">ROUND(G79*(O79),2)</f>
        <v>0</v>
      </c>
      <c r="L79" s="177">
        <f t="shared" ref="L79:L86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86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169</v>
      </c>
      <c r="D80" s="388" t="s">
        <v>170</v>
      </c>
      <c r="E80" s="388"/>
      <c r="F80" s="174" t="s">
        <v>129</v>
      </c>
      <c r="G80" s="175">
        <v>51.3</v>
      </c>
      <c r="H80" s="174"/>
      <c r="I80" s="174">
        <f t="shared" si="0"/>
        <v>0</v>
      </c>
      <c r="J80" s="176">
        <f t="shared" si="1"/>
        <v>405.78</v>
      </c>
      <c r="K80" s="177">
        <f t="shared" si="2"/>
        <v>0</v>
      </c>
      <c r="L80" s="177">
        <f t="shared" si="3"/>
        <v>0</v>
      </c>
      <c r="M80" s="177"/>
      <c r="N80" s="177">
        <v>7.91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173</v>
      </c>
      <c r="D81" s="388" t="s">
        <v>174</v>
      </c>
      <c r="E81" s="388"/>
      <c r="F81" s="174" t="s">
        <v>129</v>
      </c>
      <c r="G81" s="175">
        <v>51.3</v>
      </c>
      <c r="H81" s="174"/>
      <c r="I81" s="174">
        <f t="shared" si="0"/>
        <v>0</v>
      </c>
      <c r="J81" s="176">
        <f t="shared" si="1"/>
        <v>39.5</v>
      </c>
      <c r="K81" s="177">
        <f t="shared" si="2"/>
        <v>0</v>
      </c>
      <c r="L81" s="177">
        <f t="shared" si="3"/>
        <v>0</v>
      </c>
      <c r="M81" s="177"/>
      <c r="N81" s="177">
        <v>0.77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218</v>
      </c>
      <c r="D82" s="388" t="s">
        <v>219</v>
      </c>
      <c r="E82" s="388"/>
      <c r="F82" s="174" t="s">
        <v>98</v>
      </c>
      <c r="G82" s="175">
        <v>171</v>
      </c>
      <c r="H82" s="174"/>
      <c r="I82" s="174">
        <f t="shared" si="0"/>
        <v>0</v>
      </c>
      <c r="J82" s="176">
        <f t="shared" si="1"/>
        <v>78.66</v>
      </c>
      <c r="K82" s="177">
        <f t="shared" si="2"/>
        <v>0</v>
      </c>
      <c r="L82" s="177">
        <f t="shared" si="3"/>
        <v>0</v>
      </c>
      <c r="M82" s="177"/>
      <c r="N82" s="177">
        <v>0.46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220</v>
      </c>
      <c r="D83" s="388" t="s">
        <v>221</v>
      </c>
      <c r="E83" s="388"/>
      <c r="F83" s="174" t="s">
        <v>129</v>
      </c>
      <c r="G83" s="175">
        <v>25.65</v>
      </c>
      <c r="H83" s="174"/>
      <c r="I83" s="174">
        <f t="shared" si="0"/>
        <v>0</v>
      </c>
      <c r="J83" s="176">
        <f t="shared" si="1"/>
        <v>123.38</v>
      </c>
      <c r="K83" s="177">
        <f t="shared" si="2"/>
        <v>0</v>
      </c>
      <c r="L83" s="177">
        <f t="shared" si="3"/>
        <v>0</v>
      </c>
      <c r="M83" s="177"/>
      <c r="N83" s="177">
        <v>4.8100000000000005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222</v>
      </c>
      <c r="D84" s="388" t="s">
        <v>223</v>
      </c>
      <c r="E84" s="388"/>
      <c r="F84" s="174" t="s">
        <v>129</v>
      </c>
      <c r="G84" s="175">
        <v>25.65</v>
      </c>
      <c r="H84" s="174"/>
      <c r="I84" s="174">
        <f t="shared" si="0"/>
        <v>0</v>
      </c>
      <c r="J84" s="176">
        <f t="shared" si="1"/>
        <v>17.440000000000001</v>
      </c>
      <c r="K84" s="177">
        <f t="shared" si="2"/>
        <v>0</v>
      </c>
      <c r="L84" s="177">
        <f t="shared" si="3"/>
        <v>0</v>
      </c>
      <c r="M84" s="177"/>
      <c r="N84" s="177">
        <v>0.68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213</v>
      </c>
      <c r="D85" s="388" t="s">
        <v>214</v>
      </c>
      <c r="E85" s="388"/>
      <c r="F85" s="174" t="s">
        <v>98</v>
      </c>
      <c r="G85" s="175">
        <v>381.5</v>
      </c>
      <c r="H85" s="174"/>
      <c r="I85" s="174">
        <f t="shared" si="0"/>
        <v>0</v>
      </c>
      <c r="J85" s="176">
        <f t="shared" si="1"/>
        <v>1323.81</v>
      </c>
      <c r="K85" s="177">
        <f t="shared" si="2"/>
        <v>0</v>
      </c>
      <c r="L85" s="177">
        <f t="shared" si="3"/>
        <v>0</v>
      </c>
      <c r="M85" s="177"/>
      <c r="N85" s="177">
        <v>3.4699999999999998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142</v>
      </c>
      <c r="D86" s="388" t="s">
        <v>143</v>
      </c>
      <c r="E86" s="388"/>
      <c r="F86" s="174" t="s">
        <v>115</v>
      </c>
      <c r="G86" s="175">
        <v>2</v>
      </c>
      <c r="H86" s="174"/>
      <c r="I86" s="174">
        <f t="shared" si="0"/>
        <v>0</v>
      </c>
      <c r="J86" s="176">
        <f t="shared" si="1"/>
        <v>9.4600000000000009</v>
      </c>
      <c r="K86" s="177">
        <f t="shared" si="2"/>
        <v>0</v>
      </c>
      <c r="L86" s="177">
        <f t="shared" si="3"/>
        <v>0</v>
      </c>
      <c r="M86" s="177"/>
      <c r="N86" s="177">
        <v>4.7300000000000004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x14ac:dyDescent="0.3">
      <c r="A87" s="9"/>
      <c r="B87" s="202"/>
      <c r="C87" s="172">
        <v>1</v>
      </c>
      <c r="D87" s="364" t="s">
        <v>95</v>
      </c>
      <c r="E87" s="364"/>
      <c r="F87" s="138"/>
      <c r="G87" s="171"/>
      <c r="H87" s="138"/>
      <c r="I87" s="140">
        <f>ROUND((SUM(I78:I86))/1,2)</f>
        <v>0</v>
      </c>
      <c r="J87" s="139"/>
      <c r="K87" s="139"/>
      <c r="L87" s="139">
        <f>ROUND((SUM(L78:L86))/1,2)</f>
        <v>0</v>
      </c>
      <c r="M87" s="139">
        <f>ROUND((SUM(M78:M86))/1,2)</f>
        <v>0</v>
      </c>
      <c r="N87" s="139"/>
      <c r="O87" s="139"/>
      <c r="P87" s="139"/>
      <c r="Q87" s="9"/>
      <c r="R87" s="9"/>
      <c r="S87" s="9">
        <f>ROUND((SUM(S78:S86))/1,2)</f>
        <v>0</v>
      </c>
      <c r="T87" s="9"/>
      <c r="U87" s="9"/>
      <c r="V87" s="190">
        <f>ROUND((SUM(V78:V86))/1,2)</f>
        <v>0</v>
      </c>
      <c r="W87" s="206"/>
      <c r="X87" s="137"/>
      <c r="Y87" s="137"/>
      <c r="Z87" s="137"/>
    </row>
    <row r="88" spans="1:26" x14ac:dyDescent="0.3">
      <c r="A88" s="1"/>
      <c r="B88" s="198"/>
      <c r="C88" s="1"/>
      <c r="D88" s="1"/>
      <c r="E88" s="131"/>
      <c r="F88" s="131"/>
      <c r="G88" s="165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191"/>
      <c r="W88" s="52"/>
    </row>
    <row r="89" spans="1:26" x14ac:dyDescent="0.3">
      <c r="A89" s="9"/>
      <c r="B89" s="202"/>
      <c r="C89" s="172">
        <v>5</v>
      </c>
      <c r="D89" s="364" t="s">
        <v>99</v>
      </c>
      <c r="E89" s="364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88"/>
      <c r="W89" s="206"/>
      <c r="X89" s="137"/>
      <c r="Y89" s="137"/>
      <c r="Z89" s="137"/>
    </row>
    <row r="90" spans="1:26" ht="25.05" customHeight="1" x14ac:dyDescent="0.3">
      <c r="A90" s="179"/>
      <c r="B90" s="203">
        <v>9</v>
      </c>
      <c r="C90" s="180" t="s">
        <v>224</v>
      </c>
      <c r="D90" s="388" t="s">
        <v>225</v>
      </c>
      <c r="E90" s="388"/>
      <c r="F90" s="174" t="s">
        <v>98</v>
      </c>
      <c r="G90" s="175">
        <v>171</v>
      </c>
      <c r="H90" s="174"/>
      <c r="I90" s="174">
        <f t="shared" ref="I90:I95" si="5">ROUND(G90*(H90),2)</f>
        <v>0</v>
      </c>
      <c r="J90" s="176">
        <f t="shared" ref="J90:J95" si="6">ROUND(G90*(N90),2)</f>
        <v>962.73</v>
      </c>
      <c r="K90" s="177">
        <f t="shared" ref="K90:K95" si="7">ROUND(G90*(O90),2)</f>
        <v>0</v>
      </c>
      <c r="L90" s="177">
        <f>ROUND(G90*(H90),2)</f>
        <v>0</v>
      </c>
      <c r="M90" s="177"/>
      <c r="N90" s="177">
        <v>5.63</v>
      </c>
      <c r="O90" s="177"/>
      <c r="P90" s="181">
        <v>0.30360999999999999</v>
      </c>
      <c r="Q90" s="181"/>
      <c r="R90" s="181">
        <v>0.30360999999999999</v>
      </c>
      <c r="S90" s="178">
        <f t="shared" ref="S90:S95" si="8">ROUND(G90*(P90),3)</f>
        <v>51.917000000000002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10</v>
      </c>
      <c r="C91" s="180" t="s">
        <v>147</v>
      </c>
      <c r="D91" s="388" t="s">
        <v>148</v>
      </c>
      <c r="E91" s="388"/>
      <c r="F91" s="174" t="s">
        <v>98</v>
      </c>
      <c r="G91" s="175">
        <v>370</v>
      </c>
      <c r="H91" s="174"/>
      <c r="I91" s="174">
        <f t="shared" si="5"/>
        <v>0</v>
      </c>
      <c r="J91" s="176">
        <f t="shared" si="6"/>
        <v>229.4</v>
      </c>
      <c r="K91" s="177">
        <f t="shared" si="7"/>
        <v>0</v>
      </c>
      <c r="L91" s="177">
        <f>ROUND(G91*(H91),2)</f>
        <v>0</v>
      </c>
      <c r="M91" s="177"/>
      <c r="N91" s="177">
        <v>0.62</v>
      </c>
      <c r="O91" s="177"/>
      <c r="P91" s="181">
        <v>6.0099999999999997E-3</v>
      </c>
      <c r="Q91" s="181"/>
      <c r="R91" s="181">
        <v>6.0099999999999997E-3</v>
      </c>
      <c r="S91" s="178">
        <f t="shared" si="8"/>
        <v>2.2240000000000002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11</v>
      </c>
      <c r="C92" s="180" t="s">
        <v>226</v>
      </c>
      <c r="D92" s="388" t="s">
        <v>227</v>
      </c>
      <c r="E92" s="388"/>
      <c r="F92" s="174" t="s">
        <v>98</v>
      </c>
      <c r="G92" s="175">
        <v>370</v>
      </c>
      <c r="H92" s="174"/>
      <c r="I92" s="174">
        <f t="shared" si="5"/>
        <v>0</v>
      </c>
      <c r="J92" s="176">
        <f t="shared" si="6"/>
        <v>3833.2</v>
      </c>
      <c r="K92" s="177">
        <f t="shared" si="7"/>
        <v>0</v>
      </c>
      <c r="L92" s="177">
        <f>ROUND(G92*(H92),2)</f>
        <v>0</v>
      </c>
      <c r="M92" s="177"/>
      <c r="N92" s="177">
        <v>10.36</v>
      </c>
      <c r="O92" s="177"/>
      <c r="P92" s="181"/>
      <c r="Q92" s="181"/>
      <c r="R92" s="181"/>
      <c r="S92" s="178">
        <f t="shared" si="8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12</v>
      </c>
      <c r="C93" s="180" t="s">
        <v>228</v>
      </c>
      <c r="D93" s="388" t="s">
        <v>229</v>
      </c>
      <c r="E93" s="388"/>
      <c r="F93" s="174" t="s">
        <v>98</v>
      </c>
      <c r="G93" s="175">
        <v>11.5</v>
      </c>
      <c r="H93" s="174"/>
      <c r="I93" s="174">
        <f t="shared" si="5"/>
        <v>0</v>
      </c>
      <c r="J93" s="176">
        <f t="shared" si="6"/>
        <v>138</v>
      </c>
      <c r="K93" s="177">
        <f t="shared" si="7"/>
        <v>0</v>
      </c>
      <c r="L93" s="177">
        <f>ROUND(G93*(H93),2)</f>
        <v>0</v>
      </c>
      <c r="M93" s="177"/>
      <c r="N93" s="177">
        <v>12</v>
      </c>
      <c r="O93" s="177"/>
      <c r="P93" s="181"/>
      <c r="Q93" s="181"/>
      <c r="R93" s="181"/>
      <c r="S93" s="178">
        <f t="shared" si="8"/>
        <v>0</v>
      </c>
      <c r="T93" s="178"/>
      <c r="U93" s="178"/>
      <c r="V93" s="189"/>
      <c r="W93" s="52"/>
      <c r="Z93">
        <v>0</v>
      </c>
    </row>
    <row r="94" spans="1:26" ht="25.05" customHeight="1" x14ac:dyDescent="0.3">
      <c r="A94" s="179"/>
      <c r="B94" s="203">
        <v>13</v>
      </c>
      <c r="C94" s="180" t="s">
        <v>230</v>
      </c>
      <c r="D94" s="388" t="s">
        <v>231</v>
      </c>
      <c r="E94" s="388"/>
      <c r="F94" s="174" t="s">
        <v>98</v>
      </c>
      <c r="G94" s="175">
        <v>171</v>
      </c>
      <c r="H94" s="174"/>
      <c r="I94" s="174">
        <f t="shared" si="5"/>
        <v>0</v>
      </c>
      <c r="J94" s="176">
        <f t="shared" si="6"/>
        <v>1810.89</v>
      </c>
      <c r="K94" s="177">
        <f t="shared" si="7"/>
        <v>0</v>
      </c>
      <c r="L94" s="177">
        <f>ROUND(G94*(H94),2)</f>
        <v>0</v>
      </c>
      <c r="M94" s="177"/>
      <c r="N94" s="177">
        <v>10.59</v>
      </c>
      <c r="O94" s="177"/>
      <c r="P94" s="181"/>
      <c r="Q94" s="181"/>
      <c r="R94" s="181"/>
      <c r="S94" s="178">
        <f t="shared" si="8"/>
        <v>0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17">
        <v>14</v>
      </c>
      <c r="C95" s="214" t="s">
        <v>232</v>
      </c>
      <c r="D95" s="390" t="s">
        <v>419</v>
      </c>
      <c r="E95" s="390"/>
      <c r="F95" s="209" t="s">
        <v>98</v>
      </c>
      <c r="G95" s="210">
        <v>172.71</v>
      </c>
      <c r="H95" s="209"/>
      <c r="I95" s="209">
        <f t="shared" si="5"/>
        <v>0</v>
      </c>
      <c r="J95" s="211">
        <f t="shared" si="6"/>
        <v>2072.52</v>
      </c>
      <c r="K95" s="212">
        <f t="shared" si="7"/>
        <v>0</v>
      </c>
      <c r="L95" s="212"/>
      <c r="M95" s="212">
        <f>ROUND(G95*(H95),2)</f>
        <v>0</v>
      </c>
      <c r="N95" s="212">
        <v>12</v>
      </c>
      <c r="O95" s="212"/>
      <c r="P95" s="215"/>
      <c r="Q95" s="215"/>
      <c r="R95" s="215"/>
      <c r="S95" s="213">
        <f t="shared" si="8"/>
        <v>0</v>
      </c>
      <c r="T95" s="213"/>
      <c r="U95" s="213"/>
      <c r="V95" s="216"/>
      <c r="W95" s="52"/>
      <c r="Z95">
        <v>0</v>
      </c>
    </row>
    <row r="96" spans="1:26" x14ac:dyDescent="0.3">
      <c r="A96" s="9"/>
      <c r="B96" s="202"/>
      <c r="C96" s="172">
        <v>5</v>
      </c>
      <c r="D96" s="364" t="s">
        <v>99</v>
      </c>
      <c r="E96" s="364"/>
      <c r="F96" s="138"/>
      <c r="G96" s="171"/>
      <c r="H96" s="138"/>
      <c r="I96" s="140">
        <f>ROUND((SUM(I89:I95))/1,2)</f>
        <v>0</v>
      </c>
      <c r="J96" s="139"/>
      <c r="K96" s="139"/>
      <c r="L96" s="139">
        <f>ROUND((SUM(L89:L95))/1,2)</f>
        <v>0</v>
      </c>
      <c r="M96" s="139">
        <f>ROUND((SUM(M89:M95))/1,2)</f>
        <v>0</v>
      </c>
      <c r="N96" s="139"/>
      <c r="O96" s="139"/>
      <c r="P96" s="139"/>
      <c r="Q96" s="9"/>
      <c r="R96" s="9"/>
      <c r="S96" s="9">
        <f>ROUND((SUM(S89:S95))/1,2)</f>
        <v>54.14</v>
      </c>
      <c r="T96" s="9"/>
      <c r="U96" s="9"/>
      <c r="V96" s="190">
        <f>ROUND((SUM(V89:V95))/1,2)</f>
        <v>0</v>
      </c>
      <c r="W96" s="206"/>
      <c r="X96" s="137"/>
      <c r="Y96" s="137"/>
      <c r="Z96" s="137"/>
    </row>
    <row r="97" spans="1:26" x14ac:dyDescent="0.3">
      <c r="A97" s="1"/>
      <c r="B97" s="198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191"/>
      <c r="W97" s="52"/>
    </row>
    <row r="98" spans="1:26" x14ac:dyDescent="0.3">
      <c r="A98" s="9"/>
      <c r="B98" s="202"/>
      <c r="C98" s="172">
        <v>9</v>
      </c>
      <c r="D98" s="364" t="s">
        <v>112</v>
      </c>
      <c r="E98" s="364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9"/>
      <c r="R98" s="9"/>
      <c r="S98" s="9"/>
      <c r="T98" s="9"/>
      <c r="U98" s="9"/>
      <c r="V98" s="188"/>
      <c r="W98" s="206"/>
      <c r="X98" s="137"/>
      <c r="Y98" s="137"/>
      <c r="Z98" s="137"/>
    </row>
    <row r="99" spans="1:26" ht="25.05" customHeight="1" x14ac:dyDescent="0.3">
      <c r="A99" s="179"/>
      <c r="B99" s="203">
        <v>15</v>
      </c>
      <c r="C99" s="180" t="s">
        <v>151</v>
      </c>
      <c r="D99" s="388" t="s">
        <v>152</v>
      </c>
      <c r="E99" s="388"/>
      <c r="F99" s="174" t="s">
        <v>115</v>
      </c>
      <c r="G99" s="175">
        <v>35</v>
      </c>
      <c r="H99" s="174"/>
      <c r="I99" s="174">
        <f t="shared" ref="I99:I108" si="9">ROUND(G99*(H99),2)</f>
        <v>0</v>
      </c>
      <c r="J99" s="176">
        <f t="shared" ref="J99:J108" si="10">ROUND(G99*(N99),2)</f>
        <v>205.1</v>
      </c>
      <c r="K99" s="177">
        <f t="shared" ref="K99:K108" si="11">ROUND(G99*(O99),2)</f>
        <v>0</v>
      </c>
      <c r="L99" s="177">
        <f t="shared" ref="L99:L106" si="12">ROUND(G99*(H99),2)</f>
        <v>0</v>
      </c>
      <c r="M99" s="177"/>
      <c r="N99" s="177">
        <v>5.86</v>
      </c>
      <c r="O99" s="177"/>
      <c r="P99" s="181">
        <v>9.7960000000000005E-2</v>
      </c>
      <c r="Q99" s="181"/>
      <c r="R99" s="181">
        <v>9.7960000000000005E-2</v>
      </c>
      <c r="S99" s="178">
        <f t="shared" ref="S99:S108" si="13">ROUND(G99*(P99),3)</f>
        <v>3.4289999999999998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16</v>
      </c>
      <c r="C100" s="180" t="s">
        <v>153</v>
      </c>
      <c r="D100" s="388" t="s">
        <v>154</v>
      </c>
      <c r="E100" s="388"/>
      <c r="F100" s="174" t="s">
        <v>115</v>
      </c>
      <c r="G100" s="175">
        <v>46</v>
      </c>
      <c r="H100" s="174"/>
      <c r="I100" s="174">
        <f t="shared" si="9"/>
        <v>0</v>
      </c>
      <c r="J100" s="176">
        <f t="shared" si="10"/>
        <v>366.16</v>
      </c>
      <c r="K100" s="177">
        <f t="shared" si="11"/>
        <v>0</v>
      </c>
      <c r="L100" s="177">
        <f t="shared" si="12"/>
        <v>0</v>
      </c>
      <c r="M100" s="177"/>
      <c r="N100" s="177">
        <v>7.96</v>
      </c>
      <c r="O100" s="177"/>
      <c r="P100" s="181">
        <v>0.12586</v>
      </c>
      <c r="Q100" s="181"/>
      <c r="R100" s="181">
        <v>0.12586</v>
      </c>
      <c r="S100" s="178">
        <f t="shared" si="13"/>
        <v>5.79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17</v>
      </c>
      <c r="C101" s="180" t="s">
        <v>113</v>
      </c>
      <c r="D101" s="388" t="s">
        <v>114</v>
      </c>
      <c r="E101" s="388"/>
      <c r="F101" s="174" t="s">
        <v>115</v>
      </c>
      <c r="G101" s="175">
        <v>81</v>
      </c>
      <c r="H101" s="174"/>
      <c r="I101" s="174">
        <f t="shared" si="9"/>
        <v>0</v>
      </c>
      <c r="J101" s="176">
        <f t="shared" si="10"/>
        <v>380.7</v>
      </c>
      <c r="K101" s="177">
        <f t="shared" si="11"/>
        <v>0</v>
      </c>
      <c r="L101" s="177">
        <f t="shared" si="12"/>
        <v>0</v>
      </c>
      <c r="M101" s="177"/>
      <c r="N101" s="177">
        <v>4.7</v>
      </c>
      <c r="O101" s="177"/>
      <c r="P101" s="181">
        <v>2.0000000000000002E-5</v>
      </c>
      <c r="Q101" s="181"/>
      <c r="R101" s="181">
        <v>2.0000000000000002E-5</v>
      </c>
      <c r="S101" s="178">
        <f t="shared" si="13"/>
        <v>2E-3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18</v>
      </c>
      <c r="C102" s="180" t="s">
        <v>116</v>
      </c>
      <c r="D102" s="388" t="s">
        <v>117</v>
      </c>
      <c r="E102" s="388"/>
      <c r="F102" s="174" t="s">
        <v>118</v>
      </c>
      <c r="G102" s="175">
        <v>37.387</v>
      </c>
      <c r="H102" s="174"/>
      <c r="I102" s="174">
        <f t="shared" si="9"/>
        <v>0</v>
      </c>
      <c r="J102" s="176">
        <f t="shared" si="10"/>
        <v>53.84</v>
      </c>
      <c r="K102" s="177">
        <f t="shared" si="11"/>
        <v>0</v>
      </c>
      <c r="L102" s="177">
        <f t="shared" si="12"/>
        <v>0</v>
      </c>
      <c r="M102" s="177"/>
      <c r="N102" s="177">
        <v>1.44</v>
      </c>
      <c r="O102" s="177"/>
      <c r="P102" s="181"/>
      <c r="Q102" s="181"/>
      <c r="R102" s="181"/>
      <c r="S102" s="178">
        <f t="shared" si="13"/>
        <v>0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19</v>
      </c>
      <c r="C103" s="180" t="s">
        <v>119</v>
      </c>
      <c r="D103" s="388" t="s">
        <v>120</v>
      </c>
      <c r="E103" s="388"/>
      <c r="F103" s="174" t="s">
        <v>118</v>
      </c>
      <c r="G103" s="175">
        <v>336.483</v>
      </c>
      <c r="H103" s="174"/>
      <c r="I103" s="174">
        <f t="shared" si="9"/>
        <v>0</v>
      </c>
      <c r="J103" s="176">
        <f t="shared" si="10"/>
        <v>90.85</v>
      </c>
      <c r="K103" s="177">
        <f t="shared" si="11"/>
        <v>0</v>
      </c>
      <c r="L103" s="177">
        <f t="shared" si="12"/>
        <v>0</v>
      </c>
      <c r="M103" s="177"/>
      <c r="N103" s="177">
        <v>0.27</v>
      </c>
      <c r="O103" s="177"/>
      <c r="P103" s="181"/>
      <c r="Q103" s="181"/>
      <c r="R103" s="181"/>
      <c r="S103" s="178">
        <f t="shared" si="13"/>
        <v>0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20</v>
      </c>
      <c r="C104" s="180" t="s">
        <v>155</v>
      </c>
      <c r="D104" s="388" t="s">
        <v>156</v>
      </c>
      <c r="E104" s="388"/>
      <c r="F104" s="174" t="s">
        <v>118</v>
      </c>
      <c r="G104" s="175">
        <v>0.28999999999999998</v>
      </c>
      <c r="H104" s="174"/>
      <c r="I104" s="174">
        <f t="shared" si="9"/>
        <v>0</v>
      </c>
      <c r="J104" s="176">
        <f t="shared" si="10"/>
        <v>6.48</v>
      </c>
      <c r="K104" s="177">
        <f t="shared" si="11"/>
        <v>0</v>
      </c>
      <c r="L104" s="177">
        <f t="shared" si="12"/>
        <v>0</v>
      </c>
      <c r="M104" s="177"/>
      <c r="N104" s="177">
        <v>22.36</v>
      </c>
      <c r="O104" s="177"/>
      <c r="P104" s="181"/>
      <c r="Q104" s="181"/>
      <c r="R104" s="181"/>
      <c r="S104" s="178">
        <f t="shared" si="13"/>
        <v>0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21</v>
      </c>
      <c r="C105" s="180" t="s">
        <v>157</v>
      </c>
      <c r="D105" s="388" t="s">
        <v>158</v>
      </c>
      <c r="E105" s="388"/>
      <c r="F105" s="174" t="s">
        <v>118</v>
      </c>
      <c r="G105" s="175">
        <v>0.28999999999999998</v>
      </c>
      <c r="H105" s="174"/>
      <c r="I105" s="174">
        <f t="shared" si="9"/>
        <v>0</v>
      </c>
      <c r="J105" s="176">
        <f t="shared" si="10"/>
        <v>0.24</v>
      </c>
      <c r="K105" s="177">
        <f t="shared" si="11"/>
        <v>0</v>
      </c>
      <c r="L105" s="177">
        <f t="shared" si="12"/>
        <v>0</v>
      </c>
      <c r="M105" s="177"/>
      <c r="N105" s="177">
        <v>0.83</v>
      </c>
      <c r="O105" s="177"/>
      <c r="P105" s="181"/>
      <c r="Q105" s="181"/>
      <c r="R105" s="181"/>
      <c r="S105" s="178">
        <f t="shared" si="13"/>
        <v>0</v>
      </c>
      <c r="T105" s="178"/>
      <c r="U105" s="178"/>
      <c r="V105" s="189"/>
      <c r="W105" s="52"/>
      <c r="Z105">
        <v>0</v>
      </c>
    </row>
    <row r="106" spans="1:26" ht="25.05" customHeight="1" x14ac:dyDescent="0.3">
      <c r="A106" s="179"/>
      <c r="B106" s="203">
        <v>22</v>
      </c>
      <c r="C106" s="180" t="s">
        <v>121</v>
      </c>
      <c r="D106" s="388" t="s">
        <v>122</v>
      </c>
      <c r="E106" s="388"/>
      <c r="F106" s="174" t="s">
        <v>118</v>
      </c>
      <c r="G106" s="175">
        <v>37.677</v>
      </c>
      <c r="H106" s="174"/>
      <c r="I106" s="174">
        <f t="shared" si="9"/>
        <v>0</v>
      </c>
      <c r="J106" s="176">
        <f t="shared" si="10"/>
        <v>527.48</v>
      </c>
      <c r="K106" s="177">
        <f t="shared" si="11"/>
        <v>0</v>
      </c>
      <c r="L106" s="177">
        <f t="shared" si="12"/>
        <v>0</v>
      </c>
      <c r="M106" s="177"/>
      <c r="N106" s="177">
        <v>14</v>
      </c>
      <c r="O106" s="177"/>
      <c r="P106" s="181"/>
      <c r="Q106" s="181"/>
      <c r="R106" s="181"/>
      <c r="S106" s="178">
        <f t="shared" si="13"/>
        <v>0</v>
      </c>
      <c r="T106" s="178"/>
      <c r="U106" s="178"/>
      <c r="V106" s="189"/>
      <c r="W106" s="52"/>
      <c r="Z106">
        <v>0</v>
      </c>
    </row>
    <row r="107" spans="1:26" ht="25.05" customHeight="1" x14ac:dyDescent="0.3">
      <c r="A107" s="179"/>
      <c r="B107" s="217">
        <v>23</v>
      </c>
      <c r="C107" s="214" t="s">
        <v>159</v>
      </c>
      <c r="D107" s="390" t="s">
        <v>160</v>
      </c>
      <c r="E107" s="390"/>
      <c r="F107" s="209" t="s">
        <v>107</v>
      </c>
      <c r="G107" s="210">
        <v>70.7</v>
      </c>
      <c r="H107" s="209"/>
      <c r="I107" s="209">
        <f t="shared" si="9"/>
        <v>0</v>
      </c>
      <c r="J107" s="211">
        <f t="shared" si="10"/>
        <v>135.74</v>
      </c>
      <c r="K107" s="212">
        <f t="shared" si="11"/>
        <v>0</v>
      </c>
      <c r="L107" s="212"/>
      <c r="M107" s="212">
        <f>ROUND(G107*(H107),2)</f>
        <v>0</v>
      </c>
      <c r="N107" s="212">
        <v>1.92</v>
      </c>
      <c r="O107" s="212"/>
      <c r="P107" s="215"/>
      <c r="Q107" s="215"/>
      <c r="R107" s="215"/>
      <c r="S107" s="213">
        <f t="shared" si="13"/>
        <v>0</v>
      </c>
      <c r="T107" s="213"/>
      <c r="U107" s="213"/>
      <c r="V107" s="216"/>
      <c r="W107" s="52"/>
      <c r="Z107">
        <v>0</v>
      </c>
    </row>
    <row r="108" spans="1:26" ht="25.05" customHeight="1" x14ac:dyDescent="0.3">
      <c r="A108" s="179"/>
      <c r="B108" s="217">
        <v>24</v>
      </c>
      <c r="C108" s="214" t="s">
        <v>164</v>
      </c>
      <c r="D108" s="390" t="s">
        <v>165</v>
      </c>
      <c r="E108" s="390"/>
      <c r="F108" s="209" t="s">
        <v>107</v>
      </c>
      <c r="G108" s="210">
        <v>46.46</v>
      </c>
      <c r="H108" s="209"/>
      <c r="I108" s="209">
        <f t="shared" si="9"/>
        <v>0</v>
      </c>
      <c r="J108" s="211">
        <f t="shared" si="10"/>
        <v>382.37</v>
      </c>
      <c r="K108" s="212">
        <f t="shared" si="11"/>
        <v>0</v>
      </c>
      <c r="L108" s="212"/>
      <c r="M108" s="212">
        <f>ROUND(G108*(H108),2)</f>
        <v>0</v>
      </c>
      <c r="N108" s="212">
        <v>8.23</v>
      </c>
      <c r="O108" s="212"/>
      <c r="P108" s="215"/>
      <c r="Q108" s="215"/>
      <c r="R108" s="215"/>
      <c r="S108" s="213">
        <f t="shared" si="13"/>
        <v>0</v>
      </c>
      <c r="T108" s="213"/>
      <c r="U108" s="213"/>
      <c r="V108" s="216"/>
      <c r="W108" s="52"/>
      <c r="Z108">
        <v>0</v>
      </c>
    </row>
    <row r="109" spans="1:26" x14ac:dyDescent="0.3">
      <c r="A109" s="9"/>
      <c r="B109" s="202"/>
      <c r="C109" s="172">
        <v>9</v>
      </c>
      <c r="D109" s="364" t="s">
        <v>112</v>
      </c>
      <c r="E109" s="364"/>
      <c r="F109" s="138"/>
      <c r="G109" s="171"/>
      <c r="H109" s="138"/>
      <c r="I109" s="140">
        <f>ROUND((SUM(I98:I108))/1,2)</f>
        <v>0</v>
      </c>
      <c r="J109" s="139"/>
      <c r="K109" s="139"/>
      <c r="L109" s="139">
        <f>ROUND((SUM(L98:L108))/1,2)</f>
        <v>0</v>
      </c>
      <c r="M109" s="139">
        <f>ROUND((SUM(M98:M108))/1,2)</f>
        <v>0</v>
      </c>
      <c r="N109" s="139"/>
      <c r="O109" s="139"/>
      <c r="P109" s="139"/>
      <c r="Q109" s="9"/>
      <c r="R109" s="9"/>
      <c r="S109" s="9">
        <f>ROUND((SUM(S98:S108))/1,2)</f>
        <v>9.2200000000000006</v>
      </c>
      <c r="T109" s="9"/>
      <c r="U109" s="9"/>
      <c r="V109" s="190">
        <f>ROUND((SUM(V98:V108))/1,2)</f>
        <v>0</v>
      </c>
      <c r="W109" s="206"/>
      <c r="X109" s="137"/>
      <c r="Y109" s="137"/>
      <c r="Z109" s="137"/>
    </row>
    <row r="110" spans="1:26" x14ac:dyDescent="0.3">
      <c r="A110" s="1"/>
      <c r="B110" s="198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1"/>
      <c r="W110" s="52"/>
    </row>
    <row r="111" spans="1:26" x14ac:dyDescent="0.3">
      <c r="A111" s="9"/>
      <c r="B111" s="202"/>
      <c r="C111" s="172">
        <v>99</v>
      </c>
      <c r="D111" s="364" t="s">
        <v>123</v>
      </c>
      <c r="E111" s="364"/>
      <c r="F111" s="138"/>
      <c r="G111" s="171"/>
      <c r="H111" s="138"/>
      <c r="I111" s="138"/>
      <c r="J111" s="139"/>
      <c r="K111" s="139"/>
      <c r="L111" s="139"/>
      <c r="M111" s="139"/>
      <c r="N111" s="139"/>
      <c r="O111" s="139"/>
      <c r="P111" s="139"/>
      <c r="Q111" s="9"/>
      <c r="R111" s="9"/>
      <c r="S111" s="9"/>
      <c r="T111" s="9"/>
      <c r="U111" s="9"/>
      <c r="V111" s="188"/>
      <c r="W111" s="206"/>
      <c r="X111" s="137"/>
      <c r="Y111" s="137"/>
      <c r="Z111" s="137"/>
    </row>
    <row r="112" spans="1:26" ht="25.05" customHeight="1" x14ac:dyDescent="0.3">
      <c r="A112" s="179"/>
      <c r="B112" s="203">
        <v>25</v>
      </c>
      <c r="C112" s="180" t="s">
        <v>233</v>
      </c>
      <c r="D112" s="388" t="s">
        <v>234</v>
      </c>
      <c r="E112" s="388"/>
      <c r="F112" s="174" t="s">
        <v>118</v>
      </c>
      <c r="G112" s="175">
        <v>153.46299999999999</v>
      </c>
      <c r="H112" s="174"/>
      <c r="I112" s="174">
        <f>ROUND(G112*(H112),2)</f>
        <v>0</v>
      </c>
      <c r="J112" s="176">
        <f>ROUND(G112*(N112),2)</f>
        <v>1054.29</v>
      </c>
      <c r="K112" s="177">
        <f>ROUND(G112*(O112),2)</f>
        <v>0</v>
      </c>
      <c r="L112" s="177">
        <f>ROUND(G112*(H112),2)</f>
        <v>0</v>
      </c>
      <c r="M112" s="177"/>
      <c r="N112" s="177">
        <v>6.87</v>
      </c>
      <c r="O112" s="177"/>
      <c r="P112" s="181"/>
      <c r="Q112" s="181"/>
      <c r="R112" s="181"/>
      <c r="S112" s="178">
        <f>ROUND(G112*(P112),3)</f>
        <v>0</v>
      </c>
      <c r="T112" s="178"/>
      <c r="U112" s="178"/>
      <c r="V112" s="189"/>
      <c r="W112" s="52"/>
      <c r="Z112">
        <v>0</v>
      </c>
    </row>
    <row r="113" spans="1:26" x14ac:dyDescent="0.3">
      <c r="A113" s="9"/>
      <c r="B113" s="202"/>
      <c r="C113" s="172">
        <v>99</v>
      </c>
      <c r="D113" s="364" t="s">
        <v>123</v>
      </c>
      <c r="E113" s="364"/>
      <c r="F113" s="138"/>
      <c r="G113" s="171"/>
      <c r="H113" s="138"/>
      <c r="I113" s="140">
        <f>ROUND((SUM(I111:I112))/1,2)</f>
        <v>0</v>
      </c>
      <c r="J113" s="139"/>
      <c r="K113" s="139"/>
      <c r="L113" s="139">
        <f>ROUND((SUM(L111:L112))/1,2)</f>
        <v>0</v>
      </c>
      <c r="M113" s="139">
        <f>ROUND((SUM(M111:M112))/1,2)</f>
        <v>0</v>
      </c>
      <c r="N113" s="139"/>
      <c r="O113" s="139"/>
      <c r="P113" s="182"/>
      <c r="Q113" s="1"/>
      <c r="R113" s="1"/>
      <c r="S113" s="182">
        <f>ROUND((SUM(S111:S112))/1,2)</f>
        <v>0</v>
      </c>
      <c r="T113" s="2"/>
      <c r="U113" s="2"/>
      <c r="V113" s="190">
        <f>ROUND((SUM(V111:V112))/1,2)</f>
        <v>0</v>
      </c>
      <c r="W113" s="52"/>
    </row>
    <row r="114" spans="1:26" x14ac:dyDescent="0.3">
      <c r="A114" s="1"/>
      <c r="B114" s="198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191"/>
      <c r="W114" s="52"/>
    </row>
    <row r="115" spans="1:26" x14ac:dyDescent="0.3">
      <c r="A115" s="9"/>
      <c r="B115" s="202"/>
      <c r="C115" s="9"/>
      <c r="D115" s="366" t="s">
        <v>73</v>
      </c>
      <c r="E115" s="366"/>
      <c r="F115" s="138"/>
      <c r="G115" s="171"/>
      <c r="H115" s="138"/>
      <c r="I115" s="140">
        <f>ROUND((SUM(I77:I114))/2,2)</f>
        <v>0</v>
      </c>
      <c r="J115" s="139"/>
      <c r="K115" s="139"/>
      <c r="L115" s="139">
        <f>ROUND((SUM(L77:L114))/2,2)</f>
        <v>0</v>
      </c>
      <c r="M115" s="139">
        <f>ROUND((SUM(M77:M114))/2,2)</f>
        <v>0</v>
      </c>
      <c r="N115" s="139"/>
      <c r="O115" s="139"/>
      <c r="P115" s="182"/>
      <c r="Q115" s="1"/>
      <c r="R115" s="1"/>
      <c r="S115" s="182">
        <f>ROUND((SUM(S77:S114))/2,2)</f>
        <v>63.36</v>
      </c>
      <c r="T115" s="1"/>
      <c r="U115" s="1"/>
      <c r="V115" s="190">
        <f>ROUND((SUM(V77:V114))/2,2)</f>
        <v>0</v>
      </c>
      <c r="W115" s="52"/>
    </row>
    <row r="116" spans="1:26" x14ac:dyDescent="0.3">
      <c r="A116" s="1"/>
      <c r="B116" s="204"/>
      <c r="C116" s="183"/>
      <c r="D116" s="389" t="s">
        <v>79</v>
      </c>
      <c r="E116" s="389"/>
      <c r="F116" s="184"/>
      <c r="G116" s="185"/>
      <c r="H116" s="184"/>
      <c r="I116" s="184">
        <f>ROUND((SUM(I77:I115))/3,2)</f>
        <v>0</v>
      </c>
      <c r="J116" s="186"/>
      <c r="K116" s="186">
        <f>ROUND((SUM(K77:K115))/3,2)</f>
        <v>0</v>
      </c>
      <c r="L116" s="186">
        <f>ROUND((SUM(L77:L115))/3,2)</f>
        <v>0</v>
      </c>
      <c r="M116" s="186">
        <f>ROUND((SUM(M77:M115))/3,2)</f>
        <v>0</v>
      </c>
      <c r="N116" s="186"/>
      <c r="O116" s="186"/>
      <c r="P116" s="185"/>
      <c r="Q116" s="183"/>
      <c r="R116" s="183"/>
      <c r="S116" s="185">
        <f>ROUND((SUM(S77:S115))/3,2)</f>
        <v>63.36</v>
      </c>
      <c r="T116" s="183"/>
      <c r="U116" s="183"/>
      <c r="V116" s="192">
        <f>ROUND((SUM(V77:V115))/3,2)</f>
        <v>0</v>
      </c>
      <c r="W116" s="52"/>
      <c r="Y116">
        <f>(SUM(Y77:Y115))</f>
        <v>0</v>
      </c>
      <c r="Z116">
        <f>(SUM(Z77:Z115))</f>
        <v>0</v>
      </c>
    </row>
  </sheetData>
  <mergeCells count="83">
    <mergeCell ref="D116:E116"/>
    <mergeCell ref="D103:E103"/>
    <mergeCell ref="D104:E104"/>
    <mergeCell ref="D105:E105"/>
    <mergeCell ref="D106:E106"/>
    <mergeCell ref="D107:E107"/>
    <mergeCell ref="D108:E108"/>
    <mergeCell ref="D109:E109"/>
    <mergeCell ref="D111:E111"/>
    <mergeCell ref="D112:E112"/>
    <mergeCell ref="D113:E113"/>
    <mergeCell ref="D115:E115"/>
    <mergeCell ref="D102:E102"/>
    <mergeCell ref="D90:E90"/>
    <mergeCell ref="D91:E91"/>
    <mergeCell ref="D92:E92"/>
    <mergeCell ref="D93:E93"/>
    <mergeCell ref="D94:E94"/>
    <mergeCell ref="D95:E95"/>
    <mergeCell ref="D96:E96"/>
    <mergeCell ref="D98:E98"/>
    <mergeCell ref="D99:E99"/>
    <mergeCell ref="D100:E100"/>
    <mergeCell ref="D101:E101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F0649384-27D1-40F3-A759-BEADF9788D3A}"/>
    <hyperlink ref="E1:F1" location="A54:A54" tooltip="Klikni na prechod ku rekapitulácii..." display="Rekapitulácia rozpočtu" xr:uid="{0A429929-E72C-4472-8C01-C5B818423257}"/>
    <hyperlink ref="H1:I1" location="B76:B76" tooltip="Klikni na prechod ku Rozpočet..." display="Rozpočet" xr:uid="{F0F2531F-9891-4826-BCF2-6F99F90B2A0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PARKOVISKA ZA MsDK A OPRAVA CHODNÍKA A KOMUNIKÁCIE NA KALINČIAKOVEJ UL.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0842-282B-4ACC-BFF5-24D23981AF8E}">
  <dimension ref="A1:AA114"/>
  <sheetViews>
    <sheetView workbookViewId="0">
      <pane ySplit="1" topLeftCell="A96" activePane="bottomLeft" state="frozen"/>
      <selection pane="bottomLeft" activeCell="H79" sqref="H79:H11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235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15758'!E60</f>
        <v>0</v>
      </c>
      <c r="D15" s="57">
        <f>'SO 15758'!F60</f>
        <v>0</v>
      </c>
      <c r="E15" s="66">
        <f>'SO 15758'!G60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(SUM(Z77:Z113))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(SUM(Y77:Y113))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15758'!K77:'SO 15758'!K113)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15758'!K77:'SO 15758'!K113)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235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15758'!L88</f>
        <v>0</v>
      </c>
      <c r="F56" s="138">
        <f>'SO 15758'!M88</f>
        <v>0</v>
      </c>
      <c r="G56" s="138">
        <f>'SO 15758'!I88</f>
        <v>0</v>
      </c>
      <c r="H56" s="139">
        <f>'SO 15758'!S88</f>
        <v>0</v>
      </c>
      <c r="I56" s="139">
        <f>'SO 15758'!V88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15758'!L93</f>
        <v>0</v>
      </c>
      <c r="F57" s="138">
        <f>'SO 15758'!M93</f>
        <v>0</v>
      </c>
      <c r="G57" s="138">
        <f>'SO 15758'!I93</f>
        <v>0</v>
      </c>
      <c r="H57" s="139">
        <f>'SO 15758'!S93</f>
        <v>1.98</v>
      </c>
      <c r="I57" s="139">
        <f>'SO 15758'!V93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15758'!L107</f>
        <v>0</v>
      </c>
      <c r="F58" s="138">
        <f>'SO 15758'!M107</f>
        <v>0</v>
      </c>
      <c r="G58" s="138">
        <f>'SO 15758'!I107</f>
        <v>0</v>
      </c>
      <c r="H58" s="139">
        <f>'SO 15758'!S107</f>
        <v>19.28</v>
      </c>
      <c r="I58" s="139">
        <f>'SO 15758'!V107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15758'!L111</f>
        <v>0</v>
      </c>
      <c r="F59" s="138">
        <f>'SO 15758'!M111</f>
        <v>0</v>
      </c>
      <c r="G59" s="138">
        <f>'SO 15758'!I111</f>
        <v>0</v>
      </c>
      <c r="H59" s="139">
        <f>'SO 15758'!S111</f>
        <v>0</v>
      </c>
      <c r="I59" s="139">
        <f>'SO 15758'!V111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15758'!L113</f>
        <v>0</v>
      </c>
      <c r="F60" s="140">
        <f>'SO 15758'!M113</f>
        <v>0</v>
      </c>
      <c r="G60" s="140">
        <f>'SO 15758'!I113</f>
        <v>0</v>
      </c>
      <c r="H60" s="141">
        <f>'SO 15758'!S113</f>
        <v>21.26</v>
      </c>
      <c r="I60" s="141">
        <f>'SO 15758'!V113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15758'!L114</f>
        <v>0</v>
      </c>
      <c r="F62" s="144">
        <f>'SO 15758'!M114</f>
        <v>0</v>
      </c>
      <c r="G62" s="144">
        <f>'SO 15758'!I114</f>
        <v>0</v>
      </c>
      <c r="H62" s="145">
        <f>'SO 15758'!S114</f>
        <v>21.26</v>
      </c>
      <c r="I62" s="145">
        <f>'SO 15758'!V114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235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4.5</v>
      </c>
      <c r="H79" s="174"/>
      <c r="I79" s="174">
        <f t="shared" ref="I79:I87" si="0">ROUND(G79*(H79),2)</f>
        <v>0</v>
      </c>
      <c r="J79" s="176">
        <f t="shared" ref="J79:J87" si="1">ROUND(G79*(N79),2)</f>
        <v>5.09</v>
      </c>
      <c r="K79" s="177">
        <f t="shared" ref="K79:K87" si="2">ROUND(G79*(O79),2)</f>
        <v>0</v>
      </c>
      <c r="L79" s="177">
        <f t="shared" ref="L79:L86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87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130</v>
      </c>
      <c r="D80" s="388" t="s">
        <v>131</v>
      </c>
      <c r="E80" s="388"/>
      <c r="F80" s="174" t="s">
        <v>98</v>
      </c>
      <c r="G80" s="175">
        <v>45</v>
      </c>
      <c r="H80" s="174"/>
      <c r="I80" s="174">
        <f t="shared" si="0"/>
        <v>0</v>
      </c>
      <c r="J80" s="176">
        <f t="shared" si="1"/>
        <v>13.05</v>
      </c>
      <c r="K80" s="177">
        <f t="shared" si="2"/>
        <v>0</v>
      </c>
      <c r="L80" s="177">
        <f t="shared" si="3"/>
        <v>0</v>
      </c>
      <c r="M80" s="177"/>
      <c r="N80" s="177">
        <v>0.28999999999999998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132</v>
      </c>
      <c r="D81" s="388" t="s">
        <v>133</v>
      </c>
      <c r="E81" s="388"/>
      <c r="F81" s="174" t="s">
        <v>98</v>
      </c>
      <c r="G81" s="175">
        <v>45</v>
      </c>
      <c r="H81" s="174"/>
      <c r="I81" s="174">
        <f t="shared" si="0"/>
        <v>0</v>
      </c>
      <c r="J81" s="176">
        <f t="shared" si="1"/>
        <v>63.45</v>
      </c>
      <c r="K81" s="177">
        <f t="shared" si="2"/>
        <v>0</v>
      </c>
      <c r="L81" s="177">
        <f t="shared" si="3"/>
        <v>0</v>
      </c>
      <c r="M81" s="177"/>
      <c r="N81" s="177">
        <v>1.41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134</v>
      </c>
      <c r="D82" s="388" t="s">
        <v>135</v>
      </c>
      <c r="E82" s="388"/>
      <c r="F82" s="174" t="s">
        <v>98</v>
      </c>
      <c r="G82" s="175">
        <v>258.75</v>
      </c>
      <c r="H82" s="174"/>
      <c r="I82" s="174">
        <f t="shared" si="0"/>
        <v>0</v>
      </c>
      <c r="J82" s="176">
        <f t="shared" si="1"/>
        <v>294.98</v>
      </c>
      <c r="K82" s="177">
        <f t="shared" si="2"/>
        <v>0</v>
      </c>
      <c r="L82" s="177">
        <f t="shared" si="3"/>
        <v>0</v>
      </c>
      <c r="M82" s="177"/>
      <c r="N82" s="177">
        <v>1.1400000000000001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136</v>
      </c>
      <c r="D83" s="388" t="s">
        <v>137</v>
      </c>
      <c r="E83" s="388"/>
      <c r="F83" s="174" t="s">
        <v>115</v>
      </c>
      <c r="G83" s="175">
        <v>49</v>
      </c>
      <c r="H83" s="174"/>
      <c r="I83" s="174">
        <f t="shared" si="0"/>
        <v>0</v>
      </c>
      <c r="J83" s="176">
        <f t="shared" si="1"/>
        <v>68.11</v>
      </c>
      <c r="K83" s="177">
        <f t="shared" si="2"/>
        <v>0</v>
      </c>
      <c r="L83" s="177">
        <f t="shared" si="3"/>
        <v>0</v>
      </c>
      <c r="M83" s="177"/>
      <c r="N83" s="177">
        <v>1.3900000000000001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138</v>
      </c>
      <c r="D84" s="388" t="s">
        <v>139</v>
      </c>
      <c r="E84" s="388"/>
      <c r="F84" s="174" t="s">
        <v>98</v>
      </c>
      <c r="G84" s="175">
        <v>45</v>
      </c>
      <c r="H84" s="174"/>
      <c r="I84" s="174">
        <f t="shared" si="0"/>
        <v>0</v>
      </c>
      <c r="J84" s="176">
        <f t="shared" si="1"/>
        <v>32.85</v>
      </c>
      <c r="K84" s="177">
        <f t="shared" si="2"/>
        <v>0</v>
      </c>
      <c r="L84" s="177">
        <f t="shared" si="3"/>
        <v>0</v>
      </c>
      <c r="M84" s="177"/>
      <c r="N84" s="177">
        <v>0.73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140</v>
      </c>
      <c r="D85" s="388" t="s">
        <v>141</v>
      </c>
      <c r="E85" s="388"/>
      <c r="F85" s="174" t="s">
        <v>98</v>
      </c>
      <c r="G85" s="175">
        <v>45</v>
      </c>
      <c r="H85" s="174"/>
      <c r="I85" s="174">
        <f t="shared" si="0"/>
        <v>0</v>
      </c>
      <c r="J85" s="176">
        <f t="shared" si="1"/>
        <v>6.75</v>
      </c>
      <c r="K85" s="177">
        <f t="shared" si="2"/>
        <v>0</v>
      </c>
      <c r="L85" s="177">
        <f t="shared" si="3"/>
        <v>0</v>
      </c>
      <c r="M85" s="177"/>
      <c r="N85" s="177">
        <v>0.15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142</v>
      </c>
      <c r="D86" s="388" t="s">
        <v>143</v>
      </c>
      <c r="E86" s="388"/>
      <c r="F86" s="174" t="s">
        <v>115</v>
      </c>
      <c r="G86" s="175">
        <v>115</v>
      </c>
      <c r="H86" s="174"/>
      <c r="I86" s="174">
        <f t="shared" si="0"/>
        <v>0</v>
      </c>
      <c r="J86" s="176">
        <f t="shared" si="1"/>
        <v>543.95000000000005</v>
      </c>
      <c r="K86" s="177">
        <f t="shared" si="2"/>
        <v>0</v>
      </c>
      <c r="L86" s="177">
        <f t="shared" si="3"/>
        <v>0</v>
      </c>
      <c r="M86" s="177"/>
      <c r="N86" s="177">
        <v>4.7300000000000004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17">
        <v>9</v>
      </c>
      <c r="C87" s="214" t="s">
        <v>144</v>
      </c>
      <c r="D87" s="390" t="s">
        <v>145</v>
      </c>
      <c r="E87" s="390"/>
      <c r="F87" s="209" t="s">
        <v>146</v>
      </c>
      <c r="G87" s="210">
        <v>1.4179999999999999</v>
      </c>
      <c r="H87" s="209"/>
      <c r="I87" s="209">
        <f t="shared" si="0"/>
        <v>0</v>
      </c>
      <c r="J87" s="211">
        <f t="shared" si="1"/>
        <v>8.81</v>
      </c>
      <c r="K87" s="212">
        <f t="shared" si="2"/>
        <v>0</v>
      </c>
      <c r="L87" s="212"/>
      <c r="M87" s="212">
        <f>ROUND(G87*(H87),2)</f>
        <v>0</v>
      </c>
      <c r="N87" s="212">
        <v>6.21</v>
      </c>
      <c r="O87" s="212"/>
      <c r="P87" s="215"/>
      <c r="Q87" s="215"/>
      <c r="R87" s="215"/>
      <c r="S87" s="213">
        <f t="shared" si="4"/>
        <v>0</v>
      </c>
      <c r="T87" s="213"/>
      <c r="U87" s="213"/>
      <c r="V87" s="216"/>
      <c r="W87" s="52"/>
      <c r="Z87">
        <v>0</v>
      </c>
    </row>
    <row r="88" spans="1:26" x14ac:dyDescent="0.3">
      <c r="A88" s="9"/>
      <c r="B88" s="202"/>
      <c r="C88" s="172">
        <v>1</v>
      </c>
      <c r="D88" s="364" t="s">
        <v>95</v>
      </c>
      <c r="E88" s="364"/>
      <c r="F88" s="138"/>
      <c r="G88" s="171"/>
      <c r="H88" s="138"/>
      <c r="I88" s="140">
        <f>ROUND((SUM(I78:I87))/1,2)</f>
        <v>0</v>
      </c>
      <c r="J88" s="139"/>
      <c r="K88" s="139"/>
      <c r="L88" s="139">
        <f>ROUND((SUM(L78:L87))/1,2)</f>
        <v>0</v>
      </c>
      <c r="M88" s="139">
        <f>ROUND((SUM(M78:M87))/1,2)</f>
        <v>0</v>
      </c>
      <c r="N88" s="139"/>
      <c r="O88" s="139"/>
      <c r="P88" s="139"/>
      <c r="Q88" s="9"/>
      <c r="R88" s="9"/>
      <c r="S88" s="9">
        <f>ROUND((SUM(S78:S87))/1,2)</f>
        <v>0</v>
      </c>
      <c r="T88" s="9"/>
      <c r="U88" s="9"/>
      <c r="V88" s="190">
        <f>ROUND((SUM(V78:V87))/1,2)</f>
        <v>0</v>
      </c>
      <c r="W88" s="206"/>
      <c r="X88" s="137"/>
      <c r="Y88" s="137"/>
      <c r="Z88" s="137"/>
    </row>
    <row r="89" spans="1:26" x14ac:dyDescent="0.3">
      <c r="A89" s="1"/>
      <c r="B89" s="198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1"/>
      <c r="W89" s="52"/>
    </row>
    <row r="90" spans="1:26" x14ac:dyDescent="0.3">
      <c r="A90" s="9"/>
      <c r="B90" s="202"/>
      <c r="C90" s="172">
        <v>5</v>
      </c>
      <c r="D90" s="364" t="s">
        <v>99</v>
      </c>
      <c r="E90" s="364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88"/>
      <c r="W90" s="206"/>
      <c r="X90" s="137"/>
      <c r="Y90" s="137"/>
      <c r="Z90" s="137"/>
    </row>
    <row r="91" spans="1:26" ht="25.05" customHeight="1" x14ac:dyDescent="0.3">
      <c r="A91" s="179"/>
      <c r="B91" s="203">
        <v>10</v>
      </c>
      <c r="C91" s="180" t="s">
        <v>147</v>
      </c>
      <c r="D91" s="388" t="s">
        <v>148</v>
      </c>
      <c r="E91" s="388"/>
      <c r="F91" s="174" t="s">
        <v>98</v>
      </c>
      <c r="G91" s="175">
        <v>330</v>
      </c>
      <c r="H91" s="174"/>
      <c r="I91" s="174">
        <f>ROUND(G91*(H91),2)</f>
        <v>0</v>
      </c>
      <c r="J91" s="176">
        <f>ROUND(G91*(N91),2)</f>
        <v>204.6</v>
      </c>
      <c r="K91" s="177">
        <f>ROUND(G91*(O91),2)</f>
        <v>0</v>
      </c>
      <c r="L91" s="177">
        <f>ROUND(G91*(H91),2)</f>
        <v>0</v>
      </c>
      <c r="M91" s="177"/>
      <c r="N91" s="177">
        <v>0.62</v>
      </c>
      <c r="O91" s="177"/>
      <c r="P91" s="181">
        <v>6.0099999999999997E-3</v>
      </c>
      <c r="Q91" s="181"/>
      <c r="R91" s="181">
        <v>6.0099999999999997E-3</v>
      </c>
      <c r="S91" s="178">
        <f>ROUND(G91*(P91),3)</f>
        <v>1.9830000000000001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11</v>
      </c>
      <c r="C92" s="180" t="s">
        <v>149</v>
      </c>
      <c r="D92" s="388" t="s">
        <v>150</v>
      </c>
      <c r="E92" s="388"/>
      <c r="F92" s="174" t="s">
        <v>98</v>
      </c>
      <c r="G92" s="175">
        <v>348.75</v>
      </c>
      <c r="H92" s="174"/>
      <c r="I92" s="174">
        <f>ROUND(G92*(H92),2)</f>
        <v>0</v>
      </c>
      <c r="J92" s="176">
        <f>ROUND(G92*(N92),2)</f>
        <v>3431.7</v>
      </c>
      <c r="K92" s="177">
        <f>ROUND(G92*(O92),2)</f>
        <v>0</v>
      </c>
      <c r="L92" s="177">
        <f>ROUND(G92*(H92),2)</f>
        <v>0</v>
      </c>
      <c r="M92" s="177"/>
      <c r="N92" s="177">
        <v>9.84</v>
      </c>
      <c r="O92" s="177"/>
      <c r="P92" s="181"/>
      <c r="Q92" s="181"/>
      <c r="R92" s="181"/>
      <c r="S92" s="178">
        <f>ROUND(G92*(P92),3)</f>
        <v>0</v>
      </c>
      <c r="T92" s="178"/>
      <c r="U92" s="178"/>
      <c r="V92" s="189"/>
      <c r="W92" s="52"/>
      <c r="Z92">
        <v>0</v>
      </c>
    </row>
    <row r="93" spans="1:26" x14ac:dyDescent="0.3">
      <c r="A93" s="9"/>
      <c r="B93" s="202"/>
      <c r="C93" s="172">
        <v>5</v>
      </c>
      <c r="D93" s="364" t="s">
        <v>99</v>
      </c>
      <c r="E93" s="364"/>
      <c r="F93" s="138"/>
      <c r="G93" s="171"/>
      <c r="H93" s="138"/>
      <c r="I93" s="140">
        <f>ROUND((SUM(I90:I92))/1,2)</f>
        <v>0</v>
      </c>
      <c r="J93" s="139"/>
      <c r="K93" s="139"/>
      <c r="L93" s="139">
        <f>ROUND((SUM(L90:L92))/1,2)</f>
        <v>0</v>
      </c>
      <c r="M93" s="139">
        <f>ROUND((SUM(M90:M92))/1,2)</f>
        <v>0</v>
      </c>
      <c r="N93" s="139"/>
      <c r="O93" s="139"/>
      <c r="P93" s="139"/>
      <c r="Q93" s="9"/>
      <c r="R93" s="9"/>
      <c r="S93" s="9">
        <f>ROUND((SUM(S90:S92))/1,2)</f>
        <v>1.98</v>
      </c>
      <c r="T93" s="9"/>
      <c r="U93" s="9"/>
      <c r="V93" s="190">
        <f>ROUND((SUM(V90:V92))/1,2)</f>
        <v>0</v>
      </c>
      <c r="W93" s="206"/>
      <c r="X93" s="137"/>
      <c r="Y93" s="137"/>
      <c r="Z93" s="137"/>
    </row>
    <row r="94" spans="1:26" x14ac:dyDescent="0.3">
      <c r="A94" s="1"/>
      <c r="B94" s="19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191"/>
      <c r="W94" s="52"/>
    </row>
    <row r="95" spans="1:26" x14ac:dyDescent="0.3">
      <c r="A95" s="9"/>
      <c r="B95" s="202"/>
      <c r="C95" s="172">
        <v>9</v>
      </c>
      <c r="D95" s="364" t="s">
        <v>112</v>
      </c>
      <c r="E95" s="364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88"/>
      <c r="W95" s="206"/>
      <c r="X95" s="137"/>
      <c r="Y95" s="137"/>
      <c r="Z95" s="137"/>
    </row>
    <row r="96" spans="1:26" ht="25.05" customHeight="1" x14ac:dyDescent="0.3">
      <c r="A96" s="179"/>
      <c r="B96" s="203">
        <v>12</v>
      </c>
      <c r="C96" s="180" t="s">
        <v>151</v>
      </c>
      <c r="D96" s="388" t="s">
        <v>152</v>
      </c>
      <c r="E96" s="388"/>
      <c r="F96" s="174" t="s">
        <v>115</v>
      </c>
      <c r="G96" s="175">
        <v>49</v>
      </c>
      <c r="H96" s="174"/>
      <c r="I96" s="174">
        <f t="shared" ref="I96:I106" si="5">ROUND(G96*(H96),2)</f>
        <v>0</v>
      </c>
      <c r="J96" s="176">
        <f t="shared" ref="J96:J106" si="6">ROUND(G96*(N96),2)</f>
        <v>287.14</v>
      </c>
      <c r="K96" s="177">
        <f t="shared" ref="K96:K106" si="7">ROUND(G96*(O96),2)</f>
        <v>0</v>
      </c>
      <c r="L96" s="177">
        <f t="shared" ref="L96:L103" si="8">ROUND(G96*(H96),2)</f>
        <v>0</v>
      </c>
      <c r="M96" s="177"/>
      <c r="N96" s="177">
        <v>5.86</v>
      </c>
      <c r="O96" s="177"/>
      <c r="P96" s="181">
        <v>9.7960000000000005E-2</v>
      </c>
      <c r="Q96" s="181"/>
      <c r="R96" s="181">
        <v>9.7960000000000005E-2</v>
      </c>
      <c r="S96" s="178">
        <f t="shared" ref="S96:S106" si="9">ROUND(G96*(P96),3)</f>
        <v>4.8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13</v>
      </c>
      <c r="C97" s="180" t="s">
        <v>153</v>
      </c>
      <c r="D97" s="388" t="s">
        <v>154</v>
      </c>
      <c r="E97" s="388"/>
      <c r="F97" s="174" t="s">
        <v>115</v>
      </c>
      <c r="G97" s="175">
        <v>115</v>
      </c>
      <c r="H97" s="174"/>
      <c r="I97" s="174">
        <f t="shared" si="5"/>
        <v>0</v>
      </c>
      <c r="J97" s="176">
        <f t="shared" si="6"/>
        <v>915.4</v>
      </c>
      <c r="K97" s="177">
        <f t="shared" si="7"/>
        <v>0</v>
      </c>
      <c r="L97" s="177">
        <f t="shared" si="8"/>
        <v>0</v>
      </c>
      <c r="M97" s="177"/>
      <c r="N97" s="177">
        <v>7.96</v>
      </c>
      <c r="O97" s="177"/>
      <c r="P97" s="181">
        <v>0.12586</v>
      </c>
      <c r="Q97" s="181"/>
      <c r="R97" s="181">
        <v>0.12586</v>
      </c>
      <c r="S97" s="178">
        <f t="shared" si="9"/>
        <v>14.474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14</v>
      </c>
      <c r="C98" s="180" t="s">
        <v>113</v>
      </c>
      <c r="D98" s="388" t="s">
        <v>114</v>
      </c>
      <c r="E98" s="388"/>
      <c r="F98" s="174" t="s">
        <v>115</v>
      </c>
      <c r="G98" s="175">
        <v>75</v>
      </c>
      <c r="H98" s="174"/>
      <c r="I98" s="174">
        <f t="shared" si="5"/>
        <v>0</v>
      </c>
      <c r="J98" s="176">
        <f t="shared" si="6"/>
        <v>352.5</v>
      </c>
      <c r="K98" s="177">
        <f t="shared" si="7"/>
        <v>0</v>
      </c>
      <c r="L98" s="177">
        <f t="shared" si="8"/>
        <v>0</v>
      </c>
      <c r="M98" s="177"/>
      <c r="N98" s="177">
        <v>4.7</v>
      </c>
      <c r="O98" s="177"/>
      <c r="P98" s="181">
        <v>2.0000000000000002E-5</v>
      </c>
      <c r="Q98" s="181"/>
      <c r="R98" s="181">
        <v>2.0000000000000002E-5</v>
      </c>
      <c r="S98" s="178">
        <f t="shared" si="9"/>
        <v>2E-3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15</v>
      </c>
      <c r="C99" s="180" t="s">
        <v>116</v>
      </c>
      <c r="D99" s="388" t="s">
        <v>117</v>
      </c>
      <c r="E99" s="388"/>
      <c r="F99" s="174" t="s">
        <v>118</v>
      </c>
      <c r="G99" s="175">
        <v>25.358000000000001</v>
      </c>
      <c r="H99" s="174"/>
      <c r="I99" s="174">
        <f t="shared" si="5"/>
        <v>0</v>
      </c>
      <c r="J99" s="176">
        <f t="shared" si="6"/>
        <v>36.520000000000003</v>
      </c>
      <c r="K99" s="177">
        <f t="shared" si="7"/>
        <v>0</v>
      </c>
      <c r="L99" s="177">
        <f t="shared" si="8"/>
        <v>0</v>
      </c>
      <c r="M99" s="177"/>
      <c r="N99" s="177">
        <v>1.44</v>
      </c>
      <c r="O99" s="177"/>
      <c r="P99" s="181"/>
      <c r="Q99" s="181"/>
      <c r="R99" s="181"/>
      <c r="S99" s="178">
        <f t="shared" si="9"/>
        <v>0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16</v>
      </c>
      <c r="C100" s="180" t="s">
        <v>119</v>
      </c>
      <c r="D100" s="388" t="s">
        <v>120</v>
      </c>
      <c r="E100" s="388"/>
      <c r="F100" s="174" t="s">
        <v>118</v>
      </c>
      <c r="G100" s="175">
        <v>228.22200000000001</v>
      </c>
      <c r="H100" s="174"/>
      <c r="I100" s="174">
        <f t="shared" si="5"/>
        <v>0</v>
      </c>
      <c r="J100" s="176">
        <f t="shared" si="6"/>
        <v>61.62</v>
      </c>
      <c r="K100" s="177">
        <f t="shared" si="7"/>
        <v>0</v>
      </c>
      <c r="L100" s="177">
        <f t="shared" si="8"/>
        <v>0</v>
      </c>
      <c r="M100" s="177"/>
      <c r="N100" s="177">
        <v>0.27</v>
      </c>
      <c r="O100" s="177"/>
      <c r="P100" s="181"/>
      <c r="Q100" s="181"/>
      <c r="R100" s="181"/>
      <c r="S100" s="178">
        <f t="shared" si="9"/>
        <v>0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17</v>
      </c>
      <c r="C101" s="180" t="s">
        <v>155</v>
      </c>
      <c r="D101" s="388" t="s">
        <v>156</v>
      </c>
      <c r="E101" s="388"/>
      <c r="F101" s="174" t="s">
        <v>118</v>
      </c>
      <c r="G101" s="175">
        <v>18.635000000000002</v>
      </c>
      <c r="H101" s="174"/>
      <c r="I101" s="174">
        <f t="shared" si="5"/>
        <v>0</v>
      </c>
      <c r="J101" s="176">
        <f t="shared" si="6"/>
        <v>416.68</v>
      </c>
      <c r="K101" s="177">
        <f t="shared" si="7"/>
        <v>0</v>
      </c>
      <c r="L101" s="177">
        <f t="shared" si="8"/>
        <v>0</v>
      </c>
      <c r="M101" s="177"/>
      <c r="N101" s="177">
        <v>22.36</v>
      </c>
      <c r="O101" s="177"/>
      <c r="P101" s="181"/>
      <c r="Q101" s="181"/>
      <c r="R101" s="181"/>
      <c r="S101" s="178">
        <f t="shared" si="9"/>
        <v>0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18</v>
      </c>
      <c r="C102" s="180" t="s">
        <v>157</v>
      </c>
      <c r="D102" s="388" t="s">
        <v>158</v>
      </c>
      <c r="E102" s="388"/>
      <c r="F102" s="174" t="s">
        <v>118</v>
      </c>
      <c r="G102" s="175">
        <v>18.635000000000002</v>
      </c>
      <c r="H102" s="174"/>
      <c r="I102" s="174">
        <f t="shared" si="5"/>
        <v>0</v>
      </c>
      <c r="J102" s="176">
        <f t="shared" si="6"/>
        <v>15.47</v>
      </c>
      <c r="K102" s="177">
        <f t="shared" si="7"/>
        <v>0</v>
      </c>
      <c r="L102" s="177">
        <f t="shared" si="8"/>
        <v>0</v>
      </c>
      <c r="M102" s="177"/>
      <c r="N102" s="177">
        <v>0.83</v>
      </c>
      <c r="O102" s="177"/>
      <c r="P102" s="181"/>
      <c r="Q102" s="181"/>
      <c r="R102" s="181"/>
      <c r="S102" s="178">
        <f t="shared" si="9"/>
        <v>0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19</v>
      </c>
      <c r="C103" s="180" t="s">
        <v>121</v>
      </c>
      <c r="D103" s="388" t="s">
        <v>122</v>
      </c>
      <c r="E103" s="388"/>
      <c r="F103" s="174" t="s">
        <v>118</v>
      </c>
      <c r="G103" s="175">
        <v>43.993000000000002</v>
      </c>
      <c r="H103" s="174"/>
      <c r="I103" s="174">
        <f t="shared" si="5"/>
        <v>0</v>
      </c>
      <c r="J103" s="176">
        <f t="shared" si="6"/>
        <v>615.9</v>
      </c>
      <c r="K103" s="177">
        <f t="shared" si="7"/>
        <v>0</v>
      </c>
      <c r="L103" s="177">
        <f t="shared" si="8"/>
        <v>0</v>
      </c>
      <c r="M103" s="177"/>
      <c r="N103" s="177">
        <v>14</v>
      </c>
      <c r="O103" s="177"/>
      <c r="P103" s="181"/>
      <c r="Q103" s="181"/>
      <c r="R103" s="181"/>
      <c r="S103" s="178">
        <f t="shared" si="9"/>
        <v>0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17">
        <v>20</v>
      </c>
      <c r="C104" s="214" t="s">
        <v>159</v>
      </c>
      <c r="D104" s="390" t="s">
        <v>160</v>
      </c>
      <c r="E104" s="390"/>
      <c r="F104" s="209" t="s">
        <v>107</v>
      </c>
      <c r="G104" s="210">
        <v>98.98</v>
      </c>
      <c r="H104" s="209"/>
      <c r="I104" s="209">
        <f t="shared" si="5"/>
        <v>0</v>
      </c>
      <c r="J104" s="211">
        <f t="shared" si="6"/>
        <v>190.04</v>
      </c>
      <c r="K104" s="212">
        <f t="shared" si="7"/>
        <v>0</v>
      </c>
      <c r="L104" s="212"/>
      <c r="M104" s="212">
        <f>ROUND(G104*(H104),2)</f>
        <v>0</v>
      </c>
      <c r="N104" s="212">
        <v>1.92</v>
      </c>
      <c r="O104" s="212"/>
      <c r="P104" s="215"/>
      <c r="Q104" s="215"/>
      <c r="R104" s="215"/>
      <c r="S104" s="213">
        <f t="shared" si="9"/>
        <v>0</v>
      </c>
      <c r="T104" s="213"/>
      <c r="U104" s="213"/>
      <c r="V104" s="216"/>
      <c r="W104" s="52"/>
      <c r="Z104">
        <v>0</v>
      </c>
    </row>
    <row r="105" spans="1:26" ht="25.05" customHeight="1" x14ac:dyDescent="0.3">
      <c r="A105" s="179"/>
      <c r="B105" s="217">
        <v>21</v>
      </c>
      <c r="C105" s="214" t="s">
        <v>161</v>
      </c>
      <c r="D105" s="390" t="s">
        <v>162</v>
      </c>
      <c r="E105" s="390"/>
      <c r="F105" s="209" t="s">
        <v>163</v>
      </c>
      <c r="G105" s="210">
        <v>30.3</v>
      </c>
      <c r="H105" s="209"/>
      <c r="I105" s="209">
        <f t="shared" si="5"/>
        <v>0</v>
      </c>
      <c r="J105" s="211">
        <f t="shared" si="6"/>
        <v>196.95</v>
      </c>
      <c r="K105" s="212">
        <f t="shared" si="7"/>
        <v>0</v>
      </c>
      <c r="L105" s="212"/>
      <c r="M105" s="212">
        <f>ROUND(G105*(H105),2)</f>
        <v>0</v>
      </c>
      <c r="N105" s="212">
        <v>6.5</v>
      </c>
      <c r="O105" s="212"/>
      <c r="P105" s="215"/>
      <c r="Q105" s="215"/>
      <c r="R105" s="215"/>
      <c r="S105" s="213">
        <f t="shared" si="9"/>
        <v>0</v>
      </c>
      <c r="T105" s="213"/>
      <c r="U105" s="213"/>
      <c r="V105" s="216"/>
      <c r="W105" s="52"/>
      <c r="Z105">
        <v>0</v>
      </c>
    </row>
    <row r="106" spans="1:26" ht="25.05" customHeight="1" x14ac:dyDescent="0.3">
      <c r="A106" s="179"/>
      <c r="B106" s="217">
        <v>22</v>
      </c>
      <c r="C106" s="214" t="s">
        <v>164</v>
      </c>
      <c r="D106" s="390" t="s">
        <v>165</v>
      </c>
      <c r="E106" s="390"/>
      <c r="F106" s="209" t="s">
        <v>107</v>
      </c>
      <c r="G106" s="210">
        <v>85.85</v>
      </c>
      <c r="H106" s="209"/>
      <c r="I106" s="209">
        <f t="shared" si="5"/>
        <v>0</v>
      </c>
      <c r="J106" s="211">
        <f t="shared" si="6"/>
        <v>706.55</v>
      </c>
      <c r="K106" s="212">
        <f t="shared" si="7"/>
        <v>0</v>
      </c>
      <c r="L106" s="212"/>
      <c r="M106" s="212">
        <f>ROUND(G106*(H106),2)</f>
        <v>0</v>
      </c>
      <c r="N106" s="212">
        <v>8.23</v>
      </c>
      <c r="O106" s="212"/>
      <c r="P106" s="215"/>
      <c r="Q106" s="215"/>
      <c r="R106" s="215"/>
      <c r="S106" s="213">
        <f t="shared" si="9"/>
        <v>0</v>
      </c>
      <c r="T106" s="213"/>
      <c r="U106" s="213"/>
      <c r="V106" s="216"/>
      <c r="W106" s="52"/>
      <c r="Z106">
        <v>0</v>
      </c>
    </row>
    <row r="107" spans="1:26" x14ac:dyDescent="0.3">
      <c r="A107" s="9"/>
      <c r="B107" s="202"/>
      <c r="C107" s="172">
        <v>9</v>
      </c>
      <c r="D107" s="364" t="s">
        <v>112</v>
      </c>
      <c r="E107" s="364"/>
      <c r="F107" s="138"/>
      <c r="G107" s="171"/>
      <c r="H107" s="138"/>
      <c r="I107" s="140">
        <f>ROUND((SUM(I95:I106))/1,2)</f>
        <v>0</v>
      </c>
      <c r="J107" s="139"/>
      <c r="K107" s="139"/>
      <c r="L107" s="139">
        <f>ROUND((SUM(L95:L106))/1,2)</f>
        <v>0</v>
      </c>
      <c r="M107" s="139">
        <f>ROUND((SUM(M95:M106))/1,2)</f>
        <v>0</v>
      </c>
      <c r="N107" s="139"/>
      <c r="O107" s="139"/>
      <c r="P107" s="139"/>
      <c r="Q107" s="9"/>
      <c r="R107" s="9"/>
      <c r="S107" s="9">
        <f>ROUND((SUM(S95:S106))/1,2)</f>
        <v>19.28</v>
      </c>
      <c r="T107" s="9"/>
      <c r="U107" s="9"/>
      <c r="V107" s="190">
        <f>ROUND((SUM(V95:V106))/1,2)</f>
        <v>0</v>
      </c>
      <c r="W107" s="206"/>
      <c r="X107" s="137"/>
      <c r="Y107" s="137"/>
      <c r="Z107" s="137"/>
    </row>
    <row r="108" spans="1:26" x14ac:dyDescent="0.3">
      <c r="A108" s="1"/>
      <c r="B108" s="198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1"/>
      <c r="W108" s="52"/>
    </row>
    <row r="109" spans="1:26" x14ac:dyDescent="0.3">
      <c r="A109" s="9"/>
      <c r="B109" s="202"/>
      <c r="C109" s="172">
        <v>99</v>
      </c>
      <c r="D109" s="364" t="s">
        <v>123</v>
      </c>
      <c r="E109" s="364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9"/>
      <c r="R109" s="9"/>
      <c r="S109" s="9"/>
      <c r="T109" s="9"/>
      <c r="U109" s="9"/>
      <c r="V109" s="188"/>
      <c r="W109" s="206"/>
      <c r="X109" s="137"/>
      <c r="Y109" s="137"/>
      <c r="Z109" s="137"/>
    </row>
    <row r="110" spans="1:26" ht="25.05" customHeight="1" x14ac:dyDescent="0.3">
      <c r="A110" s="179"/>
      <c r="B110" s="203">
        <v>23</v>
      </c>
      <c r="C110" s="180" t="s">
        <v>124</v>
      </c>
      <c r="D110" s="388" t="s">
        <v>125</v>
      </c>
      <c r="E110" s="388"/>
      <c r="F110" s="174" t="s">
        <v>118</v>
      </c>
      <c r="G110" s="175">
        <v>67.27</v>
      </c>
      <c r="H110" s="174"/>
      <c r="I110" s="174">
        <f>ROUND(G110*(H110),2)</f>
        <v>0</v>
      </c>
      <c r="J110" s="176">
        <f>ROUND(G110*(N110),2)</f>
        <v>130.5</v>
      </c>
      <c r="K110" s="177">
        <f>ROUND(G110*(O110),2)</f>
        <v>0</v>
      </c>
      <c r="L110" s="177">
        <f>ROUND(G110*(H110),2)</f>
        <v>0</v>
      </c>
      <c r="M110" s="177"/>
      <c r="N110" s="177">
        <v>1.94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89"/>
      <c r="W110" s="52"/>
      <c r="Z110">
        <v>0</v>
      </c>
    </row>
    <row r="111" spans="1:26" x14ac:dyDescent="0.3">
      <c r="A111" s="9"/>
      <c r="B111" s="202"/>
      <c r="C111" s="172">
        <v>99</v>
      </c>
      <c r="D111" s="364" t="s">
        <v>123</v>
      </c>
      <c r="E111" s="364"/>
      <c r="F111" s="138"/>
      <c r="G111" s="171"/>
      <c r="H111" s="138"/>
      <c r="I111" s="140">
        <f>ROUND((SUM(I109:I110))/1,2)</f>
        <v>0</v>
      </c>
      <c r="J111" s="139"/>
      <c r="K111" s="139"/>
      <c r="L111" s="139">
        <f>ROUND((SUM(L109:L110))/1,2)</f>
        <v>0</v>
      </c>
      <c r="M111" s="139">
        <f>ROUND((SUM(M109:M110))/1,2)</f>
        <v>0</v>
      </c>
      <c r="N111" s="139"/>
      <c r="O111" s="139"/>
      <c r="P111" s="182"/>
      <c r="Q111" s="1"/>
      <c r="R111" s="1"/>
      <c r="S111" s="182">
        <f>ROUND((SUM(S109:S110))/1,2)</f>
        <v>0</v>
      </c>
      <c r="T111" s="2"/>
      <c r="U111" s="2"/>
      <c r="V111" s="190">
        <f>ROUND((SUM(V109:V110))/1,2)</f>
        <v>0</v>
      </c>
      <c r="W111" s="52"/>
    </row>
    <row r="112" spans="1:26" x14ac:dyDescent="0.3">
      <c r="A112" s="1"/>
      <c r="B112" s="198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191"/>
      <c r="W112" s="52"/>
    </row>
    <row r="113" spans="1:26" x14ac:dyDescent="0.3">
      <c r="A113" s="9"/>
      <c r="B113" s="202"/>
      <c r="C113" s="9"/>
      <c r="D113" s="366" t="s">
        <v>73</v>
      </c>
      <c r="E113" s="366"/>
      <c r="F113" s="138"/>
      <c r="G113" s="171"/>
      <c r="H113" s="138"/>
      <c r="I113" s="140">
        <f>ROUND((SUM(I77:I112))/2,2)</f>
        <v>0</v>
      </c>
      <c r="J113" s="139"/>
      <c r="K113" s="139"/>
      <c r="L113" s="139">
        <f>ROUND((SUM(L77:L112))/2,2)</f>
        <v>0</v>
      </c>
      <c r="M113" s="139">
        <f>ROUND((SUM(M77:M112))/2,2)</f>
        <v>0</v>
      </c>
      <c r="N113" s="139"/>
      <c r="O113" s="139"/>
      <c r="P113" s="182"/>
      <c r="Q113" s="1"/>
      <c r="R113" s="1"/>
      <c r="S113" s="182">
        <f>ROUND((SUM(S77:S112))/2,2)</f>
        <v>21.26</v>
      </c>
      <c r="T113" s="1"/>
      <c r="U113" s="1"/>
      <c r="V113" s="190">
        <f>ROUND((SUM(V77:V112))/2,2)</f>
        <v>0</v>
      </c>
      <c r="W113" s="52"/>
    </row>
    <row r="114" spans="1:26" x14ac:dyDescent="0.3">
      <c r="A114" s="1"/>
      <c r="B114" s="204"/>
      <c r="C114" s="183"/>
      <c r="D114" s="389" t="s">
        <v>79</v>
      </c>
      <c r="E114" s="389"/>
      <c r="F114" s="184"/>
      <c r="G114" s="185"/>
      <c r="H114" s="184"/>
      <c r="I114" s="184">
        <f>ROUND((SUM(I77:I113))/3,2)</f>
        <v>0</v>
      </c>
      <c r="J114" s="186"/>
      <c r="K114" s="186">
        <f>ROUND((SUM(K77:K113))/3,2)</f>
        <v>0</v>
      </c>
      <c r="L114" s="186">
        <f>ROUND((SUM(L77:L113))/3,2)</f>
        <v>0</v>
      </c>
      <c r="M114" s="186">
        <f>ROUND((SUM(M77:M113))/3,2)</f>
        <v>0</v>
      </c>
      <c r="N114" s="186"/>
      <c r="O114" s="186"/>
      <c r="P114" s="185"/>
      <c r="Q114" s="183"/>
      <c r="R114" s="183"/>
      <c r="S114" s="185">
        <f>ROUND((SUM(S77:S113))/3,2)</f>
        <v>21.26</v>
      </c>
      <c r="T114" s="183"/>
      <c r="U114" s="183"/>
      <c r="V114" s="192">
        <f>ROUND((SUM(V77:V113))/3,2)</f>
        <v>0</v>
      </c>
      <c r="W114" s="52"/>
      <c r="Y114">
        <f>(SUM(Y77:Y113))</f>
        <v>0</v>
      </c>
      <c r="Z114">
        <f>(SUM(Z77:Z113))</f>
        <v>0</v>
      </c>
    </row>
  </sheetData>
  <mergeCells count="81">
    <mergeCell ref="D110:E110"/>
    <mergeCell ref="D111:E111"/>
    <mergeCell ref="D113:E113"/>
    <mergeCell ref="D114:E114"/>
    <mergeCell ref="D103:E103"/>
    <mergeCell ref="D104:E104"/>
    <mergeCell ref="D105:E105"/>
    <mergeCell ref="D106:E106"/>
    <mergeCell ref="D107:E107"/>
    <mergeCell ref="D109:E109"/>
    <mergeCell ref="D102:E102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D101:E101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6382FDED-C0EB-46BE-BA1D-622B7C138D89}"/>
    <hyperlink ref="E1:F1" location="A54:A54" tooltip="Klikni na prechod ku rekapitulácii..." display="Rekapitulácia rozpočtu" xr:uid="{96F30BFF-D210-4CC0-AE4A-2C7FDA958D33}"/>
    <hyperlink ref="H1:I1" location="B76:B76" tooltip="Klikni na prechod ku Rozpočet..." display="Rozpočet" xr:uid="{7869E172-4143-4501-BBC0-DDF9BDC5B43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NA BERNOLÁKOVEJ ULICI (PRED ZŠC)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7AB9-3B30-4DD4-84B4-6B80E9EF115C}">
  <dimension ref="A1:AA126"/>
  <sheetViews>
    <sheetView workbookViewId="0">
      <pane ySplit="1" topLeftCell="A109" activePane="bottomLeft" state="frozen"/>
      <selection pane="bottomLeft" activeCell="D106" sqref="D106:E10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236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15759'!E60</f>
        <v>0</v>
      </c>
      <c r="D15" s="57">
        <f>'SO 15759'!F60</f>
        <v>0</v>
      </c>
      <c r="E15" s="66">
        <f>'SO 15759'!G60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(SUM(Z77:Z125))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(SUM(Y77:Y125))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15759'!K77:'SO 15759'!K125)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15759'!K77:'SO 15759'!K125)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236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15759'!L95</f>
        <v>0</v>
      </c>
      <c r="F56" s="138">
        <f>'SO 15759'!M95</f>
        <v>0</v>
      </c>
      <c r="G56" s="138">
        <f>'SO 15759'!I95</f>
        <v>0</v>
      </c>
      <c r="H56" s="139">
        <f>'SO 15759'!S95</f>
        <v>0</v>
      </c>
      <c r="I56" s="139">
        <f>'SO 15759'!V95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15759'!L106</f>
        <v>0</v>
      </c>
      <c r="F57" s="138">
        <f>'SO 15759'!M106</f>
        <v>0</v>
      </c>
      <c r="G57" s="138">
        <f>'SO 15759'!I106</f>
        <v>0</v>
      </c>
      <c r="H57" s="139">
        <f>'SO 15759'!S106</f>
        <v>266.83999999999997</v>
      </c>
      <c r="I57" s="139">
        <f>'SO 15759'!V106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15759'!L119</f>
        <v>0</v>
      </c>
      <c r="F58" s="138">
        <f>'SO 15759'!M119</f>
        <v>0</v>
      </c>
      <c r="G58" s="138">
        <f>'SO 15759'!I119</f>
        <v>0</v>
      </c>
      <c r="H58" s="139">
        <f>'SO 15759'!S119</f>
        <v>28.18</v>
      </c>
      <c r="I58" s="139">
        <f>'SO 15759'!V119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15759'!L123</f>
        <v>0</v>
      </c>
      <c r="F59" s="138">
        <f>'SO 15759'!M123</f>
        <v>0</v>
      </c>
      <c r="G59" s="138">
        <f>'SO 15759'!I123</f>
        <v>0</v>
      </c>
      <c r="H59" s="139">
        <f>'SO 15759'!S123</f>
        <v>0</v>
      </c>
      <c r="I59" s="139">
        <f>'SO 15759'!V123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15759'!L125</f>
        <v>0</v>
      </c>
      <c r="F60" s="140">
        <f>'SO 15759'!M125</f>
        <v>0</v>
      </c>
      <c r="G60" s="140">
        <f>'SO 15759'!I125</f>
        <v>0</v>
      </c>
      <c r="H60" s="141">
        <f>'SO 15759'!S125</f>
        <v>295.02</v>
      </c>
      <c r="I60" s="141">
        <f>'SO 15759'!V125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15759'!L126</f>
        <v>0</v>
      </c>
      <c r="F62" s="144">
        <f>'SO 15759'!M126</f>
        <v>0</v>
      </c>
      <c r="G62" s="144">
        <f>'SO 15759'!I126</f>
        <v>0</v>
      </c>
      <c r="H62" s="145">
        <f>'SO 15759'!S126</f>
        <v>295.02</v>
      </c>
      <c r="I62" s="145">
        <f>'SO 15759'!V126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236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106.5</v>
      </c>
      <c r="H79" s="174"/>
      <c r="I79" s="174">
        <f t="shared" ref="I79:I94" si="0">ROUND(G79*(H79),2)</f>
        <v>0</v>
      </c>
      <c r="J79" s="176">
        <f t="shared" ref="J79:J94" si="1">ROUND(G79*(N79),2)</f>
        <v>120.35</v>
      </c>
      <c r="K79" s="177">
        <f t="shared" ref="K79:K94" si="2">ROUND(G79*(O79),2)</f>
        <v>0</v>
      </c>
      <c r="L79" s="177">
        <f t="shared" ref="L79:L93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94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169</v>
      </c>
      <c r="D80" s="388" t="s">
        <v>170</v>
      </c>
      <c r="E80" s="388"/>
      <c r="F80" s="174" t="s">
        <v>129</v>
      </c>
      <c r="G80" s="175">
        <v>188</v>
      </c>
      <c r="H80" s="174"/>
      <c r="I80" s="174">
        <f t="shared" si="0"/>
        <v>0</v>
      </c>
      <c r="J80" s="176">
        <f t="shared" si="1"/>
        <v>1487.08</v>
      </c>
      <c r="K80" s="177">
        <f t="shared" si="2"/>
        <v>0</v>
      </c>
      <c r="L80" s="177">
        <f t="shared" si="3"/>
        <v>0</v>
      </c>
      <c r="M80" s="177"/>
      <c r="N80" s="177">
        <v>7.91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237</v>
      </c>
      <c r="D81" s="388" t="s">
        <v>238</v>
      </c>
      <c r="E81" s="388"/>
      <c r="F81" s="174" t="s">
        <v>129</v>
      </c>
      <c r="G81" s="175">
        <v>96.5</v>
      </c>
      <c r="H81" s="174"/>
      <c r="I81" s="174">
        <f t="shared" si="0"/>
        <v>0</v>
      </c>
      <c r="J81" s="176">
        <f t="shared" si="1"/>
        <v>771.04</v>
      </c>
      <c r="K81" s="177">
        <f t="shared" si="2"/>
        <v>0</v>
      </c>
      <c r="L81" s="177">
        <f t="shared" si="3"/>
        <v>0</v>
      </c>
      <c r="M81" s="177"/>
      <c r="N81" s="177">
        <v>7.99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173</v>
      </c>
      <c r="D82" s="388" t="s">
        <v>174</v>
      </c>
      <c r="E82" s="388"/>
      <c r="F82" s="174" t="s">
        <v>129</v>
      </c>
      <c r="G82" s="175">
        <v>188</v>
      </c>
      <c r="H82" s="174"/>
      <c r="I82" s="174">
        <f t="shared" si="0"/>
        <v>0</v>
      </c>
      <c r="J82" s="176">
        <f t="shared" si="1"/>
        <v>144.76</v>
      </c>
      <c r="K82" s="177">
        <f t="shared" si="2"/>
        <v>0</v>
      </c>
      <c r="L82" s="177">
        <f t="shared" si="3"/>
        <v>0</v>
      </c>
      <c r="M82" s="177"/>
      <c r="N82" s="177">
        <v>0.77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130</v>
      </c>
      <c r="D83" s="388" t="s">
        <v>131</v>
      </c>
      <c r="E83" s="388"/>
      <c r="F83" s="174" t="s">
        <v>98</v>
      </c>
      <c r="G83" s="175">
        <v>100</v>
      </c>
      <c r="H83" s="174"/>
      <c r="I83" s="174">
        <f t="shared" si="0"/>
        <v>0</v>
      </c>
      <c r="J83" s="176">
        <f t="shared" si="1"/>
        <v>29</v>
      </c>
      <c r="K83" s="177">
        <f t="shared" si="2"/>
        <v>0</v>
      </c>
      <c r="L83" s="177">
        <f t="shared" si="3"/>
        <v>0</v>
      </c>
      <c r="M83" s="177"/>
      <c r="N83" s="177">
        <v>0.28999999999999998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175</v>
      </c>
      <c r="D84" s="388" t="s">
        <v>176</v>
      </c>
      <c r="E84" s="388"/>
      <c r="F84" s="174" t="s">
        <v>98</v>
      </c>
      <c r="G84" s="175">
        <v>610</v>
      </c>
      <c r="H84" s="174"/>
      <c r="I84" s="174">
        <f t="shared" si="0"/>
        <v>0</v>
      </c>
      <c r="J84" s="176">
        <f t="shared" si="1"/>
        <v>280.60000000000002</v>
      </c>
      <c r="K84" s="177">
        <f t="shared" si="2"/>
        <v>0</v>
      </c>
      <c r="L84" s="177">
        <f t="shared" si="3"/>
        <v>0</v>
      </c>
      <c r="M84" s="177"/>
      <c r="N84" s="177">
        <v>0.46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132</v>
      </c>
      <c r="D85" s="388" t="s">
        <v>133</v>
      </c>
      <c r="E85" s="388"/>
      <c r="F85" s="174" t="s">
        <v>98</v>
      </c>
      <c r="G85" s="175">
        <v>100</v>
      </c>
      <c r="H85" s="174"/>
      <c r="I85" s="174">
        <f t="shared" si="0"/>
        <v>0</v>
      </c>
      <c r="J85" s="176">
        <f t="shared" si="1"/>
        <v>141</v>
      </c>
      <c r="K85" s="177">
        <f t="shared" si="2"/>
        <v>0</v>
      </c>
      <c r="L85" s="177">
        <f t="shared" si="3"/>
        <v>0</v>
      </c>
      <c r="M85" s="177"/>
      <c r="N85" s="177">
        <v>1.41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220</v>
      </c>
      <c r="D86" s="388" t="s">
        <v>221</v>
      </c>
      <c r="E86" s="388"/>
      <c r="F86" s="174" t="s">
        <v>129</v>
      </c>
      <c r="G86" s="175">
        <v>91.5</v>
      </c>
      <c r="H86" s="174"/>
      <c r="I86" s="174">
        <f t="shared" si="0"/>
        <v>0</v>
      </c>
      <c r="J86" s="176">
        <f t="shared" si="1"/>
        <v>440.12</v>
      </c>
      <c r="K86" s="177">
        <f t="shared" si="2"/>
        <v>0</v>
      </c>
      <c r="L86" s="177">
        <f t="shared" si="3"/>
        <v>0</v>
      </c>
      <c r="M86" s="177"/>
      <c r="N86" s="177">
        <v>4.8100000000000005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9</v>
      </c>
      <c r="C87" s="180" t="s">
        <v>222</v>
      </c>
      <c r="D87" s="388" t="s">
        <v>223</v>
      </c>
      <c r="E87" s="388"/>
      <c r="F87" s="174" t="s">
        <v>129</v>
      </c>
      <c r="G87" s="175">
        <v>91.5</v>
      </c>
      <c r="H87" s="174"/>
      <c r="I87" s="174">
        <f t="shared" si="0"/>
        <v>0</v>
      </c>
      <c r="J87" s="176">
        <f t="shared" si="1"/>
        <v>62.22</v>
      </c>
      <c r="K87" s="177">
        <f t="shared" si="2"/>
        <v>0</v>
      </c>
      <c r="L87" s="177">
        <f t="shared" si="3"/>
        <v>0</v>
      </c>
      <c r="M87" s="177"/>
      <c r="N87" s="177">
        <v>0.68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89"/>
      <c r="W87" s="52"/>
      <c r="Z87">
        <v>0</v>
      </c>
    </row>
    <row r="88" spans="1:26" ht="25.05" customHeight="1" x14ac:dyDescent="0.3">
      <c r="A88" s="179"/>
      <c r="B88" s="203">
        <v>10</v>
      </c>
      <c r="C88" s="180" t="s">
        <v>213</v>
      </c>
      <c r="D88" s="388" t="s">
        <v>214</v>
      </c>
      <c r="E88" s="388"/>
      <c r="F88" s="174" t="s">
        <v>98</v>
      </c>
      <c r="G88" s="175">
        <v>13</v>
      </c>
      <c r="H88" s="174"/>
      <c r="I88" s="174">
        <f t="shared" si="0"/>
        <v>0</v>
      </c>
      <c r="J88" s="176">
        <f t="shared" si="1"/>
        <v>45.11</v>
      </c>
      <c r="K88" s="177">
        <f t="shared" si="2"/>
        <v>0</v>
      </c>
      <c r="L88" s="177">
        <f t="shared" si="3"/>
        <v>0</v>
      </c>
      <c r="M88" s="177"/>
      <c r="N88" s="177">
        <v>3.4699999999999998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11</v>
      </c>
      <c r="C89" s="180" t="s">
        <v>136</v>
      </c>
      <c r="D89" s="388" t="s">
        <v>137</v>
      </c>
      <c r="E89" s="388"/>
      <c r="F89" s="174" t="s">
        <v>115</v>
      </c>
      <c r="G89" s="175">
        <v>59</v>
      </c>
      <c r="H89" s="174"/>
      <c r="I89" s="174">
        <f t="shared" si="0"/>
        <v>0</v>
      </c>
      <c r="J89" s="176">
        <f t="shared" si="1"/>
        <v>82.01</v>
      </c>
      <c r="K89" s="177">
        <f t="shared" si="2"/>
        <v>0</v>
      </c>
      <c r="L89" s="177">
        <f t="shared" si="3"/>
        <v>0</v>
      </c>
      <c r="M89" s="177"/>
      <c r="N89" s="177">
        <v>1.3900000000000001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12</v>
      </c>
      <c r="C90" s="180" t="s">
        <v>138</v>
      </c>
      <c r="D90" s="388" t="s">
        <v>139</v>
      </c>
      <c r="E90" s="388"/>
      <c r="F90" s="174" t="s">
        <v>98</v>
      </c>
      <c r="G90" s="175">
        <v>100</v>
      </c>
      <c r="H90" s="174"/>
      <c r="I90" s="174">
        <f t="shared" si="0"/>
        <v>0</v>
      </c>
      <c r="J90" s="176">
        <f t="shared" si="1"/>
        <v>73</v>
      </c>
      <c r="K90" s="177">
        <f t="shared" si="2"/>
        <v>0</v>
      </c>
      <c r="L90" s="177">
        <f t="shared" si="3"/>
        <v>0</v>
      </c>
      <c r="M90" s="177"/>
      <c r="N90" s="177">
        <v>0.73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13</v>
      </c>
      <c r="C91" s="180" t="s">
        <v>239</v>
      </c>
      <c r="D91" s="388" t="s">
        <v>240</v>
      </c>
      <c r="E91" s="388"/>
      <c r="F91" s="174" t="s">
        <v>98</v>
      </c>
      <c r="G91" s="175">
        <v>526</v>
      </c>
      <c r="H91" s="174"/>
      <c r="I91" s="174">
        <f t="shared" si="0"/>
        <v>0</v>
      </c>
      <c r="J91" s="176">
        <f t="shared" si="1"/>
        <v>2104</v>
      </c>
      <c r="K91" s="177">
        <f t="shared" si="2"/>
        <v>0</v>
      </c>
      <c r="L91" s="177">
        <f t="shared" si="3"/>
        <v>0</v>
      </c>
      <c r="M91" s="177"/>
      <c r="N91" s="177">
        <v>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14</v>
      </c>
      <c r="C92" s="180" t="s">
        <v>140</v>
      </c>
      <c r="D92" s="388" t="s">
        <v>141</v>
      </c>
      <c r="E92" s="388"/>
      <c r="F92" s="174" t="s">
        <v>98</v>
      </c>
      <c r="G92" s="175">
        <v>100</v>
      </c>
      <c r="H92" s="174"/>
      <c r="I92" s="174">
        <f t="shared" si="0"/>
        <v>0</v>
      </c>
      <c r="J92" s="176">
        <f t="shared" si="1"/>
        <v>15</v>
      </c>
      <c r="K92" s="177">
        <f t="shared" si="2"/>
        <v>0</v>
      </c>
      <c r="L92" s="177">
        <f t="shared" si="3"/>
        <v>0</v>
      </c>
      <c r="M92" s="177"/>
      <c r="N92" s="177">
        <v>0.15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15</v>
      </c>
      <c r="C93" s="180" t="s">
        <v>142</v>
      </c>
      <c r="D93" s="388" t="s">
        <v>143</v>
      </c>
      <c r="E93" s="388"/>
      <c r="F93" s="174" t="s">
        <v>115</v>
      </c>
      <c r="G93" s="175">
        <v>51</v>
      </c>
      <c r="H93" s="174"/>
      <c r="I93" s="174">
        <f t="shared" si="0"/>
        <v>0</v>
      </c>
      <c r="J93" s="176">
        <f t="shared" si="1"/>
        <v>241.23</v>
      </c>
      <c r="K93" s="177">
        <f t="shared" si="2"/>
        <v>0</v>
      </c>
      <c r="L93" s="177">
        <f t="shared" si="3"/>
        <v>0</v>
      </c>
      <c r="M93" s="177"/>
      <c r="N93" s="177">
        <v>4.7300000000000004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89"/>
      <c r="W93" s="52"/>
      <c r="Z93">
        <v>0</v>
      </c>
    </row>
    <row r="94" spans="1:26" ht="25.05" customHeight="1" x14ac:dyDescent="0.3">
      <c r="A94" s="179"/>
      <c r="B94" s="217">
        <v>16</v>
      </c>
      <c r="C94" s="214" t="s">
        <v>144</v>
      </c>
      <c r="D94" s="390" t="s">
        <v>145</v>
      </c>
      <c r="E94" s="390"/>
      <c r="F94" s="209" t="s">
        <v>146</v>
      </c>
      <c r="G94" s="210">
        <v>3.15</v>
      </c>
      <c r="H94" s="209"/>
      <c r="I94" s="209">
        <f t="shared" si="0"/>
        <v>0</v>
      </c>
      <c r="J94" s="211">
        <f t="shared" si="1"/>
        <v>19.559999999999999</v>
      </c>
      <c r="K94" s="212">
        <f t="shared" si="2"/>
        <v>0</v>
      </c>
      <c r="L94" s="212"/>
      <c r="M94" s="212">
        <f>ROUND(G94*(H94),2)</f>
        <v>0</v>
      </c>
      <c r="N94" s="212">
        <v>6.21</v>
      </c>
      <c r="O94" s="212"/>
      <c r="P94" s="215"/>
      <c r="Q94" s="215"/>
      <c r="R94" s="215"/>
      <c r="S94" s="213">
        <f t="shared" si="4"/>
        <v>0</v>
      </c>
      <c r="T94" s="213"/>
      <c r="U94" s="213"/>
      <c r="V94" s="216"/>
      <c r="W94" s="52"/>
      <c r="Z94">
        <v>0</v>
      </c>
    </row>
    <row r="95" spans="1:26" x14ac:dyDescent="0.3">
      <c r="A95" s="9"/>
      <c r="B95" s="202"/>
      <c r="C95" s="172">
        <v>1</v>
      </c>
      <c r="D95" s="364" t="s">
        <v>95</v>
      </c>
      <c r="E95" s="364"/>
      <c r="F95" s="138"/>
      <c r="G95" s="171"/>
      <c r="H95" s="138"/>
      <c r="I95" s="140">
        <f>ROUND((SUM(I78:I94))/1,2)</f>
        <v>0</v>
      </c>
      <c r="J95" s="139"/>
      <c r="K95" s="139"/>
      <c r="L95" s="139">
        <f>ROUND((SUM(L78:L94))/1,2)</f>
        <v>0</v>
      </c>
      <c r="M95" s="139">
        <f>ROUND((SUM(M78:M94))/1,2)</f>
        <v>0</v>
      </c>
      <c r="N95" s="139"/>
      <c r="O95" s="139"/>
      <c r="P95" s="139"/>
      <c r="Q95" s="9"/>
      <c r="R95" s="9"/>
      <c r="S95" s="9">
        <f>ROUND((SUM(S78:S94))/1,2)</f>
        <v>0</v>
      </c>
      <c r="T95" s="9"/>
      <c r="U95" s="9"/>
      <c r="V95" s="190">
        <f>ROUND((SUM(V78:V94))/1,2)</f>
        <v>0</v>
      </c>
      <c r="W95" s="206"/>
      <c r="X95" s="137"/>
      <c r="Y95" s="137"/>
      <c r="Z95" s="137"/>
    </row>
    <row r="96" spans="1:26" x14ac:dyDescent="0.3">
      <c r="A96" s="1"/>
      <c r="B96" s="198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1"/>
      <c r="W96" s="52"/>
    </row>
    <row r="97" spans="1:26" x14ac:dyDescent="0.3">
      <c r="A97" s="9"/>
      <c r="B97" s="202"/>
      <c r="C97" s="172">
        <v>5</v>
      </c>
      <c r="D97" s="364" t="s">
        <v>99</v>
      </c>
      <c r="E97" s="364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9"/>
      <c r="R97" s="9"/>
      <c r="S97" s="9"/>
      <c r="T97" s="9"/>
      <c r="U97" s="9"/>
      <c r="V97" s="188"/>
      <c r="W97" s="206"/>
      <c r="X97" s="137"/>
      <c r="Y97" s="137"/>
      <c r="Z97" s="137"/>
    </row>
    <row r="98" spans="1:26" ht="25.05" customHeight="1" x14ac:dyDescent="0.3">
      <c r="A98" s="179"/>
      <c r="B98" s="203">
        <v>17</v>
      </c>
      <c r="C98" s="180" t="s">
        <v>181</v>
      </c>
      <c r="D98" s="388" t="s">
        <v>182</v>
      </c>
      <c r="E98" s="388"/>
      <c r="F98" s="174" t="s">
        <v>98</v>
      </c>
      <c r="G98" s="175">
        <v>84</v>
      </c>
      <c r="H98" s="174"/>
      <c r="I98" s="174">
        <f t="shared" ref="I98:I105" si="5">ROUND(G98*(H98),2)</f>
        <v>0</v>
      </c>
      <c r="J98" s="176">
        <f t="shared" ref="J98:J105" si="6">ROUND(G98*(N98),2)</f>
        <v>325.92</v>
      </c>
      <c r="K98" s="177">
        <f t="shared" ref="K98:K105" si="7">ROUND(G98*(O98),2)</f>
        <v>0</v>
      </c>
      <c r="L98" s="177">
        <f t="shared" ref="L98:L103" si="8">ROUND(G98*(H98),2)</f>
        <v>0</v>
      </c>
      <c r="M98" s="177"/>
      <c r="N98" s="177">
        <v>3.88</v>
      </c>
      <c r="O98" s="177"/>
      <c r="P98" s="181">
        <v>0.2024</v>
      </c>
      <c r="Q98" s="181"/>
      <c r="R98" s="181">
        <v>0.2024</v>
      </c>
      <c r="S98" s="178">
        <f t="shared" ref="S98:S105" si="9">ROUND(G98*(P98),3)</f>
        <v>17.001999999999999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18</v>
      </c>
      <c r="C99" s="180" t="s">
        <v>241</v>
      </c>
      <c r="D99" s="388" t="s">
        <v>242</v>
      </c>
      <c r="E99" s="388"/>
      <c r="F99" s="174" t="s">
        <v>98</v>
      </c>
      <c r="G99" s="175">
        <v>526</v>
      </c>
      <c r="H99" s="174"/>
      <c r="I99" s="174">
        <f t="shared" si="5"/>
        <v>0</v>
      </c>
      <c r="J99" s="176">
        <f t="shared" si="6"/>
        <v>3923.96</v>
      </c>
      <c r="K99" s="177">
        <f t="shared" si="7"/>
        <v>0</v>
      </c>
      <c r="L99" s="177">
        <f t="shared" si="8"/>
        <v>0</v>
      </c>
      <c r="M99" s="177"/>
      <c r="N99" s="177">
        <v>7.46</v>
      </c>
      <c r="O99" s="177"/>
      <c r="P99" s="181">
        <v>0.40481</v>
      </c>
      <c r="Q99" s="181"/>
      <c r="R99" s="181">
        <v>0.40481</v>
      </c>
      <c r="S99" s="178">
        <f t="shared" si="9"/>
        <v>212.93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19</v>
      </c>
      <c r="C100" s="180" t="s">
        <v>243</v>
      </c>
      <c r="D100" s="388" t="s">
        <v>244</v>
      </c>
      <c r="E100" s="388"/>
      <c r="F100" s="174" t="s">
        <v>98</v>
      </c>
      <c r="G100" s="175">
        <v>84</v>
      </c>
      <c r="H100" s="174"/>
      <c r="I100" s="174">
        <f t="shared" si="5"/>
        <v>0</v>
      </c>
      <c r="J100" s="176">
        <f t="shared" si="6"/>
        <v>484.68</v>
      </c>
      <c r="K100" s="177">
        <f t="shared" si="7"/>
        <v>0</v>
      </c>
      <c r="L100" s="177">
        <f t="shared" si="8"/>
        <v>0</v>
      </c>
      <c r="M100" s="177"/>
      <c r="N100" s="177">
        <v>5.77</v>
      </c>
      <c r="O100" s="177"/>
      <c r="P100" s="181">
        <v>0.27994000000000002</v>
      </c>
      <c r="Q100" s="181"/>
      <c r="R100" s="181">
        <v>0.27994000000000002</v>
      </c>
      <c r="S100" s="178">
        <f t="shared" si="9"/>
        <v>23.515000000000001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20</v>
      </c>
      <c r="C101" s="180" t="s">
        <v>147</v>
      </c>
      <c r="D101" s="388" t="s">
        <v>148</v>
      </c>
      <c r="E101" s="388"/>
      <c r="F101" s="174" t="s">
        <v>98</v>
      </c>
      <c r="G101" s="175">
        <v>84</v>
      </c>
      <c r="H101" s="174"/>
      <c r="I101" s="174">
        <f t="shared" si="5"/>
        <v>0</v>
      </c>
      <c r="J101" s="176">
        <f t="shared" si="6"/>
        <v>52.08</v>
      </c>
      <c r="K101" s="177">
        <f t="shared" si="7"/>
        <v>0</v>
      </c>
      <c r="L101" s="177">
        <f t="shared" si="8"/>
        <v>0</v>
      </c>
      <c r="M101" s="177"/>
      <c r="N101" s="177">
        <v>0.62</v>
      </c>
      <c r="O101" s="177"/>
      <c r="P101" s="181">
        <v>6.0099999999999997E-3</v>
      </c>
      <c r="Q101" s="181"/>
      <c r="R101" s="181">
        <v>6.0099999999999997E-3</v>
      </c>
      <c r="S101" s="178">
        <f t="shared" si="9"/>
        <v>0.505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21</v>
      </c>
      <c r="C102" s="180" t="s">
        <v>185</v>
      </c>
      <c r="D102" s="388" t="s">
        <v>186</v>
      </c>
      <c r="E102" s="388"/>
      <c r="F102" s="174" t="s">
        <v>98</v>
      </c>
      <c r="G102" s="175">
        <v>97</v>
      </c>
      <c r="H102" s="174"/>
      <c r="I102" s="174">
        <f t="shared" si="5"/>
        <v>0</v>
      </c>
      <c r="J102" s="176">
        <f t="shared" si="6"/>
        <v>1035.96</v>
      </c>
      <c r="K102" s="177">
        <f t="shared" si="7"/>
        <v>0</v>
      </c>
      <c r="L102" s="177">
        <f t="shared" si="8"/>
        <v>0</v>
      </c>
      <c r="M102" s="177"/>
      <c r="N102" s="177">
        <v>10.68</v>
      </c>
      <c r="O102" s="177"/>
      <c r="P102" s="181">
        <v>0.13280999999999998</v>
      </c>
      <c r="Q102" s="181"/>
      <c r="R102" s="181">
        <v>0.13280999999999998</v>
      </c>
      <c r="S102" s="178">
        <f t="shared" si="9"/>
        <v>12.882999999999999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22</v>
      </c>
      <c r="C103" s="180" t="s">
        <v>245</v>
      </c>
      <c r="D103" s="388" t="s">
        <v>246</v>
      </c>
      <c r="E103" s="388"/>
      <c r="F103" s="174" t="s">
        <v>98</v>
      </c>
      <c r="G103" s="175">
        <v>526</v>
      </c>
      <c r="H103" s="174"/>
      <c r="I103" s="174">
        <f t="shared" si="5"/>
        <v>0</v>
      </c>
      <c r="J103" s="176">
        <f t="shared" si="6"/>
        <v>4891.8</v>
      </c>
      <c r="K103" s="177">
        <f t="shared" si="7"/>
        <v>0</v>
      </c>
      <c r="L103" s="177">
        <f t="shared" si="8"/>
        <v>0</v>
      </c>
      <c r="M103" s="177"/>
      <c r="N103" s="177">
        <v>9.3000000000000007</v>
      </c>
      <c r="O103" s="177"/>
      <c r="P103" s="181"/>
      <c r="Q103" s="181"/>
      <c r="R103" s="181"/>
      <c r="S103" s="178">
        <f t="shared" si="9"/>
        <v>0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17">
        <v>23</v>
      </c>
      <c r="C104" s="214" t="s">
        <v>247</v>
      </c>
      <c r="D104" s="390" t="s">
        <v>420</v>
      </c>
      <c r="E104" s="390"/>
      <c r="F104" s="209" t="s">
        <v>163</v>
      </c>
      <c r="G104" s="210">
        <v>2215.3539999999998</v>
      </c>
      <c r="H104" s="209"/>
      <c r="I104" s="209">
        <f t="shared" si="5"/>
        <v>0</v>
      </c>
      <c r="J104" s="211">
        <f t="shared" si="6"/>
        <v>8639.8799999999992</v>
      </c>
      <c r="K104" s="212">
        <f t="shared" si="7"/>
        <v>0</v>
      </c>
      <c r="L104" s="212"/>
      <c r="M104" s="212">
        <f>ROUND(G104*(H104),2)</f>
        <v>0</v>
      </c>
      <c r="N104" s="212">
        <v>3.9</v>
      </c>
      <c r="O104" s="212"/>
      <c r="P104" s="215"/>
      <c r="Q104" s="215"/>
      <c r="R104" s="215"/>
      <c r="S104" s="213">
        <f t="shared" si="9"/>
        <v>0</v>
      </c>
      <c r="T104" s="213"/>
      <c r="U104" s="213"/>
      <c r="V104" s="216"/>
      <c r="W104" s="52"/>
      <c r="Z104">
        <v>0</v>
      </c>
    </row>
    <row r="105" spans="1:26" ht="25.05" customHeight="1" x14ac:dyDescent="0.3">
      <c r="A105" s="179"/>
      <c r="B105" s="217">
        <v>24</v>
      </c>
      <c r="C105" s="214" t="s">
        <v>248</v>
      </c>
      <c r="D105" s="390" t="s">
        <v>249</v>
      </c>
      <c r="E105" s="390"/>
      <c r="F105" s="209" t="s">
        <v>163</v>
      </c>
      <c r="G105" s="210">
        <v>714</v>
      </c>
      <c r="H105" s="209"/>
      <c r="I105" s="209">
        <f t="shared" si="5"/>
        <v>0</v>
      </c>
      <c r="J105" s="211">
        <f t="shared" si="6"/>
        <v>464.1</v>
      </c>
      <c r="K105" s="212">
        <f t="shared" si="7"/>
        <v>0</v>
      </c>
      <c r="L105" s="212"/>
      <c r="M105" s="212">
        <f>ROUND(G105*(H105),2)</f>
        <v>0</v>
      </c>
      <c r="N105" s="212">
        <v>0.65</v>
      </c>
      <c r="O105" s="212"/>
      <c r="P105" s="215"/>
      <c r="Q105" s="215"/>
      <c r="R105" s="215"/>
      <c r="S105" s="213">
        <f t="shared" si="9"/>
        <v>0</v>
      </c>
      <c r="T105" s="213"/>
      <c r="U105" s="213"/>
      <c r="V105" s="216"/>
      <c r="W105" s="52"/>
      <c r="Z105">
        <v>0</v>
      </c>
    </row>
    <row r="106" spans="1:26" x14ac:dyDescent="0.3">
      <c r="A106" s="9"/>
      <c r="B106" s="202"/>
      <c r="C106" s="172">
        <v>5</v>
      </c>
      <c r="D106" s="364" t="s">
        <v>99</v>
      </c>
      <c r="E106" s="364"/>
      <c r="F106" s="138"/>
      <c r="G106" s="171"/>
      <c r="H106" s="138"/>
      <c r="I106" s="140">
        <f>ROUND((SUM(I97:I105))/1,2)</f>
        <v>0</v>
      </c>
      <c r="J106" s="139"/>
      <c r="K106" s="139"/>
      <c r="L106" s="139">
        <f>ROUND((SUM(L97:L105))/1,2)</f>
        <v>0</v>
      </c>
      <c r="M106" s="139">
        <f>ROUND((SUM(M97:M105))/1,2)</f>
        <v>0</v>
      </c>
      <c r="N106" s="139"/>
      <c r="O106" s="139"/>
      <c r="P106" s="139"/>
      <c r="Q106" s="9"/>
      <c r="R106" s="9"/>
      <c r="S106" s="9">
        <f>ROUND((SUM(S97:S105))/1,2)</f>
        <v>266.83999999999997</v>
      </c>
      <c r="T106" s="9"/>
      <c r="U106" s="9"/>
      <c r="V106" s="190">
        <f>ROUND((SUM(V97:V105))/1,2)</f>
        <v>0</v>
      </c>
      <c r="W106" s="206"/>
      <c r="X106" s="137"/>
      <c r="Y106" s="137"/>
      <c r="Z106" s="137"/>
    </row>
    <row r="107" spans="1:26" x14ac:dyDescent="0.3">
      <c r="A107" s="1"/>
      <c r="B107" s="198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1"/>
      <c r="W107" s="52"/>
    </row>
    <row r="108" spans="1:26" x14ac:dyDescent="0.3">
      <c r="A108" s="9"/>
      <c r="B108" s="202"/>
      <c r="C108" s="172">
        <v>9</v>
      </c>
      <c r="D108" s="364" t="s">
        <v>112</v>
      </c>
      <c r="E108" s="364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9"/>
      <c r="R108" s="9"/>
      <c r="S108" s="9"/>
      <c r="T108" s="9"/>
      <c r="U108" s="9"/>
      <c r="V108" s="188"/>
      <c r="W108" s="206"/>
      <c r="X108" s="137"/>
      <c r="Y108" s="137"/>
      <c r="Z108" s="137"/>
    </row>
    <row r="109" spans="1:26" ht="25.05" customHeight="1" x14ac:dyDescent="0.3">
      <c r="A109" s="179"/>
      <c r="B109" s="203">
        <v>25</v>
      </c>
      <c r="C109" s="180" t="s">
        <v>151</v>
      </c>
      <c r="D109" s="388" t="s">
        <v>152</v>
      </c>
      <c r="E109" s="388"/>
      <c r="F109" s="174" t="s">
        <v>115</v>
      </c>
      <c r="G109" s="175">
        <v>109</v>
      </c>
      <c r="H109" s="174"/>
      <c r="I109" s="174">
        <f t="shared" ref="I109:I118" si="10">ROUND(G109*(H109),2)</f>
        <v>0</v>
      </c>
      <c r="J109" s="176">
        <f t="shared" ref="J109:J118" si="11">ROUND(G109*(N109),2)</f>
        <v>638.74</v>
      </c>
      <c r="K109" s="177">
        <f t="shared" ref="K109:K118" si="12">ROUND(G109*(O109),2)</f>
        <v>0</v>
      </c>
      <c r="L109" s="177">
        <f t="shared" ref="L109:L116" si="13">ROUND(G109*(H109),2)</f>
        <v>0</v>
      </c>
      <c r="M109" s="177"/>
      <c r="N109" s="177">
        <v>5.86</v>
      </c>
      <c r="O109" s="177"/>
      <c r="P109" s="181">
        <v>9.7960000000000005E-2</v>
      </c>
      <c r="Q109" s="181"/>
      <c r="R109" s="181">
        <v>9.7960000000000005E-2</v>
      </c>
      <c r="S109" s="178">
        <f t="shared" ref="S109:S118" si="14">ROUND(G109*(P109),3)</f>
        <v>10.678000000000001</v>
      </c>
      <c r="T109" s="178"/>
      <c r="U109" s="178"/>
      <c r="V109" s="189"/>
      <c r="W109" s="52"/>
      <c r="Z109">
        <v>0</v>
      </c>
    </row>
    <row r="110" spans="1:26" ht="25.05" customHeight="1" x14ac:dyDescent="0.3">
      <c r="A110" s="179"/>
      <c r="B110" s="203">
        <v>26</v>
      </c>
      <c r="C110" s="180" t="s">
        <v>153</v>
      </c>
      <c r="D110" s="388" t="s">
        <v>154</v>
      </c>
      <c r="E110" s="388"/>
      <c r="F110" s="174" t="s">
        <v>115</v>
      </c>
      <c r="G110" s="175">
        <v>139</v>
      </c>
      <c r="H110" s="174"/>
      <c r="I110" s="174">
        <f t="shared" si="10"/>
        <v>0</v>
      </c>
      <c r="J110" s="176">
        <f t="shared" si="11"/>
        <v>1106.44</v>
      </c>
      <c r="K110" s="177">
        <f t="shared" si="12"/>
        <v>0</v>
      </c>
      <c r="L110" s="177">
        <f t="shared" si="13"/>
        <v>0</v>
      </c>
      <c r="M110" s="177"/>
      <c r="N110" s="177">
        <v>7.96</v>
      </c>
      <c r="O110" s="177"/>
      <c r="P110" s="181">
        <v>0.12586</v>
      </c>
      <c r="Q110" s="181"/>
      <c r="R110" s="181">
        <v>0.12586</v>
      </c>
      <c r="S110" s="178">
        <f t="shared" si="14"/>
        <v>17.495000000000001</v>
      </c>
      <c r="T110" s="178"/>
      <c r="U110" s="178"/>
      <c r="V110" s="189"/>
      <c r="W110" s="52"/>
      <c r="Z110">
        <v>0</v>
      </c>
    </row>
    <row r="111" spans="1:26" ht="25.05" customHeight="1" x14ac:dyDescent="0.3">
      <c r="A111" s="179"/>
      <c r="B111" s="203">
        <v>27</v>
      </c>
      <c r="C111" s="180" t="s">
        <v>113</v>
      </c>
      <c r="D111" s="388" t="s">
        <v>114</v>
      </c>
      <c r="E111" s="388"/>
      <c r="F111" s="174" t="s">
        <v>115</v>
      </c>
      <c r="G111" s="175">
        <v>110</v>
      </c>
      <c r="H111" s="174"/>
      <c r="I111" s="174">
        <f t="shared" si="10"/>
        <v>0</v>
      </c>
      <c r="J111" s="176">
        <f t="shared" si="11"/>
        <v>517</v>
      </c>
      <c r="K111" s="177">
        <f t="shared" si="12"/>
        <v>0</v>
      </c>
      <c r="L111" s="177">
        <f t="shared" si="13"/>
        <v>0</v>
      </c>
      <c r="M111" s="177"/>
      <c r="N111" s="177">
        <v>4.7</v>
      </c>
      <c r="O111" s="177"/>
      <c r="P111" s="181">
        <v>2.0000000000000002E-5</v>
      </c>
      <c r="Q111" s="181"/>
      <c r="R111" s="181">
        <v>2.0000000000000002E-5</v>
      </c>
      <c r="S111" s="178">
        <f t="shared" si="14"/>
        <v>2E-3</v>
      </c>
      <c r="T111" s="178"/>
      <c r="U111" s="178"/>
      <c r="V111" s="189"/>
      <c r="W111" s="52"/>
      <c r="Z111">
        <v>0</v>
      </c>
    </row>
    <row r="112" spans="1:26" ht="25.05" customHeight="1" x14ac:dyDescent="0.3">
      <c r="A112" s="179"/>
      <c r="B112" s="203">
        <v>28</v>
      </c>
      <c r="C112" s="180" t="s">
        <v>116</v>
      </c>
      <c r="D112" s="388" t="s">
        <v>117</v>
      </c>
      <c r="E112" s="388"/>
      <c r="F112" s="174" t="s">
        <v>118</v>
      </c>
      <c r="G112" s="175">
        <v>1.274</v>
      </c>
      <c r="H112" s="174"/>
      <c r="I112" s="174">
        <f t="shared" si="10"/>
        <v>0</v>
      </c>
      <c r="J112" s="176">
        <f t="shared" si="11"/>
        <v>1.83</v>
      </c>
      <c r="K112" s="177">
        <f t="shared" si="12"/>
        <v>0</v>
      </c>
      <c r="L112" s="177">
        <f t="shared" si="13"/>
        <v>0</v>
      </c>
      <c r="M112" s="177"/>
      <c r="N112" s="177">
        <v>1.44</v>
      </c>
      <c r="O112" s="177"/>
      <c r="P112" s="181"/>
      <c r="Q112" s="181"/>
      <c r="R112" s="181"/>
      <c r="S112" s="178">
        <f t="shared" si="14"/>
        <v>0</v>
      </c>
      <c r="T112" s="178"/>
      <c r="U112" s="178"/>
      <c r="V112" s="189"/>
      <c r="W112" s="52"/>
      <c r="Z112">
        <v>0</v>
      </c>
    </row>
    <row r="113" spans="1:26" ht="25.05" customHeight="1" x14ac:dyDescent="0.3">
      <c r="A113" s="179"/>
      <c r="B113" s="203">
        <v>29</v>
      </c>
      <c r="C113" s="180" t="s">
        <v>119</v>
      </c>
      <c r="D113" s="388" t="s">
        <v>120</v>
      </c>
      <c r="E113" s="388"/>
      <c r="F113" s="174" t="s">
        <v>118</v>
      </c>
      <c r="G113" s="175">
        <v>11.465999999999999</v>
      </c>
      <c r="H113" s="174"/>
      <c r="I113" s="174">
        <f t="shared" si="10"/>
        <v>0</v>
      </c>
      <c r="J113" s="176">
        <f t="shared" si="11"/>
        <v>3.1</v>
      </c>
      <c r="K113" s="177">
        <f t="shared" si="12"/>
        <v>0</v>
      </c>
      <c r="L113" s="177">
        <f t="shared" si="13"/>
        <v>0</v>
      </c>
      <c r="M113" s="177"/>
      <c r="N113" s="177">
        <v>0.27</v>
      </c>
      <c r="O113" s="177"/>
      <c r="P113" s="181"/>
      <c r="Q113" s="181"/>
      <c r="R113" s="181"/>
      <c r="S113" s="178">
        <f t="shared" si="14"/>
        <v>0</v>
      </c>
      <c r="T113" s="178"/>
      <c r="U113" s="178"/>
      <c r="V113" s="189"/>
      <c r="W113" s="52"/>
      <c r="Z113">
        <v>0</v>
      </c>
    </row>
    <row r="114" spans="1:26" ht="25.05" customHeight="1" x14ac:dyDescent="0.3">
      <c r="A114" s="179"/>
      <c r="B114" s="203">
        <v>30</v>
      </c>
      <c r="C114" s="180" t="s">
        <v>155</v>
      </c>
      <c r="D114" s="388" t="s">
        <v>156</v>
      </c>
      <c r="E114" s="388"/>
      <c r="F114" s="174" t="s">
        <v>118</v>
      </c>
      <c r="G114" s="175">
        <v>9.7550000000000008</v>
      </c>
      <c r="H114" s="174"/>
      <c r="I114" s="174">
        <f t="shared" si="10"/>
        <v>0</v>
      </c>
      <c r="J114" s="176">
        <f t="shared" si="11"/>
        <v>218.12</v>
      </c>
      <c r="K114" s="177">
        <f t="shared" si="12"/>
        <v>0</v>
      </c>
      <c r="L114" s="177">
        <f t="shared" si="13"/>
        <v>0</v>
      </c>
      <c r="M114" s="177"/>
      <c r="N114" s="177">
        <v>22.36</v>
      </c>
      <c r="O114" s="177"/>
      <c r="P114" s="181"/>
      <c r="Q114" s="181"/>
      <c r="R114" s="181"/>
      <c r="S114" s="178">
        <f t="shared" si="14"/>
        <v>0</v>
      </c>
      <c r="T114" s="178"/>
      <c r="U114" s="178"/>
      <c r="V114" s="189"/>
      <c r="W114" s="52"/>
      <c r="Z114">
        <v>0</v>
      </c>
    </row>
    <row r="115" spans="1:26" ht="25.05" customHeight="1" x14ac:dyDescent="0.3">
      <c r="A115" s="179"/>
      <c r="B115" s="203">
        <v>31</v>
      </c>
      <c r="C115" s="180" t="s">
        <v>157</v>
      </c>
      <c r="D115" s="388" t="s">
        <v>158</v>
      </c>
      <c r="E115" s="388"/>
      <c r="F115" s="174" t="s">
        <v>118</v>
      </c>
      <c r="G115" s="175">
        <v>9.7550000000000008</v>
      </c>
      <c r="H115" s="174"/>
      <c r="I115" s="174">
        <f t="shared" si="10"/>
        <v>0</v>
      </c>
      <c r="J115" s="176">
        <f t="shared" si="11"/>
        <v>8.1</v>
      </c>
      <c r="K115" s="177">
        <f t="shared" si="12"/>
        <v>0</v>
      </c>
      <c r="L115" s="177">
        <f t="shared" si="13"/>
        <v>0</v>
      </c>
      <c r="M115" s="177"/>
      <c r="N115" s="177">
        <v>0.83</v>
      </c>
      <c r="O115" s="177"/>
      <c r="P115" s="181"/>
      <c r="Q115" s="181"/>
      <c r="R115" s="181"/>
      <c r="S115" s="178">
        <f t="shared" si="14"/>
        <v>0</v>
      </c>
      <c r="T115" s="178"/>
      <c r="U115" s="178"/>
      <c r="V115" s="189"/>
      <c r="W115" s="52"/>
      <c r="Z115">
        <v>0</v>
      </c>
    </row>
    <row r="116" spans="1:26" ht="25.05" customHeight="1" x14ac:dyDescent="0.3">
      <c r="A116" s="179"/>
      <c r="B116" s="203">
        <v>32</v>
      </c>
      <c r="C116" s="180" t="s">
        <v>121</v>
      </c>
      <c r="D116" s="388" t="s">
        <v>122</v>
      </c>
      <c r="E116" s="388"/>
      <c r="F116" s="174" t="s">
        <v>118</v>
      </c>
      <c r="G116" s="175">
        <v>11.029</v>
      </c>
      <c r="H116" s="174"/>
      <c r="I116" s="174">
        <f t="shared" si="10"/>
        <v>0</v>
      </c>
      <c r="J116" s="176">
        <f t="shared" si="11"/>
        <v>154.41</v>
      </c>
      <c r="K116" s="177">
        <f t="shared" si="12"/>
        <v>0</v>
      </c>
      <c r="L116" s="177">
        <f t="shared" si="13"/>
        <v>0</v>
      </c>
      <c r="M116" s="177"/>
      <c r="N116" s="177">
        <v>14</v>
      </c>
      <c r="O116" s="177"/>
      <c r="P116" s="181"/>
      <c r="Q116" s="181"/>
      <c r="R116" s="181"/>
      <c r="S116" s="178">
        <f t="shared" si="14"/>
        <v>0</v>
      </c>
      <c r="T116" s="178"/>
      <c r="U116" s="178"/>
      <c r="V116" s="189"/>
      <c r="W116" s="52"/>
      <c r="Z116">
        <v>0</v>
      </c>
    </row>
    <row r="117" spans="1:26" ht="25.05" customHeight="1" x14ac:dyDescent="0.3">
      <c r="A117" s="179"/>
      <c r="B117" s="217">
        <v>33</v>
      </c>
      <c r="C117" s="214" t="s">
        <v>159</v>
      </c>
      <c r="D117" s="390" t="s">
        <v>160</v>
      </c>
      <c r="E117" s="390"/>
      <c r="F117" s="209" t="s">
        <v>107</v>
      </c>
      <c r="G117" s="210">
        <v>220.18</v>
      </c>
      <c r="H117" s="209"/>
      <c r="I117" s="209">
        <f t="shared" si="10"/>
        <v>0</v>
      </c>
      <c r="J117" s="211">
        <f t="shared" si="11"/>
        <v>422.75</v>
      </c>
      <c r="K117" s="212">
        <f t="shared" si="12"/>
        <v>0</v>
      </c>
      <c r="L117" s="212"/>
      <c r="M117" s="212">
        <f>ROUND(G117*(H117),2)</f>
        <v>0</v>
      </c>
      <c r="N117" s="212">
        <v>1.92</v>
      </c>
      <c r="O117" s="212"/>
      <c r="P117" s="215"/>
      <c r="Q117" s="215"/>
      <c r="R117" s="215"/>
      <c r="S117" s="213">
        <f t="shared" si="14"/>
        <v>0</v>
      </c>
      <c r="T117" s="213"/>
      <c r="U117" s="213"/>
      <c r="V117" s="216"/>
      <c r="W117" s="52"/>
      <c r="Z117">
        <v>0</v>
      </c>
    </row>
    <row r="118" spans="1:26" ht="25.05" customHeight="1" x14ac:dyDescent="0.3">
      <c r="A118" s="179"/>
      <c r="B118" s="217">
        <v>34</v>
      </c>
      <c r="C118" s="214" t="s">
        <v>164</v>
      </c>
      <c r="D118" s="390" t="s">
        <v>165</v>
      </c>
      <c r="E118" s="390"/>
      <c r="F118" s="209" t="s">
        <v>107</v>
      </c>
      <c r="G118" s="210">
        <v>140.38999999999999</v>
      </c>
      <c r="H118" s="209"/>
      <c r="I118" s="209">
        <f t="shared" si="10"/>
        <v>0</v>
      </c>
      <c r="J118" s="211">
        <f t="shared" si="11"/>
        <v>1155.4100000000001</v>
      </c>
      <c r="K118" s="212">
        <f t="shared" si="12"/>
        <v>0</v>
      </c>
      <c r="L118" s="212"/>
      <c r="M118" s="212">
        <f>ROUND(G118*(H118),2)</f>
        <v>0</v>
      </c>
      <c r="N118" s="212">
        <v>8.23</v>
      </c>
      <c r="O118" s="212"/>
      <c r="P118" s="215"/>
      <c r="Q118" s="215"/>
      <c r="R118" s="215"/>
      <c r="S118" s="213">
        <f t="shared" si="14"/>
        <v>0</v>
      </c>
      <c r="T118" s="213"/>
      <c r="U118" s="213"/>
      <c r="V118" s="216"/>
      <c r="W118" s="52"/>
      <c r="Z118">
        <v>0</v>
      </c>
    </row>
    <row r="119" spans="1:26" x14ac:dyDescent="0.3">
      <c r="A119" s="9"/>
      <c r="B119" s="202"/>
      <c r="C119" s="172">
        <v>9</v>
      </c>
      <c r="D119" s="364" t="s">
        <v>112</v>
      </c>
      <c r="E119" s="364"/>
      <c r="F119" s="138"/>
      <c r="G119" s="171"/>
      <c r="H119" s="138"/>
      <c r="I119" s="140">
        <f>ROUND((SUM(I108:I118))/1,2)</f>
        <v>0</v>
      </c>
      <c r="J119" s="139"/>
      <c r="K119" s="139"/>
      <c r="L119" s="139">
        <f>ROUND((SUM(L108:L118))/1,2)</f>
        <v>0</v>
      </c>
      <c r="M119" s="139">
        <f>ROUND((SUM(M108:M118))/1,2)</f>
        <v>0</v>
      </c>
      <c r="N119" s="139"/>
      <c r="O119" s="139"/>
      <c r="P119" s="139"/>
      <c r="Q119" s="9"/>
      <c r="R119" s="9"/>
      <c r="S119" s="9">
        <f>ROUND((SUM(S108:S118))/1,2)</f>
        <v>28.18</v>
      </c>
      <c r="T119" s="9"/>
      <c r="U119" s="9"/>
      <c r="V119" s="190">
        <f>ROUND((SUM(V108:V118))/1,2)</f>
        <v>0</v>
      </c>
      <c r="W119" s="206"/>
      <c r="X119" s="137"/>
      <c r="Y119" s="137"/>
      <c r="Z119" s="137"/>
    </row>
    <row r="120" spans="1:26" x14ac:dyDescent="0.3">
      <c r="A120" s="1"/>
      <c r="B120" s="198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1"/>
      <c r="W120" s="52"/>
    </row>
    <row r="121" spans="1:26" x14ac:dyDescent="0.3">
      <c r="A121" s="9"/>
      <c r="B121" s="202"/>
      <c r="C121" s="172">
        <v>99</v>
      </c>
      <c r="D121" s="364" t="s">
        <v>123</v>
      </c>
      <c r="E121" s="364"/>
      <c r="F121" s="138"/>
      <c r="G121" s="171"/>
      <c r="H121" s="138"/>
      <c r="I121" s="138"/>
      <c r="J121" s="139"/>
      <c r="K121" s="139"/>
      <c r="L121" s="139"/>
      <c r="M121" s="139"/>
      <c r="N121" s="139"/>
      <c r="O121" s="139"/>
      <c r="P121" s="139"/>
      <c r="Q121" s="9"/>
      <c r="R121" s="9"/>
      <c r="S121" s="9"/>
      <c r="T121" s="9"/>
      <c r="U121" s="9"/>
      <c r="V121" s="188"/>
      <c r="W121" s="206"/>
      <c r="X121" s="137"/>
      <c r="Y121" s="137"/>
      <c r="Z121" s="137"/>
    </row>
    <row r="122" spans="1:26" ht="25.05" customHeight="1" x14ac:dyDescent="0.3">
      <c r="A122" s="179"/>
      <c r="B122" s="203">
        <v>35</v>
      </c>
      <c r="C122" s="180" t="s">
        <v>233</v>
      </c>
      <c r="D122" s="388" t="s">
        <v>234</v>
      </c>
      <c r="E122" s="388"/>
      <c r="F122" s="174" t="s">
        <v>118</v>
      </c>
      <c r="G122" s="175">
        <v>420.74099999999999</v>
      </c>
      <c r="H122" s="174"/>
      <c r="I122" s="174">
        <f>ROUND(G122*(H122),2)</f>
        <v>0</v>
      </c>
      <c r="J122" s="176">
        <f>ROUND(G122*(N122),2)</f>
        <v>2890.49</v>
      </c>
      <c r="K122" s="177">
        <f>ROUND(G122*(O122),2)</f>
        <v>0</v>
      </c>
      <c r="L122" s="177">
        <f>ROUND(G122*(H122),2)</f>
        <v>0</v>
      </c>
      <c r="M122" s="177"/>
      <c r="N122" s="177">
        <v>6.87</v>
      </c>
      <c r="O122" s="177"/>
      <c r="P122" s="181"/>
      <c r="Q122" s="181"/>
      <c r="R122" s="181"/>
      <c r="S122" s="178">
        <f>ROUND(G122*(P122),3)</f>
        <v>0</v>
      </c>
      <c r="T122" s="178"/>
      <c r="U122" s="178"/>
      <c r="V122" s="189"/>
      <c r="W122" s="52"/>
      <c r="Z122">
        <v>0</v>
      </c>
    </row>
    <row r="123" spans="1:26" x14ac:dyDescent="0.3">
      <c r="A123" s="9"/>
      <c r="B123" s="202"/>
      <c r="C123" s="172">
        <v>99</v>
      </c>
      <c r="D123" s="364" t="s">
        <v>123</v>
      </c>
      <c r="E123" s="364"/>
      <c r="F123" s="138"/>
      <c r="G123" s="171"/>
      <c r="H123" s="138"/>
      <c r="I123" s="140">
        <f>ROUND((SUM(I121:I122))/1,2)</f>
        <v>0</v>
      </c>
      <c r="J123" s="139"/>
      <c r="K123" s="139"/>
      <c r="L123" s="139">
        <f>ROUND((SUM(L121:L122))/1,2)</f>
        <v>0</v>
      </c>
      <c r="M123" s="139">
        <f>ROUND((SUM(M121:M122))/1,2)</f>
        <v>0</v>
      </c>
      <c r="N123" s="139"/>
      <c r="O123" s="139"/>
      <c r="P123" s="182"/>
      <c r="Q123" s="1"/>
      <c r="R123" s="1"/>
      <c r="S123" s="182">
        <f>ROUND((SUM(S121:S122))/1,2)</f>
        <v>0</v>
      </c>
      <c r="T123" s="2"/>
      <c r="U123" s="2"/>
      <c r="V123" s="190">
        <f>ROUND((SUM(V121:V122))/1,2)</f>
        <v>0</v>
      </c>
      <c r="W123" s="52"/>
    </row>
    <row r="124" spans="1:26" x14ac:dyDescent="0.3">
      <c r="A124" s="1"/>
      <c r="B124" s="198"/>
      <c r="C124" s="1"/>
      <c r="D124" s="1"/>
      <c r="E124" s="131"/>
      <c r="F124" s="131"/>
      <c r="G124" s="165"/>
      <c r="H124" s="131"/>
      <c r="I124" s="131"/>
      <c r="J124" s="132"/>
      <c r="K124" s="132"/>
      <c r="L124" s="132"/>
      <c r="M124" s="132"/>
      <c r="N124" s="132"/>
      <c r="O124" s="132"/>
      <c r="P124" s="132"/>
      <c r="Q124" s="1"/>
      <c r="R124" s="1"/>
      <c r="S124" s="1"/>
      <c r="T124" s="1"/>
      <c r="U124" s="1"/>
      <c r="V124" s="191"/>
      <c r="W124" s="52"/>
    </row>
    <row r="125" spans="1:26" x14ac:dyDescent="0.3">
      <c r="A125" s="9"/>
      <c r="B125" s="202"/>
      <c r="C125" s="9"/>
      <c r="D125" s="366" t="s">
        <v>73</v>
      </c>
      <c r="E125" s="366"/>
      <c r="F125" s="138"/>
      <c r="G125" s="171"/>
      <c r="H125" s="138"/>
      <c r="I125" s="140">
        <f>ROUND((SUM(I77:I124))/2,2)</f>
        <v>0</v>
      </c>
      <c r="J125" s="139"/>
      <c r="K125" s="139"/>
      <c r="L125" s="139">
        <f>ROUND((SUM(L77:L124))/2,2)</f>
        <v>0</v>
      </c>
      <c r="M125" s="139">
        <f>ROUND((SUM(M77:M124))/2,2)</f>
        <v>0</v>
      </c>
      <c r="N125" s="139"/>
      <c r="O125" s="139"/>
      <c r="P125" s="182"/>
      <c r="Q125" s="1"/>
      <c r="R125" s="1"/>
      <c r="S125" s="182">
        <f>ROUND((SUM(S77:S124))/2,2)</f>
        <v>295.02</v>
      </c>
      <c r="T125" s="1"/>
      <c r="U125" s="1"/>
      <c r="V125" s="190">
        <f>ROUND((SUM(V77:V124))/2,2)</f>
        <v>0</v>
      </c>
      <c r="W125" s="52"/>
    </row>
    <row r="126" spans="1:26" x14ac:dyDescent="0.3">
      <c r="A126" s="1"/>
      <c r="B126" s="204"/>
      <c r="C126" s="183"/>
      <c r="D126" s="389" t="s">
        <v>79</v>
      </c>
      <c r="E126" s="389"/>
      <c r="F126" s="184"/>
      <c r="G126" s="185"/>
      <c r="H126" s="184"/>
      <c r="I126" s="184">
        <f>ROUND((SUM(I77:I125))/3,2)</f>
        <v>0</v>
      </c>
      <c r="J126" s="186"/>
      <c r="K126" s="186">
        <f>ROUND((SUM(K77:K125))/3,2)</f>
        <v>0</v>
      </c>
      <c r="L126" s="186">
        <f>ROUND((SUM(L77:L125))/3,2)</f>
        <v>0</v>
      </c>
      <c r="M126" s="186">
        <f>ROUND((SUM(M77:M125))/3,2)</f>
        <v>0</v>
      </c>
      <c r="N126" s="186"/>
      <c r="O126" s="186"/>
      <c r="P126" s="185"/>
      <c r="Q126" s="183"/>
      <c r="R126" s="183"/>
      <c r="S126" s="185">
        <f>ROUND((SUM(S77:S125))/3,2)</f>
        <v>295.02</v>
      </c>
      <c r="T126" s="183"/>
      <c r="U126" s="183"/>
      <c r="V126" s="192">
        <f>ROUND((SUM(V77:V125))/3,2)</f>
        <v>0</v>
      </c>
      <c r="W126" s="52"/>
      <c r="Y126">
        <f>(SUM(Y77:Y125))</f>
        <v>0</v>
      </c>
      <c r="Z126">
        <f>(SUM(Z77:Z125))</f>
        <v>0</v>
      </c>
    </row>
  </sheetData>
  <mergeCells count="93">
    <mergeCell ref="D122:E122"/>
    <mergeCell ref="D123:E123"/>
    <mergeCell ref="D125:E125"/>
    <mergeCell ref="D126:E126"/>
    <mergeCell ref="D115:E115"/>
    <mergeCell ref="D116:E116"/>
    <mergeCell ref="D117:E117"/>
    <mergeCell ref="D118:E118"/>
    <mergeCell ref="D119:E119"/>
    <mergeCell ref="D121:E121"/>
    <mergeCell ref="D114:E114"/>
    <mergeCell ref="D102:E102"/>
    <mergeCell ref="D103:E103"/>
    <mergeCell ref="D104:E104"/>
    <mergeCell ref="D105:E105"/>
    <mergeCell ref="D106:E106"/>
    <mergeCell ref="D108:E108"/>
    <mergeCell ref="D109:E109"/>
    <mergeCell ref="D110:E110"/>
    <mergeCell ref="D111:E111"/>
    <mergeCell ref="D112:E112"/>
    <mergeCell ref="D113:E113"/>
    <mergeCell ref="D101:E101"/>
    <mergeCell ref="D89:E89"/>
    <mergeCell ref="D90:E90"/>
    <mergeCell ref="D91:E91"/>
    <mergeCell ref="D92:E92"/>
    <mergeCell ref="D93:E93"/>
    <mergeCell ref="D94:E94"/>
    <mergeCell ref="D95:E95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0EC6415C-1D0A-4088-A088-09B8BEC0FE3A}"/>
    <hyperlink ref="E1:F1" location="A54:A54" tooltip="Klikni na prechod ku rekapitulácii..." display="Rekapitulácia rozpočtu" xr:uid="{941C145B-1DCF-40A7-9EA3-B050382AC77C}"/>
    <hyperlink ref="H1:I1" location="B76:B76" tooltip="Klikni na prechod ku Rozpočet..." display="Rozpočet" xr:uid="{CC8A5E0E-BE47-49D2-A301-20C60A2C7C4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PLOCHY NA SÍDLISKU LÚČNA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0242-FF86-48B2-9890-126BD9931130}">
  <dimension ref="A1:AA105"/>
  <sheetViews>
    <sheetView workbookViewId="0">
      <pane ySplit="1" topLeftCell="A80" activePane="bottomLeft" state="frozen"/>
      <selection pane="bottomLeft" activeCell="H101" sqref="H80:H10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250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15760'!E61</f>
        <v>0</v>
      </c>
      <c r="D15" s="57">
        <f>'SO 15760'!F61</f>
        <v>0</v>
      </c>
      <c r="E15" s="66">
        <f>'SO 15760'!G61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(SUM(Z78:Z104))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(SUM(Y78:Y104))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15760'!K78:'SO 15760'!K104)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15760'!K78:'SO 15760'!K104)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250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15760'!L81</f>
        <v>0</v>
      </c>
      <c r="F56" s="138">
        <f>'SO 15760'!M81</f>
        <v>0</v>
      </c>
      <c r="G56" s="138">
        <f>'SO 15760'!I81</f>
        <v>0</v>
      </c>
      <c r="H56" s="139">
        <f>'SO 15760'!S81</f>
        <v>0.04</v>
      </c>
      <c r="I56" s="139">
        <f>'SO 15760'!V81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15760'!L86</f>
        <v>0</v>
      </c>
      <c r="F57" s="138">
        <f>'SO 15760'!M86</f>
        <v>0</v>
      </c>
      <c r="G57" s="138">
        <f>'SO 15760'!I86</f>
        <v>0</v>
      </c>
      <c r="H57" s="139">
        <f>'SO 15760'!S86</f>
        <v>507.53</v>
      </c>
      <c r="I57" s="139">
        <f>'SO 15760'!V86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15760'!L91</f>
        <v>0</v>
      </c>
      <c r="F58" s="138">
        <f>'SO 15760'!M91</f>
        <v>0</v>
      </c>
      <c r="G58" s="138">
        <f>'SO 15760'!I91</f>
        <v>0</v>
      </c>
      <c r="H58" s="139">
        <f>'SO 15760'!S91</f>
        <v>3.8</v>
      </c>
      <c r="I58" s="139">
        <f>'SO 15760'!V91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15760'!L98</f>
        <v>0</v>
      </c>
      <c r="F59" s="138">
        <f>'SO 15760'!M98</f>
        <v>0</v>
      </c>
      <c r="G59" s="138">
        <f>'SO 15760'!I98</f>
        <v>0</v>
      </c>
      <c r="H59" s="139">
        <f>'SO 15760'!S98</f>
        <v>0</v>
      </c>
      <c r="I59" s="139">
        <f>'SO 15760'!V98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15760'!L102</f>
        <v>0</v>
      </c>
      <c r="F60" s="138">
        <f>'SO 15760'!M102</f>
        <v>0</v>
      </c>
      <c r="G60" s="138">
        <f>'SO 15760'!I102</f>
        <v>0</v>
      </c>
      <c r="H60" s="139">
        <f>'SO 15760'!S102</f>
        <v>0</v>
      </c>
      <c r="I60" s="139">
        <f>'SO 15760'!V102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15760'!L104</f>
        <v>0</v>
      </c>
      <c r="F61" s="140">
        <f>'SO 15760'!M104</f>
        <v>0</v>
      </c>
      <c r="G61" s="140">
        <f>'SO 15760'!I104</f>
        <v>0</v>
      </c>
      <c r="H61" s="141">
        <f>'SO 15760'!S104</f>
        <v>511.37</v>
      </c>
      <c r="I61" s="141">
        <f>'SO 15760'!V104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15760'!L105</f>
        <v>0</v>
      </c>
      <c r="F63" s="144">
        <f>'SO 15760'!M105</f>
        <v>0</v>
      </c>
      <c r="G63" s="144">
        <f>'SO 15760'!I105</f>
        <v>0</v>
      </c>
      <c r="H63" s="145">
        <f>'SO 15760'!S105</f>
        <v>511.37</v>
      </c>
      <c r="I63" s="145">
        <f>'SO 15760'!V105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250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96</v>
      </c>
      <c r="D80" s="388" t="s">
        <v>97</v>
      </c>
      <c r="E80" s="388"/>
      <c r="F80" s="174" t="s">
        <v>98</v>
      </c>
      <c r="G80" s="175">
        <v>3804</v>
      </c>
      <c r="H80" s="174"/>
      <c r="I80" s="174">
        <f>ROUND(G80*(H80),2)</f>
        <v>0</v>
      </c>
      <c r="J80" s="176">
        <f>ROUND(G80*(N80),2)</f>
        <v>18335.28</v>
      </c>
      <c r="K80" s="177">
        <f>ROUND(G80*(O80),2)</f>
        <v>0</v>
      </c>
      <c r="L80" s="177">
        <f>ROUND(G80*(H80),2)</f>
        <v>0</v>
      </c>
      <c r="M80" s="177"/>
      <c r="N80" s="177">
        <v>4.82</v>
      </c>
      <c r="O80" s="177"/>
      <c r="P80" s="181">
        <v>1.0000000000000001E-5</v>
      </c>
      <c r="Q80" s="181"/>
      <c r="R80" s="181">
        <v>1.0000000000000001E-5</v>
      </c>
      <c r="S80" s="178">
        <f>ROUND(G80*(P80),3)</f>
        <v>3.7999999999999999E-2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0.04</v>
      </c>
      <c r="T81" s="9"/>
      <c r="U81" s="9"/>
      <c r="V81" s="190">
        <f>ROUND((SUM(V79:V80))/1,2)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25.05" customHeight="1" x14ac:dyDescent="0.3">
      <c r="A84" s="179"/>
      <c r="B84" s="203">
        <v>2</v>
      </c>
      <c r="C84" s="180" t="s">
        <v>100</v>
      </c>
      <c r="D84" s="388" t="s">
        <v>101</v>
      </c>
      <c r="E84" s="388"/>
      <c r="F84" s="174" t="s">
        <v>98</v>
      </c>
      <c r="G84" s="175">
        <v>3804</v>
      </c>
      <c r="H84" s="174"/>
      <c r="I84" s="174">
        <f>ROUND(G84*(H84),2)</f>
        <v>0</v>
      </c>
      <c r="J84" s="176">
        <f>ROUND(G84*(N84),2)</f>
        <v>1331.4</v>
      </c>
      <c r="K84" s="177">
        <f>ROUND(G84*(O84),2)</f>
        <v>0</v>
      </c>
      <c r="L84" s="177">
        <f>ROUND(G84*(H84),2)</f>
        <v>0</v>
      </c>
      <c r="M84" s="177"/>
      <c r="N84" s="177">
        <v>0.35</v>
      </c>
      <c r="O84" s="177"/>
      <c r="P84" s="181">
        <v>6.0999999999999997E-4</v>
      </c>
      <c r="Q84" s="181"/>
      <c r="R84" s="181">
        <v>6.0999999999999997E-4</v>
      </c>
      <c r="S84" s="178">
        <f>ROUND(G84*(P84),3)</f>
        <v>2.3199999999999998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3</v>
      </c>
      <c r="C85" s="180" t="s">
        <v>102</v>
      </c>
      <c r="D85" s="388" t="s">
        <v>103</v>
      </c>
      <c r="E85" s="388"/>
      <c r="F85" s="174" t="s">
        <v>98</v>
      </c>
      <c r="G85" s="175">
        <v>3804</v>
      </c>
      <c r="H85" s="174"/>
      <c r="I85" s="174">
        <f>ROUND(G85*(H85),2)</f>
        <v>0</v>
      </c>
      <c r="J85" s="176">
        <f>ROUND(G85*(N85),2)</f>
        <v>38876.879999999997</v>
      </c>
      <c r="K85" s="177">
        <f>ROUND(G85*(O85),2)</f>
        <v>0</v>
      </c>
      <c r="L85" s="177">
        <f>ROUND(G85*(H85),2)</f>
        <v>0</v>
      </c>
      <c r="M85" s="177"/>
      <c r="N85" s="177">
        <v>10.220000000000001</v>
      </c>
      <c r="O85" s="177"/>
      <c r="P85" s="181">
        <v>0.13280999999999998</v>
      </c>
      <c r="Q85" s="181"/>
      <c r="R85" s="181">
        <v>0.13280999999999998</v>
      </c>
      <c r="S85" s="178">
        <f>ROUND(G85*(P85),3)</f>
        <v>505.209</v>
      </c>
      <c r="T85" s="178"/>
      <c r="U85" s="178"/>
      <c r="V85" s="189"/>
      <c r="W85" s="52"/>
      <c r="Z85">
        <v>0</v>
      </c>
    </row>
    <row r="86" spans="1:26" x14ac:dyDescent="0.3">
      <c r="A86" s="9"/>
      <c r="B86" s="202"/>
      <c r="C86" s="172">
        <v>5</v>
      </c>
      <c r="D86" s="364" t="s">
        <v>99</v>
      </c>
      <c r="E86" s="364"/>
      <c r="F86" s="138"/>
      <c r="G86" s="171"/>
      <c r="H86" s="138"/>
      <c r="I86" s="140">
        <f>ROUND((SUM(I83:I85))/1,2)</f>
        <v>0</v>
      </c>
      <c r="J86" s="139"/>
      <c r="K86" s="139"/>
      <c r="L86" s="139">
        <f>ROUND((SUM(L83:L85))/1,2)</f>
        <v>0</v>
      </c>
      <c r="M86" s="139">
        <f>ROUND((SUM(M83:M85))/1,2)</f>
        <v>0</v>
      </c>
      <c r="N86" s="139"/>
      <c r="O86" s="139"/>
      <c r="P86" s="139"/>
      <c r="Q86" s="9"/>
      <c r="R86" s="9"/>
      <c r="S86" s="9">
        <f>ROUND((SUM(S83:S85))/1,2)</f>
        <v>507.53</v>
      </c>
      <c r="T86" s="9"/>
      <c r="U86" s="9"/>
      <c r="V86" s="190">
        <f>ROUND((SUM(V83:V85))/1,2)</f>
        <v>0</v>
      </c>
      <c r="W86" s="206"/>
      <c r="X86" s="137"/>
      <c r="Y86" s="137"/>
      <c r="Z86" s="137"/>
    </row>
    <row r="87" spans="1:26" x14ac:dyDescent="0.3">
      <c r="A87" s="1"/>
      <c r="B87" s="19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1"/>
      <c r="W87" s="52"/>
    </row>
    <row r="88" spans="1:26" x14ac:dyDescent="0.3">
      <c r="A88" s="9"/>
      <c r="B88" s="202"/>
      <c r="C88" s="172">
        <v>8</v>
      </c>
      <c r="D88" s="364" t="s">
        <v>104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88"/>
      <c r="W88" s="206"/>
      <c r="X88" s="137"/>
      <c r="Y88" s="137"/>
      <c r="Z88" s="137"/>
    </row>
    <row r="89" spans="1:26" ht="25.05" customHeight="1" x14ac:dyDescent="0.3">
      <c r="A89" s="179"/>
      <c r="B89" s="203">
        <v>4</v>
      </c>
      <c r="C89" s="180" t="s">
        <v>105</v>
      </c>
      <c r="D89" s="388" t="s">
        <v>106</v>
      </c>
      <c r="E89" s="388"/>
      <c r="F89" s="174" t="s">
        <v>107</v>
      </c>
      <c r="G89" s="175">
        <v>7</v>
      </c>
      <c r="H89" s="174"/>
      <c r="I89" s="174">
        <f>ROUND(G89*(H89),2)</f>
        <v>0</v>
      </c>
      <c r="J89" s="176">
        <f>ROUND(G89*(N89),2)</f>
        <v>554.04999999999995</v>
      </c>
      <c r="K89" s="177">
        <f>ROUND(G89*(O89),2)</f>
        <v>0</v>
      </c>
      <c r="L89" s="177">
        <f>ROUND(G89*(H89),2)</f>
        <v>0</v>
      </c>
      <c r="M89" s="177"/>
      <c r="N89" s="177">
        <v>79.150000000000006</v>
      </c>
      <c r="O89" s="177"/>
      <c r="P89" s="181">
        <v>0.42346</v>
      </c>
      <c r="Q89" s="181"/>
      <c r="R89" s="181">
        <v>0.42346</v>
      </c>
      <c r="S89" s="178">
        <f>ROUND(G89*(P89),3)</f>
        <v>2.964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5</v>
      </c>
      <c r="C90" s="180" t="s">
        <v>108</v>
      </c>
      <c r="D90" s="388" t="s">
        <v>109</v>
      </c>
      <c r="E90" s="388"/>
      <c r="F90" s="174" t="s">
        <v>107</v>
      </c>
      <c r="G90" s="175">
        <v>2</v>
      </c>
      <c r="H90" s="174"/>
      <c r="I90" s="174">
        <f>ROUND(G90*(H90),2)</f>
        <v>0</v>
      </c>
      <c r="J90" s="176">
        <f>ROUND(G90*(N90),2)</f>
        <v>152.38</v>
      </c>
      <c r="K90" s="177">
        <f>ROUND(G90*(O90),2)</f>
        <v>0</v>
      </c>
      <c r="L90" s="177">
        <f>ROUND(G90*(H90),2)</f>
        <v>0</v>
      </c>
      <c r="M90" s="177"/>
      <c r="N90" s="177">
        <v>76.19</v>
      </c>
      <c r="O90" s="177"/>
      <c r="P90" s="181">
        <v>0.4199</v>
      </c>
      <c r="Q90" s="181"/>
      <c r="R90" s="181">
        <v>0.4199</v>
      </c>
      <c r="S90" s="178">
        <f>ROUND(G90*(P90),3)</f>
        <v>0.84</v>
      </c>
      <c r="T90" s="178"/>
      <c r="U90" s="178"/>
      <c r="V90" s="189"/>
      <c r="W90" s="52"/>
      <c r="Z90">
        <v>0</v>
      </c>
    </row>
    <row r="91" spans="1:26" x14ac:dyDescent="0.3">
      <c r="A91" s="9"/>
      <c r="B91" s="202"/>
      <c r="C91" s="172">
        <v>8</v>
      </c>
      <c r="D91" s="364" t="s">
        <v>104</v>
      </c>
      <c r="E91" s="364"/>
      <c r="F91" s="138"/>
      <c r="G91" s="171"/>
      <c r="H91" s="138"/>
      <c r="I91" s="140">
        <f>ROUND((SUM(I88:I90))/1,2)</f>
        <v>0</v>
      </c>
      <c r="J91" s="139"/>
      <c r="K91" s="139"/>
      <c r="L91" s="139">
        <f>ROUND((SUM(L88:L90))/1,2)</f>
        <v>0</v>
      </c>
      <c r="M91" s="139">
        <f>ROUND((SUM(M88:M90))/1,2)</f>
        <v>0</v>
      </c>
      <c r="N91" s="139"/>
      <c r="O91" s="139"/>
      <c r="P91" s="139"/>
      <c r="Q91" s="9"/>
      <c r="R91" s="9"/>
      <c r="S91" s="9">
        <f>ROUND((SUM(S88:S90))/1,2)</f>
        <v>3.8</v>
      </c>
      <c r="T91" s="9"/>
      <c r="U91" s="9"/>
      <c r="V91" s="190">
        <f>ROUND((SUM(V88:V90))/1,2)</f>
        <v>0</v>
      </c>
      <c r="W91" s="206"/>
      <c r="X91" s="137"/>
      <c r="Y91" s="137"/>
      <c r="Z91" s="137"/>
    </row>
    <row r="92" spans="1:26" x14ac:dyDescent="0.3">
      <c r="A92" s="1"/>
      <c r="B92" s="198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1"/>
      <c r="W92" s="52"/>
    </row>
    <row r="93" spans="1:26" x14ac:dyDescent="0.3">
      <c r="A93" s="9"/>
      <c r="B93" s="202"/>
      <c r="C93" s="172">
        <v>9</v>
      </c>
      <c r="D93" s="364" t="s">
        <v>112</v>
      </c>
      <c r="E93" s="364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88"/>
      <c r="W93" s="206"/>
      <c r="X93" s="137"/>
      <c r="Y93" s="137"/>
      <c r="Z93" s="137"/>
    </row>
    <row r="94" spans="1:26" ht="25.05" customHeight="1" x14ac:dyDescent="0.3">
      <c r="A94" s="179"/>
      <c r="B94" s="203">
        <v>6</v>
      </c>
      <c r="C94" s="180" t="s">
        <v>113</v>
      </c>
      <c r="D94" s="388" t="s">
        <v>114</v>
      </c>
      <c r="E94" s="388"/>
      <c r="F94" s="174" t="s">
        <v>115</v>
      </c>
      <c r="G94" s="175">
        <v>48.5</v>
      </c>
      <c r="H94" s="174"/>
      <c r="I94" s="174">
        <f>ROUND(G94*(H94),2)</f>
        <v>0</v>
      </c>
      <c r="J94" s="176">
        <f>ROUND(G94*(N94),2)</f>
        <v>227.95</v>
      </c>
      <c r="K94" s="177">
        <f>ROUND(G94*(O94),2)</f>
        <v>0</v>
      </c>
      <c r="L94" s="177">
        <f>ROUND(G94*(H94),2)</f>
        <v>0</v>
      </c>
      <c r="M94" s="177"/>
      <c r="N94" s="177">
        <v>4.7</v>
      </c>
      <c r="O94" s="177"/>
      <c r="P94" s="181">
        <v>2.0000000000000002E-5</v>
      </c>
      <c r="Q94" s="181"/>
      <c r="R94" s="181">
        <v>2.0000000000000002E-5</v>
      </c>
      <c r="S94" s="178">
        <f>ROUND(G94*(P94),3)</f>
        <v>1E-3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7</v>
      </c>
      <c r="C95" s="180" t="s">
        <v>116</v>
      </c>
      <c r="D95" s="388" t="s">
        <v>117</v>
      </c>
      <c r="E95" s="388"/>
      <c r="F95" s="174" t="s">
        <v>118</v>
      </c>
      <c r="G95" s="175">
        <v>380.4</v>
      </c>
      <c r="H95" s="174"/>
      <c r="I95" s="174">
        <f>ROUND(G95*(H95),2)</f>
        <v>0</v>
      </c>
      <c r="J95" s="176">
        <f>ROUND(G95*(N95),2)</f>
        <v>547.78</v>
      </c>
      <c r="K95" s="177">
        <f>ROUND(G95*(O95),2)</f>
        <v>0</v>
      </c>
      <c r="L95" s="177">
        <f>ROUND(G95*(H95),2)</f>
        <v>0</v>
      </c>
      <c r="M95" s="177"/>
      <c r="N95" s="177">
        <v>1.44</v>
      </c>
      <c r="O95" s="177"/>
      <c r="P95" s="181"/>
      <c r="Q95" s="181"/>
      <c r="R95" s="181"/>
      <c r="S95" s="178">
        <f>ROUND(G95*(P95),3)</f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8</v>
      </c>
      <c r="C96" s="180" t="s">
        <v>119</v>
      </c>
      <c r="D96" s="388" t="s">
        <v>120</v>
      </c>
      <c r="E96" s="388"/>
      <c r="F96" s="174" t="s">
        <v>118</v>
      </c>
      <c r="G96" s="175">
        <v>3423.6</v>
      </c>
      <c r="H96" s="174"/>
      <c r="I96" s="174">
        <f>ROUND(G96*(H96),2)</f>
        <v>0</v>
      </c>
      <c r="J96" s="176">
        <f>ROUND(G96*(N96),2)</f>
        <v>924.37</v>
      </c>
      <c r="K96" s="177">
        <f>ROUND(G96*(O96),2)</f>
        <v>0</v>
      </c>
      <c r="L96" s="177">
        <f>ROUND(G96*(H96),2)</f>
        <v>0</v>
      </c>
      <c r="M96" s="177"/>
      <c r="N96" s="177">
        <v>0.27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9</v>
      </c>
      <c r="C97" s="180" t="s">
        <v>121</v>
      </c>
      <c r="D97" s="388" t="s">
        <v>122</v>
      </c>
      <c r="E97" s="388"/>
      <c r="F97" s="174" t="s">
        <v>118</v>
      </c>
      <c r="G97" s="175">
        <v>380.4</v>
      </c>
      <c r="H97" s="174"/>
      <c r="I97" s="174">
        <f>ROUND(G97*(H97),2)</f>
        <v>0</v>
      </c>
      <c r="J97" s="176">
        <f>ROUND(G97*(N97),2)</f>
        <v>5325.6</v>
      </c>
      <c r="K97" s="177">
        <f>ROUND(G97*(O97),2)</f>
        <v>0</v>
      </c>
      <c r="L97" s="177">
        <f>ROUND(G97*(H97),2)</f>
        <v>0</v>
      </c>
      <c r="M97" s="177"/>
      <c r="N97" s="177">
        <v>14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89"/>
      <c r="W97" s="52"/>
      <c r="Z97">
        <v>0</v>
      </c>
    </row>
    <row r="98" spans="1:26" x14ac:dyDescent="0.3">
      <c r="A98" s="9"/>
      <c r="B98" s="202"/>
      <c r="C98" s="172">
        <v>9</v>
      </c>
      <c r="D98" s="364" t="s">
        <v>112</v>
      </c>
      <c r="E98" s="364"/>
      <c r="F98" s="138"/>
      <c r="G98" s="171"/>
      <c r="H98" s="138"/>
      <c r="I98" s="140">
        <f>ROUND((SUM(I93:I97))/1,2)</f>
        <v>0</v>
      </c>
      <c r="J98" s="139"/>
      <c r="K98" s="139"/>
      <c r="L98" s="139">
        <f>ROUND((SUM(L93:L97))/1,2)</f>
        <v>0</v>
      </c>
      <c r="M98" s="139">
        <f>ROUND((SUM(M93:M97))/1,2)</f>
        <v>0</v>
      </c>
      <c r="N98" s="139"/>
      <c r="O98" s="139"/>
      <c r="P98" s="139"/>
      <c r="Q98" s="9"/>
      <c r="R98" s="9"/>
      <c r="S98" s="9">
        <f>ROUND((SUM(S93:S97))/1,2)</f>
        <v>0</v>
      </c>
      <c r="T98" s="9"/>
      <c r="U98" s="9"/>
      <c r="V98" s="190">
        <f>ROUND((SUM(V93:V97))/1,2)</f>
        <v>0</v>
      </c>
      <c r="W98" s="206"/>
      <c r="X98" s="137"/>
      <c r="Y98" s="137"/>
      <c r="Z98" s="137"/>
    </row>
    <row r="99" spans="1:26" x14ac:dyDescent="0.3">
      <c r="A99" s="1"/>
      <c r="B99" s="198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1"/>
      <c r="W99" s="52"/>
    </row>
    <row r="100" spans="1:26" x14ac:dyDescent="0.3">
      <c r="A100" s="9"/>
      <c r="B100" s="202"/>
      <c r="C100" s="172">
        <v>99</v>
      </c>
      <c r="D100" s="364" t="s">
        <v>123</v>
      </c>
      <c r="E100" s="364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88"/>
      <c r="W100" s="206"/>
      <c r="X100" s="137"/>
      <c r="Y100" s="137"/>
      <c r="Z100" s="137"/>
    </row>
    <row r="101" spans="1:26" ht="25.05" customHeight="1" x14ac:dyDescent="0.3">
      <c r="A101" s="179"/>
      <c r="B101" s="203">
        <v>10</v>
      </c>
      <c r="C101" s="180" t="s">
        <v>124</v>
      </c>
      <c r="D101" s="388" t="s">
        <v>125</v>
      </c>
      <c r="E101" s="388"/>
      <c r="F101" s="174" t="s">
        <v>118</v>
      </c>
      <c r="G101" s="175">
        <v>469.40600000000001</v>
      </c>
      <c r="H101" s="174"/>
      <c r="I101" s="174">
        <f>ROUND(G101*(H101),2)</f>
        <v>0</v>
      </c>
      <c r="J101" s="176">
        <f>ROUND(G101*(N101),2)</f>
        <v>910.65</v>
      </c>
      <c r="K101" s="177">
        <f>ROUND(G101*(O101),2)</f>
        <v>0</v>
      </c>
      <c r="L101" s="177">
        <f>ROUND(G101*(H101),2)</f>
        <v>0</v>
      </c>
      <c r="M101" s="177"/>
      <c r="N101" s="177">
        <v>1.94</v>
      </c>
      <c r="O101" s="177"/>
      <c r="P101" s="181"/>
      <c r="Q101" s="181"/>
      <c r="R101" s="181"/>
      <c r="S101" s="178">
        <f>ROUND(G101*(P101),3)</f>
        <v>0</v>
      </c>
      <c r="T101" s="178"/>
      <c r="U101" s="178"/>
      <c r="V101" s="189"/>
      <c r="W101" s="52"/>
      <c r="Z101">
        <v>0</v>
      </c>
    </row>
    <row r="102" spans="1:26" x14ac:dyDescent="0.3">
      <c r="A102" s="9"/>
      <c r="B102" s="202"/>
      <c r="C102" s="172">
        <v>99</v>
      </c>
      <c r="D102" s="364" t="s">
        <v>123</v>
      </c>
      <c r="E102" s="364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82"/>
      <c r="Q102" s="1"/>
      <c r="R102" s="1"/>
      <c r="S102" s="182">
        <f>ROUND((SUM(S100:S101))/1,2)</f>
        <v>0</v>
      </c>
      <c r="T102" s="2"/>
      <c r="U102" s="2"/>
      <c r="V102" s="190">
        <f>ROUND((SUM(V100:V101))/1,2)</f>
        <v>0</v>
      </c>
      <c r="W102" s="52"/>
    </row>
    <row r="103" spans="1:26" x14ac:dyDescent="0.3">
      <c r="A103" s="1"/>
      <c r="B103" s="198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1"/>
      <c r="W103" s="52"/>
    </row>
    <row r="104" spans="1:26" x14ac:dyDescent="0.3">
      <c r="A104" s="9"/>
      <c r="B104" s="202"/>
      <c r="C104" s="9"/>
      <c r="D104" s="366" t="s">
        <v>73</v>
      </c>
      <c r="E104" s="366"/>
      <c r="F104" s="138"/>
      <c r="G104" s="171"/>
      <c r="H104" s="138"/>
      <c r="I104" s="140">
        <f>ROUND((SUM(I78:I103))/2,2)</f>
        <v>0</v>
      </c>
      <c r="J104" s="139"/>
      <c r="K104" s="139"/>
      <c r="L104" s="139">
        <f>ROUND((SUM(L78:L103))/2,2)</f>
        <v>0</v>
      </c>
      <c r="M104" s="139">
        <f>ROUND((SUM(M78:M103))/2,2)</f>
        <v>0</v>
      </c>
      <c r="N104" s="139"/>
      <c r="O104" s="139"/>
      <c r="P104" s="182"/>
      <c r="Q104" s="1"/>
      <c r="R104" s="1"/>
      <c r="S104" s="182">
        <f>ROUND((SUM(S78:S103))/2,2)</f>
        <v>511.37</v>
      </c>
      <c r="T104" s="1"/>
      <c r="U104" s="1"/>
      <c r="V104" s="190">
        <f>ROUND((SUM(V78:V103))/2,2)</f>
        <v>0</v>
      </c>
      <c r="W104" s="52"/>
    </row>
    <row r="105" spans="1:26" x14ac:dyDescent="0.3">
      <c r="A105" s="1"/>
      <c r="B105" s="204"/>
      <c r="C105" s="183"/>
      <c r="D105" s="389" t="s">
        <v>79</v>
      </c>
      <c r="E105" s="389"/>
      <c r="F105" s="184"/>
      <c r="G105" s="185"/>
      <c r="H105" s="184"/>
      <c r="I105" s="184">
        <f>ROUND((SUM(I78:I104))/3,2)</f>
        <v>0</v>
      </c>
      <c r="J105" s="186"/>
      <c r="K105" s="186">
        <f>ROUND((SUM(K78:K104))/3,2)</f>
        <v>0</v>
      </c>
      <c r="L105" s="186">
        <f>ROUND((SUM(L78:L104))/3,2)</f>
        <v>0</v>
      </c>
      <c r="M105" s="186">
        <f>ROUND((SUM(M78:M104))/3,2)</f>
        <v>0</v>
      </c>
      <c r="N105" s="186"/>
      <c r="O105" s="186"/>
      <c r="P105" s="185"/>
      <c r="Q105" s="183"/>
      <c r="R105" s="183"/>
      <c r="S105" s="185">
        <f>ROUND((SUM(S78:S104))/3,2)</f>
        <v>511.37</v>
      </c>
      <c r="T105" s="183"/>
      <c r="U105" s="183"/>
      <c r="V105" s="192">
        <f>ROUND((SUM(V78:V104))/3,2)</f>
        <v>0</v>
      </c>
      <c r="W105" s="52"/>
      <c r="Y105">
        <f>(SUM(Y78:Y104))</f>
        <v>0</v>
      </c>
      <c r="Z105">
        <f>(SUM(Z78:Z104))</f>
        <v>0</v>
      </c>
    </row>
  </sheetData>
  <mergeCells count="71">
    <mergeCell ref="D105:E105"/>
    <mergeCell ref="D97:E97"/>
    <mergeCell ref="D98:E98"/>
    <mergeCell ref="D100:E100"/>
    <mergeCell ref="D101:E101"/>
    <mergeCell ref="D102:E102"/>
    <mergeCell ref="D104:E104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3:E93"/>
    <mergeCell ref="D94:E94"/>
    <mergeCell ref="D95:E95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7B6F8D27-CCDE-478F-980B-4B43A1BE76C5}"/>
    <hyperlink ref="E1:F1" location="A54:A54" tooltip="Klikni na prechod ku rekapitulácii..." display="Rekapitulácia rozpočtu" xr:uid="{6BA6D4CC-CF6C-4A88-B871-D48840CD77AD}"/>
    <hyperlink ref="H1:I1" location="B77:B77" tooltip="Klikni na prechod ku Rozpočet..." display="Rozpočet" xr:uid="{6B3F3708-026B-42EF-B738-ED9565C23D4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KOMUNIKÁCIE NA VINIČNEJ ULICI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C5B6-F426-4CDE-816F-4C4980153D72}">
  <dimension ref="A1:AA128"/>
  <sheetViews>
    <sheetView workbookViewId="0">
      <pane ySplit="1" topLeftCell="A117" activePane="bottomLeft" state="frozen"/>
      <selection pane="bottomLeft" activeCell="D106" sqref="D106:E10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251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15761'!E60</f>
        <v>0</v>
      </c>
      <c r="D15" s="57">
        <f>'SO 15761'!F60</f>
        <v>0</v>
      </c>
      <c r="E15" s="66">
        <f>'SO 15761'!G60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(SUM(Z77:Z127))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(SUM(Y77:Y127))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15761'!K77:'SO 15761'!K127)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15761'!K77:'SO 15761'!K127)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251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15761'!L98</f>
        <v>0</v>
      </c>
      <c r="F56" s="138">
        <f>'SO 15761'!M98</f>
        <v>0</v>
      </c>
      <c r="G56" s="138">
        <f>'SO 15761'!I98</f>
        <v>0</v>
      </c>
      <c r="H56" s="139">
        <f>'SO 15761'!S98</f>
        <v>0</v>
      </c>
      <c r="I56" s="139">
        <f>'SO 15761'!V98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15761'!L108</f>
        <v>0</v>
      </c>
      <c r="F57" s="138">
        <f>'SO 15761'!M108</f>
        <v>0</v>
      </c>
      <c r="G57" s="138">
        <f>'SO 15761'!I108</f>
        <v>0</v>
      </c>
      <c r="H57" s="139">
        <f>'SO 15761'!S108</f>
        <v>142.79</v>
      </c>
      <c r="I57" s="139">
        <f>'SO 15761'!V108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15761'!L121</f>
        <v>0</v>
      </c>
      <c r="F58" s="138">
        <f>'SO 15761'!M121</f>
        <v>0</v>
      </c>
      <c r="G58" s="138">
        <f>'SO 15761'!I121</f>
        <v>0</v>
      </c>
      <c r="H58" s="139">
        <f>'SO 15761'!S121</f>
        <v>28.49</v>
      </c>
      <c r="I58" s="139">
        <f>'SO 15761'!V121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15761'!L125</f>
        <v>0</v>
      </c>
      <c r="F59" s="138">
        <f>'SO 15761'!M125</f>
        <v>0</v>
      </c>
      <c r="G59" s="138">
        <f>'SO 15761'!I125</f>
        <v>0</v>
      </c>
      <c r="H59" s="139">
        <f>'SO 15761'!S125</f>
        <v>0</v>
      </c>
      <c r="I59" s="139">
        <f>'SO 15761'!V125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15761'!L127</f>
        <v>0</v>
      </c>
      <c r="F60" s="140">
        <f>'SO 15761'!M127</f>
        <v>0</v>
      </c>
      <c r="G60" s="140">
        <f>'SO 15761'!I127</f>
        <v>0</v>
      </c>
      <c r="H60" s="141">
        <f>'SO 15761'!S127</f>
        <v>171.28</v>
      </c>
      <c r="I60" s="141">
        <f>'SO 15761'!V127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15761'!L128</f>
        <v>0</v>
      </c>
      <c r="F62" s="144">
        <f>'SO 15761'!M128</f>
        <v>0</v>
      </c>
      <c r="G62" s="144">
        <f>'SO 15761'!I128</f>
        <v>0</v>
      </c>
      <c r="H62" s="145">
        <f>'SO 15761'!S128</f>
        <v>171.28</v>
      </c>
      <c r="I62" s="145">
        <f>'SO 15761'!V128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251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72</v>
      </c>
      <c r="H79" s="174"/>
      <c r="I79" s="174">
        <f t="shared" ref="I79:I97" si="0">ROUND(G79*(H79),2)</f>
        <v>0</v>
      </c>
      <c r="J79" s="176">
        <f t="shared" ref="J79:J97" si="1">ROUND(G79*(N79),2)</f>
        <v>81.36</v>
      </c>
      <c r="K79" s="177">
        <f t="shared" ref="K79:K97" si="2">ROUND(G79*(O79),2)</f>
        <v>0</v>
      </c>
      <c r="L79" s="177">
        <f t="shared" ref="L79:L96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97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169</v>
      </c>
      <c r="D80" s="388" t="s">
        <v>170</v>
      </c>
      <c r="E80" s="388"/>
      <c r="F80" s="174" t="s">
        <v>129</v>
      </c>
      <c r="G80" s="175">
        <v>176.9</v>
      </c>
      <c r="H80" s="174"/>
      <c r="I80" s="174">
        <f t="shared" si="0"/>
        <v>0</v>
      </c>
      <c r="J80" s="176">
        <f t="shared" si="1"/>
        <v>1399.28</v>
      </c>
      <c r="K80" s="177">
        <f t="shared" si="2"/>
        <v>0</v>
      </c>
      <c r="L80" s="177">
        <f t="shared" si="3"/>
        <v>0</v>
      </c>
      <c r="M80" s="177"/>
      <c r="N80" s="177">
        <v>7.91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237</v>
      </c>
      <c r="D81" s="388" t="s">
        <v>238</v>
      </c>
      <c r="E81" s="388"/>
      <c r="F81" s="174" t="s">
        <v>129</v>
      </c>
      <c r="G81" s="175">
        <v>53.4</v>
      </c>
      <c r="H81" s="174"/>
      <c r="I81" s="174">
        <f t="shared" si="0"/>
        <v>0</v>
      </c>
      <c r="J81" s="176">
        <f t="shared" si="1"/>
        <v>426.67</v>
      </c>
      <c r="K81" s="177">
        <f t="shared" si="2"/>
        <v>0</v>
      </c>
      <c r="L81" s="177">
        <f t="shared" si="3"/>
        <v>0</v>
      </c>
      <c r="M81" s="177"/>
      <c r="N81" s="177">
        <v>7.99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173</v>
      </c>
      <c r="D82" s="388" t="s">
        <v>174</v>
      </c>
      <c r="E82" s="388"/>
      <c r="F82" s="174" t="s">
        <v>129</v>
      </c>
      <c r="G82" s="175">
        <v>176.9</v>
      </c>
      <c r="H82" s="174"/>
      <c r="I82" s="174">
        <f t="shared" si="0"/>
        <v>0</v>
      </c>
      <c r="J82" s="176">
        <f t="shared" si="1"/>
        <v>136.21</v>
      </c>
      <c r="K82" s="177">
        <f t="shared" si="2"/>
        <v>0</v>
      </c>
      <c r="L82" s="177">
        <f t="shared" si="3"/>
        <v>0</v>
      </c>
      <c r="M82" s="177"/>
      <c r="N82" s="177">
        <v>0.77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130</v>
      </c>
      <c r="D83" s="388" t="s">
        <v>131</v>
      </c>
      <c r="E83" s="388"/>
      <c r="F83" s="174" t="s">
        <v>98</v>
      </c>
      <c r="G83" s="175">
        <v>66</v>
      </c>
      <c r="H83" s="174"/>
      <c r="I83" s="174">
        <f t="shared" si="0"/>
        <v>0</v>
      </c>
      <c r="J83" s="176">
        <f t="shared" si="1"/>
        <v>19.14</v>
      </c>
      <c r="K83" s="177">
        <f t="shared" si="2"/>
        <v>0</v>
      </c>
      <c r="L83" s="177">
        <f t="shared" si="3"/>
        <v>0</v>
      </c>
      <c r="M83" s="177"/>
      <c r="N83" s="177">
        <v>0.28999999999999998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175</v>
      </c>
      <c r="D84" s="388" t="s">
        <v>176</v>
      </c>
      <c r="E84" s="388"/>
      <c r="F84" s="174" t="s">
        <v>98</v>
      </c>
      <c r="G84" s="175">
        <v>290</v>
      </c>
      <c r="H84" s="174"/>
      <c r="I84" s="174">
        <f t="shared" si="0"/>
        <v>0</v>
      </c>
      <c r="J84" s="176">
        <f t="shared" si="1"/>
        <v>133.4</v>
      </c>
      <c r="K84" s="177">
        <f t="shared" si="2"/>
        <v>0</v>
      </c>
      <c r="L84" s="177">
        <f t="shared" si="3"/>
        <v>0</v>
      </c>
      <c r="M84" s="177"/>
      <c r="N84" s="177">
        <v>0.46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132</v>
      </c>
      <c r="D85" s="388" t="s">
        <v>133</v>
      </c>
      <c r="E85" s="388"/>
      <c r="F85" s="174" t="s">
        <v>98</v>
      </c>
      <c r="G85" s="175">
        <v>66</v>
      </c>
      <c r="H85" s="174"/>
      <c r="I85" s="174">
        <f t="shared" si="0"/>
        <v>0</v>
      </c>
      <c r="J85" s="176">
        <f t="shared" si="1"/>
        <v>93.06</v>
      </c>
      <c r="K85" s="177">
        <f t="shared" si="2"/>
        <v>0</v>
      </c>
      <c r="L85" s="177">
        <f t="shared" si="3"/>
        <v>0</v>
      </c>
      <c r="M85" s="177"/>
      <c r="N85" s="177">
        <v>1.41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252</v>
      </c>
      <c r="D86" s="388" t="s">
        <v>253</v>
      </c>
      <c r="E86" s="388"/>
      <c r="F86" s="174" t="s">
        <v>98</v>
      </c>
      <c r="G86" s="175">
        <v>120</v>
      </c>
      <c r="H86" s="174"/>
      <c r="I86" s="174">
        <f t="shared" si="0"/>
        <v>0</v>
      </c>
      <c r="J86" s="176">
        <f t="shared" si="1"/>
        <v>244.8</v>
      </c>
      <c r="K86" s="177">
        <f t="shared" si="2"/>
        <v>0</v>
      </c>
      <c r="L86" s="177">
        <f t="shared" si="3"/>
        <v>0</v>
      </c>
      <c r="M86" s="177"/>
      <c r="N86" s="177">
        <v>2.04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9</v>
      </c>
      <c r="C87" s="180" t="s">
        <v>254</v>
      </c>
      <c r="D87" s="388" t="s">
        <v>255</v>
      </c>
      <c r="E87" s="388"/>
      <c r="F87" s="174" t="s">
        <v>98</v>
      </c>
      <c r="G87" s="175">
        <v>120</v>
      </c>
      <c r="H87" s="174"/>
      <c r="I87" s="174">
        <f t="shared" si="0"/>
        <v>0</v>
      </c>
      <c r="J87" s="176">
        <f t="shared" si="1"/>
        <v>247.2</v>
      </c>
      <c r="K87" s="177">
        <f t="shared" si="2"/>
        <v>0</v>
      </c>
      <c r="L87" s="177">
        <f t="shared" si="3"/>
        <v>0</v>
      </c>
      <c r="M87" s="177"/>
      <c r="N87" s="177">
        <v>2.06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89"/>
      <c r="W87" s="52"/>
      <c r="Z87">
        <v>0</v>
      </c>
    </row>
    <row r="88" spans="1:26" ht="25.05" customHeight="1" x14ac:dyDescent="0.3">
      <c r="A88" s="179"/>
      <c r="B88" s="203">
        <v>10</v>
      </c>
      <c r="C88" s="180" t="s">
        <v>220</v>
      </c>
      <c r="D88" s="388" t="s">
        <v>221</v>
      </c>
      <c r="E88" s="388"/>
      <c r="F88" s="174" t="s">
        <v>129</v>
      </c>
      <c r="G88" s="175">
        <v>123.5</v>
      </c>
      <c r="H88" s="174"/>
      <c r="I88" s="174">
        <f t="shared" si="0"/>
        <v>0</v>
      </c>
      <c r="J88" s="176">
        <f t="shared" si="1"/>
        <v>594.04</v>
      </c>
      <c r="K88" s="177">
        <f t="shared" si="2"/>
        <v>0</v>
      </c>
      <c r="L88" s="177">
        <f t="shared" si="3"/>
        <v>0</v>
      </c>
      <c r="M88" s="177"/>
      <c r="N88" s="177">
        <v>4.8100000000000005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11</v>
      </c>
      <c r="C89" s="180" t="s">
        <v>222</v>
      </c>
      <c r="D89" s="388" t="s">
        <v>223</v>
      </c>
      <c r="E89" s="388"/>
      <c r="F89" s="174" t="s">
        <v>129</v>
      </c>
      <c r="G89" s="175">
        <v>123.5</v>
      </c>
      <c r="H89" s="174"/>
      <c r="I89" s="174">
        <f t="shared" si="0"/>
        <v>0</v>
      </c>
      <c r="J89" s="176">
        <f t="shared" si="1"/>
        <v>83.98</v>
      </c>
      <c r="K89" s="177">
        <f t="shared" si="2"/>
        <v>0</v>
      </c>
      <c r="L89" s="177">
        <f t="shared" si="3"/>
        <v>0</v>
      </c>
      <c r="M89" s="177"/>
      <c r="N89" s="177">
        <v>0.68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12</v>
      </c>
      <c r="C90" s="180" t="s">
        <v>134</v>
      </c>
      <c r="D90" s="388" t="s">
        <v>135</v>
      </c>
      <c r="E90" s="388"/>
      <c r="F90" s="174" t="s">
        <v>98</v>
      </c>
      <c r="G90" s="175">
        <v>621</v>
      </c>
      <c r="H90" s="174"/>
      <c r="I90" s="174">
        <f t="shared" si="0"/>
        <v>0</v>
      </c>
      <c r="J90" s="176">
        <f t="shared" si="1"/>
        <v>707.94</v>
      </c>
      <c r="K90" s="177">
        <f t="shared" si="2"/>
        <v>0</v>
      </c>
      <c r="L90" s="177">
        <f t="shared" si="3"/>
        <v>0</v>
      </c>
      <c r="M90" s="177"/>
      <c r="N90" s="177">
        <v>1.1400000000000001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13</v>
      </c>
      <c r="C91" s="180" t="s">
        <v>138</v>
      </c>
      <c r="D91" s="388" t="s">
        <v>139</v>
      </c>
      <c r="E91" s="388"/>
      <c r="F91" s="174" t="s">
        <v>98</v>
      </c>
      <c r="G91" s="175">
        <v>66</v>
      </c>
      <c r="H91" s="174"/>
      <c r="I91" s="174">
        <f t="shared" si="0"/>
        <v>0</v>
      </c>
      <c r="J91" s="176">
        <f t="shared" si="1"/>
        <v>48.18</v>
      </c>
      <c r="K91" s="177">
        <f t="shared" si="2"/>
        <v>0</v>
      </c>
      <c r="L91" s="177">
        <f t="shared" si="3"/>
        <v>0</v>
      </c>
      <c r="M91" s="177"/>
      <c r="N91" s="177">
        <v>0.73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14</v>
      </c>
      <c r="C92" s="180" t="s">
        <v>256</v>
      </c>
      <c r="D92" s="388" t="s">
        <v>257</v>
      </c>
      <c r="E92" s="388"/>
      <c r="F92" s="174" t="s">
        <v>98</v>
      </c>
      <c r="G92" s="175">
        <v>120</v>
      </c>
      <c r="H92" s="174"/>
      <c r="I92" s="174">
        <f t="shared" si="0"/>
        <v>0</v>
      </c>
      <c r="J92" s="176">
        <f t="shared" si="1"/>
        <v>130.80000000000001</v>
      </c>
      <c r="K92" s="177">
        <f t="shared" si="2"/>
        <v>0</v>
      </c>
      <c r="L92" s="177">
        <f t="shared" si="3"/>
        <v>0</v>
      </c>
      <c r="M92" s="177"/>
      <c r="N92" s="177">
        <v>1.0900000000000001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15</v>
      </c>
      <c r="C93" s="180" t="s">
        <v>239</v>
      </c>
      <c r="D93" s="388" t="s">
        <v>240</v>
      </c>
      <c r="E93" s="388"/>
      <c r="F93" s="174" t="s">
        <v>98</v>
      </c>
      <c r="G93" s="175">
        <v>290</v>
      </c>
      <c r="H93" s="174"/>
      <c r="I93" s="174">
        <f t="shared" si="0"/>
        <v>0</v>
      </c>
      <c r="J93" s="176">
        <f t="shared" si="1"/>
        <v>1160</v>
      </c>
      <c r="K93" s="177">
        <f t="shared" si="2"/>
        <v>0</v>
      </c>
      <c r="L93" s="177">
        <f t="shared" si="3"/>
        <v>0</v>
      </c>
      <c r="M93" s="177"/>
      <c r="N93" s="177">
        <v>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89"/>
      <c r="W93" s="52"/>
      <c r="Z93">
        <v>0</v>
      </c>
    </row>
    <row r="94" spans="1:26" ht="25.05" customHeight="1" x14ac:dyDescent="0.3">
      <c r="A94" s="179"/>
      <c r="B94" s="203">
        <v>16</v>
      </c>
      <c r="C94" s="180" t="s">
        <v>140</v>
      </c>
      <c r="D94" s="388" t="s">
        <v>141</v>
      </c>
      <c r="E94" s="388"/>
      <c r="F94" s="174" t="s">
        <v>98</v>
      </c>
      <c r="G94" s="175">
        <v>66</v>
      </c>
      <c r="H94" s="174"/>
      <c r="I94" s="174">
        <f t="shared" si="0"/>
        <v>0</v>
      </c>
      <c r="J94" s="176">
        <f t="shared" si="1"/>
        <v>9.9</v>
      </c>
      <c r="K94" s="177">
        <f t="shared" si="2"/>
        <v>0</v>
      </c>
      <c r="L94" s="177">
        <f t="shared" si="3"/>
        <v>0</v>
      </c>
      <c r="M94" s="177"/>
      <c r="N94" s="177">
        <v>0.15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17</v>
      </c>
      <c r="C95" s="180" t="s">
        <v>258</v>
      </c>
      <c r="D95" s="388" t="s">
        <v>259</v>
      </c>
      <c r="E95" s="388"/>
      <c r="F95" s="174" t="s">
        <v>98</v>
      </c>
      <c r="G95" s="175">
        <v>120</v>
      </c>
      <c r="H95" s="174"/>
      <c r="I95" s="174">
        <f t="shared" si="0"/>
        <v>0</v>
      </c>
      <c r="J95" s="176">
        <f t="shared" si="1"/>
        <v>32.4</v>
      </c>
      <c r="K95" s="177">
        <f t="shared" si="2"/>
        <v>0</v>
      </c>
      <c r="L95" s="177">
        <f t="shared" si="3"/>
        <v>0</v>
      </c>
      <c r="M95" s="177"/>
      <c r="N95" s="177">
        <v>0.27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18</v>
      </c>
      <c r="C96" s="180" t="s">
        <v>142</v>
      </c>
      <c r="D96" s="388" t="s">
        <v>143</v>
      </c>
      <c r="E96" s="388"/>
      <c r="F96" s="174" t="s">
        <v>115</v>
      </c>
      <c r="G96" s="175">
        <v>84</v>
      </c>
      <c r="H96" s="174"/>
      <c r="I96" s="174">
        <f t="shared" si="0"/>
        <v>0</v>
      </c>
      <c r="J96" s="176">
        <f t="shared" si="1"/>
        <v>397.32</v>
      </c>
      <c r="K96" s="177">
        <f t="shared" si="2"/>
        <v>0</v>
      </c>
      <c r="L96" s="177">
        <f t="shared" si="3"/>
        <v>0</v>
      </c>
      <c r="M96" s="177"/>
      <c r="N96" s="177">
        <v>4.7300000000000004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17">
        <v>19</v>
      </c>
      <c r="C97" s="214" t="s">
        <v>144</v>
      </c>
      <c r="D97" s="390" t="s">
        <v>145</v>
      </c>
      <c r="E97" s="390"/>
      <c r="F97" s="209" t="s">
        <v>146</v>
      </c>
      <c r="G97" s="210">
        <v>5.859</v>
      </c>
      <c r="H97" s="209"/>
      <c r="I97" s="209">
        <f t="shared" si="0"/>
        <v>0</v>
      </c>
      <c r="J97" s="211">
        <f t="shared" si="1"/>
        <v>36.380000000000003</v>
      </c>
      <c r="K97" s="212">
        <f t="shared" si="2"/>
        <v>0</v>
      </c>
      <c r="L97" s="212"/>
      <c r="M97" s="212">
        <f>ROUND(G97*(H97),2)</f>
        <v>0</v>
      </c>
      <c r="N97" s="212">
        <v>6.21</v>
      </c>
      <c r="O97" s="212"/>
      <c r="P97" s="215"/>
      <c r="Q97" s="215"/>
      <c r="R97" s="215"/>
      <c r="S97" s="213">
        <f t="shared" si="4"/>
        <v>0</v>
      </c>
      <c r="T97" s="213"/>
      <c r="U97" s="213"/>
      <c r="V97" s="216"/>
      <c r="W97" s="52"/>
      <c r="Z97">
        <v>0</v>
      </c>
    </row>
    <row r="98" spans="1:26" x14ac:dyDescent="0.3">
      <c r="A98" s="9"/>
      <c r="B98" s="202"/>
      <c r="C98" s="172">
        <v>1</v>
      </c>
      <c r="D98" s="364" t="s">
        <v>95</v>
      </c>
      <c r="E98" s="364"/>
      <c r="F98" s="138"/>
      <c r="G98" s="171"/>
      <c r="H98" s="138"/>
      <c r="I98" s="140">
        <f>ROUND((SUM(I78:I97))/1,2)</f>
        <v>0</v>
      </c>
      <c r="J98" s="139"/>
      <c r="K98" s="139"/>
      <c r="L98" s="139">
        <f>ROUND((SUM(L78:L97))/1,2)</f>
        <v>0</v>
      </c>
      <c r="M98" s="139">
        <f>ROUND((SUM(M78:M97))/1,2)</f>
        <v>0</v>
      </c>
      <c r="N98" s="139"/>
      <c r="O98" s="139"/>
      <c r="P98" s="139"/>
      <c r="Q98" s="9"/>
      <c r="R98" s="9"/>
      <c r="S98" s="9">
        <f>ROUND((SUM(S78:S97))/1,2)</f>
        <v>0</v>
      </c>
      <c r="T98" s="9"/>
      <c r="U98" s="9"/>
      <c r="V98" s="190">
        <f>ROUND((SUM(V78:V97))/1,2)</f>
        <v>0</v>
      </c>
      <c r="W98" s="206"/>
      <c r="X98" s="137"/>
      <c r="Y98" s="137"/>
      <c r="Z98" s="137"/>
    </row>
    <row r="99" spans="1:26" x14ac:dyDescent="0.3">
      <c r="A99" s="1"/>
      <c r="B99" s="198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1"/>
      <c r="W99" s="52"/>
    </row>
    <row r="100" spans="1:26" x14ac:dyDescent="0.3">
      <c r="A100" s="9"/>
      <c r="B100" s="202"/>
      <c r="C100" s="172">
        <v>5</v>
      </c>
      <c r="D100" s="364" t="s">
        <v>99</v>
      </c>
      <c r="E100" s="364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88"/>
      <c r="W100" s="206"/>
      <c r="X100" s="137"/>
      <c r="Y100" s="137"/>
      <c r="Z100" s="137"/>
    </row>
    <row r="101" spans="1:26" ht="25.05" customHeight="1" x14ac:dyDescent="0.3">
      <c r="A101" s="179"/>
      <c r="B101" s="203">
        <v>20</v>
      </c>
      <c r="C101" s="180" t="s">
        <v>241</v>
      </c>
      <c r="D101" s="388" t="s">
        <v>242</v>
      </c>
      <c r="E101" s="388"/>
      <c r="F101" s="174" t="s">
        <v>98</v>
      </c>
      <c r="G101" s="175">
        <v>290</v>
      </c>
      <c r="H101" s="174"/>
      <c r="I101" s="174">
        <f t="shared" ref="I101:I107" si="5">ROUND(G101*(H101),2)</f>
        <v>0</v>
      </c>
      <c r="J101" s="176">
        <f t="shared" ref="J101:J107" si="6">ROUND(G101*(N101),2)</f>
        <v>2163.4</v>
      </c>
      <c r="K101" s="177">
        <f t="shared" ref="K101:K107" si="7">ROUND(G101*(O101),2)</f>
        <v>0</v>
      </c>
      <c r="L101" s="177">
        <f>ROUND(G101*(H101),2)</f>
        <v>0</v>
      </c>
      <c r="M101" s="177"/>
      <c r="N101" s="177">
        <v>7.46</v>
      </c>
      <c r="O101" s="177"/>
      <c r="P101" s="181">
        <v>0.40481</v>
      </c>
      <c r="Q101" s="181"/>
      <c r="R101" s="181">
        <v>0.40481</v>
      </c>
      <c r="S101" s="178">
        <f t="shared" ref="S101:S107" si="8">ROUND(G101*(P101),3)</f>
        <v>117.395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21</v>
      </c>
      <c r="C102" s="180" t="s">
        <v>147</v>
      </c>
      <c r="D102" s="388" t="s">
        <v>148</v>
      </c>
      <c r="E102" s="388"/>
      <c r="F102" s="174" t="s">
        <v>98</v>
      </c>
      <c r="G102" s="175">
        <v>866</v>
      </c>
      <c r="H102" s="174"/>
      <c r="I102" s="174">
        <f t="shared" si="5"/>
        <v>0</v>
      </c>
      <c r="J102" s="176">
        <f t="shared" si="6"/>
        <v>536.91999999999996</v>
      </c>
      <c r="K102" s="177">
        <f t="shared" si="7"/>
        <v>0</v>
      </c>
      <c r="L102" s="177">
        <f>ROUND(G102*(H102),2)</f>
        <v>0</v>
      </c>
      <c r="M102" s="177"/>
      <c r="N102" s="177">
        <v>0.62</v>
      </c>
      <c r="O102" s="177"/>
      <c r="P102" s="181">
        <v>6.0099999999999997E-3</v>
      </c>
      <c r="Q102" s="181"/>
      <c r="R102" s="181">
        <v>6.0099999999999997E-3</v>
      </c>
      <c r="S102" s="178">
        <f t="shared" si="8"/>
        <v>5.2050000000000001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22</v>
      </c>
      <c r="C103" s="180" t="s">
        <v>185</v>
      </c>
      <c r="D103" s="388" t="s">
        <v>186</v>
      </c>
      <c r="E103" s="388"/>
      <c r="F103" s="174" t="s">
        <v>98</v>
      </c>
      <c r="G103" s="175">
        <v>152</v>
      </c>
      <c r="H103" s="174"/>
      <c r="I103" s="174">
        <f t="shared" si="5"/>
        <v>0</v>
      </c>
      <c r="J103" s="176">
        <f t="shared" si="6"/>
        <v>1623.36</v>
      </c>
      <c r="K103" s="177">
        <f t="shared" si="7"/>
        <v>0</v>
      </c>
      <c r="L103" s="177">
        <f>ROUND(G103*(H103),2)</f>
        <v>0</v>
      </c>
      <c r="M103" s="177"/>
      <c r="N103" s="177">
        <v>10.68</v>
      </c>
      <c r="O103" s="177"/>
      <c r="P103" s="181">
        <v>0.13280999999999998</v>
      </c>
      <c r="Q103" s="181"/>
      <c r="R103" s="181">
        <v>0.13280999999999998</v>
      </c>
      <c r="S103" s="178">
        <f t="shared" si="8"/>
        <v>20.187000000000001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23</v>
      </c>
      <c r="C104" s="180" t="s">
        <v>149</v>
      </c>
      <c r="D104" s="388" t="s">
        <v>150</v>
      </c>
      <c r="E104" s="388"/>
      <c r="F104" s="174" t="s">
        <v>98</v>
      </c>
      <c r="G104" s="175">
        <v>735</v>
      </c>
      <c r="H104" s="174"/>
      <c r="I104" s="174">
        <f t="shared" si="5"/>
        <v>0</v>
      </c>
      <c r="J104" s="176">
        <f t="shared" si="6"/>
        <v>7232.4</v>
      </c>
      <c r="K104" s="177">
        <f t="shared" si="7"/>
        <v>0</v>
      </c>
      <c r="L104" s="177">
        <f>ROUND(G104*(H104),2)</f>
        <v>0</v>
      </c>
      <c r="M104" s="177"/>
      <c r="N104" s="177">
        <v>9.84</v>
      </c>
      <c r="O104" s="177"/>
      <c r="P104" s="181"/>
      <c r="Q104" s="181"/>
      <c r="R104" s="181"/>
      <c r="S104" s="178">
        <f t="shared" si="8"/>
        <v>0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24</v>
      </c>
      <c r="C105" s="180" t="s">
        <v>260</v>
      </c>
      <c r="D105" s="388" t="s">
        <v>261</v>
      </c>
      <c r="E105" s="388"/>
      <c r="F105" s="174" t="s">
        <v>98</v>
      </c>
      <c r="G105" s="175">
        <v>290</v>
      </c>
      <c r="H105" s="174"/>
      <c r="I105" s="174">
        <f t="shared" si="5"/>
        <v>0</v>
      </c>
      <c r="J105" s="176">
        <f t="shared" si="6"/>
        <v>2850.7</v>
      </c>
      <c r="K105" s="177">
        <f t="shared" si="7"/>
        <v>0</v>
      </c>
      <c r="L105" s="177">
        <f>ROUND(G105*(H105),2)</f>
        <v>0</v>
      </c>
      <c r="M105" s="177"/>
      <c r="N105" s="177">
        <v>9.83</v>
      </c>
      <c r="O105" s="177"/>
      <c r="P105" s="181"/>
      <c r="Q105" s="181"/>
      <c r="R105" s="181"/>
      <c r="S105" s="178">
        <f t="shared" si="8"/>
        <v>0</v>
      </c>
      <c r="T105" s="178"/>
      <c r="U105" s="178"/>
      <c r="V105" s="189"/>
      <c r="W105" s="52"/>
      <c r="Z105">
        <v>0</v>
      </c>
    </row>
    <row r="106" spans="1:26" ht="25.05" customHeight="1" x14ac:dyDescent="0.3">
      <c r="A106" s="179"/>
      <c r="B106" s="217">
        <v>25</v>
      </c>
      <c r="C106" s="214" t="s">
        <v>247</v>
      </c>
      <c r="D106" s="390" t="s">
        <v>420</v>
      </c>
      <c r="E106" s="390"/>
      <c r="F106" s="209" t="s">
        <v>163</v>
      </c>
      <c r="G106" s="210">
        <v>1221.393</v>
      </c>
      <c r="H106" s="209"/>
      <c r="I106" s="209">
        <f t="shared" si="5"/>
        <v>0</v>
      </c>
      <c r="J106" s="211">
        <f t="shared" si="6"/>
        <v>4763.43</v>
      </c>
      <c r="K106" s="212">
        <f t="shared" si="7"/>
        <v>0</v>
      </c>
      <c r="L106" s="212"/>
      <c r="M106" s="212">
        <f>ROUND(G106*(H106),2)</f>
        <v>0</v>
      </c>
      <c r="N106" s="212">
        <v>3.9</v>
      </c>
      <c r="O106" s="212"/>
      <c r="P106" s="215"/>
      <c r="Q106" s="215"/>
      <c r="R106" s="215"/>
      <c r="S106" s="213">
        <f t="shared" si="8"/>
        <v>0</v>
      </c>
      <c r="T106" s="213"/>
      <c r="U106" s="213"/>
      <c r="V106" s="216"/>
      <c r="W106" s="52"/>
      <c r="Z106">
        <v>0</v>
      </c>
    </row>
    <row r="107" spans="1:26" ht="25.05" customHeight="1" x14ac:dyDescent="0.3">
      <c r="A107" s="179"/>
      <c r="B107" s="217">
        <v>26</v>
      </c>
      <c r="C107" s="214" t="s">
        <v>248</v>
      </c>
      <c r="D107" s="390" t="s">
        <v>249</v>
      </c>
      <c r="E107" s="390"/>
      <c r="F107" s="209" t="s">
        <v>163</v>
      </c>
      <c r="G107" s="210">
        <v>310</v>
      </c>
      <c r="H107" s="209"/>
      <c r="I107" s="209">
        <f t="shared" si="5"/>
        <v>0</v>
      </c>
      <c r="J107" s="211">
        <f t="shared" si="6"/>
        <v>201.5</v>
      </c>
      <c r="K107" s="212">
        <f t="shared" si="7"/>
        <v>0</v>
      </c>
      <c r="L107" s="212"/>
      <c r="M107" s="212">
        <f>ROUND(G107*(H107),2)</f>
        <v>0</v>
      </c>
      <c r="N107" s="212">
        <v>0.65</v>
      </c>
      <c r="O107" s="212"/>
      <c r="P107" s="215"/>
      <c r="Q107" s="215"/>
      <c r="R107" s="215"/>
      <c r="S107" s="213">
        <f t="shared" si="8"/>
        <v>0</v>
      </c>
      <c r="T107" s="213"/>
      <c r="U107" s="213"/>
      <c r="V107" s="216"/>
      <c r="W107" s="52"/>
      <c r="Z107">
        <v>0</v>
      </c>
    </row>
    <row r="108" spans="1:26" x14ac:dyDescent="0.3">
      <c r="A108" s="9"/>
      <c r="B108" s="202"/>
      <c r="C108" s="172">
        <v>5</v>
      </c>
      <c r="D108" s="364" t="s">
        <v>99</v>
      </c>
      <c r="E108" s="364"/>
      <c r="F108" s="138"/>
      <c r="G108" s="171"/>
      <c r="H108" s="138"/>
      <c r="I108" s="140">
        <f>ROUND((SUM(I100:I107))/1,2)</f>
        <v>0</v>
      </c>
      <c r="J108" s="139"/>
      <c r="K108" s="139"/>
      <c r="L108" s="139">
        <f>ROUND((SUM(L100:L107))/1,2)</f>
        <v>0</v>
      </c>
      <c r="M108" s="139">
        <f>ROUND((SUM(M100:M107))/1,2)</f>
        <v>0</v>
      </c>
      <c r="N108" s="139"/>
      <c r="O108" s="139"/>
      <c r="P108" s="139"/>
      <c r="Q108" s="9"/>
      <c r="R108" s="9"/>
      <c r="S108" s="9">
        <f>ROUND((SUM(S100:S107))/1,2)</f>
        <v>142.79</v>
      </c>
      <c r="T108" s="9"/>
      <c r="U108" s="9"/>
      <c r="V108" s="190">
        <f>ROUND((SUM(V100:V107))/1,2)</f>
        <v>0</v>
      </c>
      <c r="W108" s="206"/>
      <c r="X108" s="137"/>
      <c r="Y108" s="137"/>
      <c r="Z108" s="137"/>
    </row>
    <row r="109" spans="1:26" x14ac:dyDescent="0.3">
      <c r="A109" s="1"/>
      <c r="B109" s="198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1"/>
      <c r="W109" s="52"/>
    </row>
    <row r="110" spans="1:26" x14ac:dyDescent="0.3">
      <c r="A110" s="9"/>
      <c r="B110" s="202"/>
      <c r="C110" s="172">
        <v>9</v>
      </c>
      <c r="D110" s="364" t="s">
        <v>112</v>
      </c>
      <c r="E110" s="364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88"/>
      <c r="W110" s="206"/>
      <c r="X110" s="137"/>
      <c r="Y110" s="137"/>
      <c r="Z110" s="137"/>
    </row>
    <row r="111" spans="1:26" ht="25.05" customHeight="1" x14ac:dyDescent="0.3">
      <c r="A111" s="179"/>
      <c r="B111" s="203">
        <v>27</v>
      </c>
      <c r="C111" s="180" t="s">
        <v>151</v>
      </c>
      <c r="D111" s="388" t="s">
        <v>152</v>
      </c>
      <c r="E111" s="388"/>
      <c r="F111" s="174" t="s">
        <v>115</v>
      </c>
      <c r="G111" s="175">
        <v>84</v>
      </c>
      <c r="H111" s="174"/>
      <c r="I111" s="174">
        <f t="shared" ref="I111:I120" si="9">ROUND(G111*(H111),2)</f>
        <v>0</v>
      </c>
      <c r="J111" s="176">
        <f t="shared" ref="J111:J120" si="10">ROUND(G111*(N111),2)</f>
        <v>492.24</v>
      </c>
      <c r="K111" s="177">
        <f t="shared" ref="K111:K120" si="11">ROUND(G111*(O111),2)</f>
        <v>0</v>
      </c>
      <c r="L111" s="177">
        <f t="shared" ref="L111:L118" si="12">ROUND(G111*(H111),2)</f>
        <v>0</v>
      </c>
      <c r="M111" s="177"/>
      <c r="N111" s="177">
        <v>5.86</v>
      </c>
      <c r="O111" s="177"/>
      <c r="P111" s="181">
        <v>9.7960000000000005E-2</v>
      </c>
      <c r="Q111" s="181"/>
      <c r="R111" s="181">
        <v>9.7960000000000005E-2</v>
      </c>
      <c r="S111" s="178">
        <f t="shared" ref="S111:S120" si="13">ROUND(G111*(P111),3)</f>
        <v>8.2289999999999992</v>
      </c>
      <c r="T111" s="178"/>
      <c r="U111" s="178"/>
      <c r="V111" s="189"/>
      <c r="W111" s="52"/>
      <c r="Z111">
        <v>0</v>
      </c>
    </row>
    <row r="112" spans="1:26" ht="25.05" customHeight="1" x14ac:dyDescent="0.3">
      <c r="A112" s="179"/>
      <c r="B112" s="203">
        <v>28</v>
      </c>
      <c r="C112" s="180" t="s">
        <v>153</v>
      </c>
      <c r="D112" s="388" t="s">
        <v>154</v>
      </c>
      <c r="E112" s="388"/>
      <c r="F112" s="174" t="s">
        <v>115</v>
      </c>
      <c r="G112" s="175">
        <v>161</v>
      </c>
      <c r="H112" s="174"/>
      <c r="I112" s="174">
        <f t="shared" si="9"/>
        <v>0</v>
      </c>
      <c r="J112" s="176">
        <f t="shared" si="10"/>
        <v>1281.56</v>
      </c>
      <c r="K112" s="177">
        <f t="shared" si="11"/>
        <v>0</v>
      </c>
      <c r="L112" s="177">
        <f t="shared" si="12"/>
        <v>0</v>
      </c>
      <c r="M112" s="177"/>
      <c r="N112" s="177">
        <v>7.96</v>
      </c>
      <c r="O112" s="177"/>
      <c r="P112" s="181">
        <v>0.12586</v>
      </c>
      <c r="Q112" s="181"/>
      <c r="R112" s="181">
        <v>0.12586</v>
      </c>
      <c r="S112" s="178">
        <f t="shared" si="13"/>
        <v>20.263000000000002</v>
      </c>
      <c r="T112" s="178"/>
      <c r="U112" s="178"/>
      <c r="V112" s="189"/>
      <c r="W112" s="52"/>
      <c r="Z112">
        <v>0</v>
      </c>
    </row>
    <row r="113" spans="1:26" ht="25.05" customHeight="1" x14ac:dyDescent="0.3">
      <c r="A113" s="179"/>
      <c r="B113" s="203">
        <v>29</v>
      </c>
      <c r="C113" s="180" t="s">
        <v>113</v>
      </c>
      <c r="D113" s="388" t="s">
        <v>114</v>
      </c>
      <c r="E113" s="388"/>
      <c r="F113" s="174" t="s">
        <v>115</v>
      </c>
      <c r="G113" s="175">
        <v>84</v>
      </c>
      <c r="H113" s="174"/>
      <c r="I113" s="174">
        <f t="shared" si="9"/>
        <v>0</v>
      </c>
      <c r="J113" s="176">
        <f t="shared" si="10"/>
        <v>394.8</v>
      </c>
      <c r="K113" s="177">
        <f t="shared" si="11"/>
        <v>0</v>
      </c>
      <c r="L113" s="177">
        <f t="shared" si="12"/>
        <v>0</v>
      </c>
      <c r="M113" s="177"/>
      <c r="N113" s="177">
        <v>4.7</v>
      </c>
      <c r="O113" s="177"/>
      <c r="P113" s="181">
        <v>2.0000000000000002E-5</v>
      </c>
      <c r="Q113" s="181"/>
      <c r="R113" s="181">
        <v>2.0000000000000002E-5</v>
      </c>
      <c r="S113" s="178">
        <f t="shared" si="13"/>
        <v>2E-3</v>
      </c>
      <c r="T113" s="178"/>
      <c r="U113" s="178"/>
      <c r="V113" s="189"/>
      <c r="W113" s="52"/>
      <c r="Z113">
        <v>0</v>
      </c>
    </row>
    <row r="114" spans="1:26" ht="25.05" customHeight="1" x14ac:dyDescent="0.3">
      <c r="A114" s="179"/>
      <c r="B114" s="203">
        <v>30</v>
      </c>
      <c r="C114" s="180" t="s">
        <v>116</v>
      </c>
      <c r="D114" s="388" t="s">
        <v>117</v>
      </c>
      <c r="E114" s="388"/>
      <c r="F114" s="174" t="s">
        <v>118</v>
      </c>
      <c r="G114" s="175">
        <v>60.857999999999997</v>
      </c>
      <c r="H114" s="174"/>
      <c r="I114" s="174">
        <f t="shared" si="9"/>
        <v>0</v>
      </c>
      <c r="J114" s="176">
        <f t="shared" si="10"/>
        <v>87.64</v>
      </c>
      <c r="K114" s="177">
        <f t="shared" si="11"/>
        <v>0</v>
      </c>
      <c r="L114" s="177">
        <f t="shared" si="12"/>
        <v>0</v>
      </c>
      <c r="M114" s="177"/>
      <c r="N114" s="177">
        <v>1.44</v>
      </c>
      <c r="O114" s="177"/>
      <c r="P114" s="181"/>
      <c r="Q114" s="181"/>
      <c r="R114" s="181"/>
      <c r="S114" s="178">
        <f t="shared" si="13"/>
        <v>0</v>
      </c>
      <c r="T114" s="178"/>
      <c r="U114" s="178"/>
      <c r="V114" s="189"/>
      <c r="W114" s="52"/>
      <c r="Z114">
        <v>0</v>
      </c>
    </row>
    <row r="115" spans="1:26" ht="25.05" customHeight="1" x14ac:dyDescent="0.3">
      <c r="A115" s="179"/>
      <c r="B115" s="203">
        <v>31</v>
      </c>
      <c r="C115" s="180" t="s">
        <v>119</v>
      </c>
      <c r="D115" s="388" t="s">
        <v>120</v>
      </c>
      <c r="E115" s="388"/>
      <c r="F115" s="174" t="s">
        <v>118</v>
      </c>
      <c r="G115" s="175">
        <v>547.72199999999998</v>
      </c>
      <c r="H115" s="174"/>
      <c r="I115" s="174">
        <f t="shared" si="9"/>
        <v>0</v>
      </c>
      <c r="J115" s="176">
        <f t="shared" si="10"/>
        <v>147.88</v>
      </c>
      <c r="K115" s="177">
        <f t="shared" si="11"/>
        <v>0</v>
      </c>
      <c r="L115" s="177">
        <f t="shared" si="12"/>
        <v>0</v>
      </c>
      <c r="M115" s="177"/>
      <c r="N115" s="177">
        <v>0.27</v>
      </c>
      <c r="O115" s="177"/>
      <c r="P115" s="181"/>
      <c r="Q115" s="181"/>
      <c r="R115" s="181"/>
      <c r="S115" s="178">
        <f t="shared" si="13"/>
        <v>0</v>
      </c>
      <c r="T115" s="178"/>
      <c r="U115" s="178"/>
      <c r="V115" s="189"/>
      <c r="W115" s="52"/>
      <c r="Z115">
        <v>0</v>
      </c>
    </row>
    <row r="116" spans="1:26" ht="25.05" customHeight="1" x14ac:dyDescent="0.3">
      <c r="A116" s="179"/>
      <c r="B116" s="203">
        <v>32</v>
      </c>
      <c r="C116" s="180" t="s">
        <v>155</v>
      </c>
      <c r="D116" s="388" t="s">
        <v>156</v>
      </c>
      <c r="E116" s="388"/>
      <c r="F116" s="174" t="s">
        <v>118</v>
      </c>
      <c r="G116" s="175">
        <v>12.18</v>
      </c>
      <c r="H116" s="174"/>
      <c r="I116" s="174">
        <f t="shared" si="9"/>
        <v>0</v>
      </c>
      <c r="J116" s="176">
        <f t="shared" si="10"/>
        <v>272.33999999999997</v>
      </c>
      <c r="K116" s="177">
        <f t="shared" si="11"/>
        <v>0</v>
      </c>
      <c r="L116" s="177">
        <f t="shared" si="12"/>
        <v>0</v>
      </c>
      <c r="M116" s="177"/>
      <c r="N116" s="177">
        <v>22.36</v>
      </c>
      <c r="O116" s="177"/>
      <c r="P116" s="181"/>
      <c r="Q116" s="181"/>
      <c r="R116" s="181"/>
      <c r="S116" s="178">
        <f t="shared" si="13"/>
        <v>0</v>
      </c>
      <c r="T116" s="178"/>
      <c r="U116" s="178"/>
      <c r="V116" s="189"/>
      <c r="W116" s="52"/>
      <c r="Z116">
        <v>0</v>
      </c>
    </row>
    <row r="117" spans="1:26" ht="25.05" customHeight="1" x14ac:dyDescent="0.3">
      <c r="A117" s="179"/>
      <c r="B117" s="203">
        <v>33</v>
      </c>
      <c r="C117" s="180" t="s">
        <v>157</v>
      </c>
      <c r="D117" s="388" t="s">
        <v>158</v>
      </c>
      <c r="E117" s="388"/>
      <c r="F117" s="174" t="s">
        <v>118</v>
      </c>
      <c r="G117" s="175">
        <v>12.18</v>
      </c>
      <c r="H117" s="174"/>
      <c r="I117" s="174">
        <f t="shared" si="9"/>
        <v>0</v>
      </c>
      <c r="J117" s="176">
        <f t="shared" si="10"/>
        <v>10.11</v>
      </c>
      <c r="K117" s="177">
        <f t="shared" si="11"/>
        <v>0</v>
      </c>
      <c r="L117" s="177">
        <f t="shared" si="12"/>
        <v>0</v>
      </c>
      <c r="M117" s="177"/>
      <c r="N117" s="177">
        <v>0.83</v>
      </c>
      <c r="O117" s="177"/>
      <c r="P117" s="181"/>
      <c r="Q117" s="181"/>
      <c r="R117" s="181"/>
      <c r="S117" s="178">
        <f t="shared" si="13"/>
        <v>0</v>
      </c>
      <c r="T117" s="178"/>
      <c r="U117" s="178"/>
      <c r="V117" s="189"/>
      <c r="W117" s="52"/>
      <c r="Z117">
        <v>0</v>
      </c>
    </row>
    <row r="118" spans="1:26" ht="25.05" customHeight="1" x14ac:dyDescent="0.3">
      <c r="A118" s="179"/>
      <c r="B118" s="203">
        <v>34</v>
      </c>
      <c r="C118" s="180" t="s">
        <v>121</v>
      </c>
      <c r="D118" s="388" t="s">
        <v>122</v>
      </c>
      <c r="E118" s="388"/>
      <c r="F118" s="174" t="s">
        <v>118</v>
      </c>
      <c r="G118" s="175">
        <v>73.037999999999997</v>
      </c>
      <c r="H118" s="174"/>
      <c r="I118" s="174">
        <f t="shared" si="9"/>
        <v>0</v>
      </c>
      <c r="J118" s="176">
        <f t="shared" si="10"/>
        <v>1022.53</v>
      </c>
      <c r="K118" s="177">
        <f t="shared" si="11"/>
        <v>0</v>
      </c>
      <c r="L118" s="177">
        <f t="shared" si="12"/>
        <v>0</v>
      </c>
      <c r="M118" s="177"/>
      <c r="N118" s="177">
        <v>14</v>
      </c>
      <c r="O118" s="177"/>
      <c r="P118" s="181"/>
      <c r="Q118" s="181"/>
      <c r="R118" s="181"/>
      <c r="S118" s="178">
        <f t="shared" si="13"/>
        <v>0</v>
      </c>
      <c r="T118" s="178"/>
      <c r="U118" s="178"/>
      <c r="V118" s="189"/>
      <c r="W118" s="52"/>
      <c r="Z118">
        <v>0</v>
      </c>
    </row>
    <row r="119" spans="1:26" ht="25.05" customHeight="1" x14ac:dyDescent="0.3">
      <c r="A119" s="179"/>
      <c r="B119" s="217">
        <v>35</v>
      </c>
      <c r="C119" s="214" t="s">
        <v>159</v>
      </c>
      <c r="D119" s="390" t="s">
        <v>160</v>
      </c>
      <c r="E119" s="390"/>
      <c r="F119" s="209" t="s">
        <v>107</v>
      </c>
      <c r="G119" s="210">
        <v>169.68</v>
      </c>
      <c r="H119" s="209"/>
      <c r="I119" s="209">
        <f t="shared" si="9"/>
        <v>0</v>
      </c>
      <c r="J119" s="211">
        <f t="shared" si="10"/>
        <v>325.79000000000002</v>
      </c>
      <c r="K119" s="212">
        <f t="shared" si="11"/>
        <v>0</v>
      </c>
      <c r="L119" s="212"/>
      <c r="M119" s="212">
        <f>ROUND(G119*(H119),2)</f>
        <v>0</v>
      </c>
      <c r="N119" s="212">
        <v>1.92</v>
      </c>
      <c r="O119" s="212"/>
      <c r="P119" s="215"/>
      <c r="Q119" s="215"/>
      <c r="R119" s="215"/>
      <c r="S119" s="213">
        <f t="shared" si="13"/>
        <v>0</v>
      </c>
      <c r="T119" s="213"/>
      <c r="U119" s="213"/>
      <c r="V119" s="216"/>
      <c r="W119" s="52"/>
      <c r="Z119">
        <v>0</v>
      </c>
    </row>
    <row r="120" spans="1:26" ht="25.05" customHeight="1" x14ac:dyDescent="0.3">
      <c r="A120" s="179"/>
      <c r="B120" s="217">
        <v>36</v>
      </c>
      <c r="C120" s="214" t="s">
        <v>164</v>
      </c>
      <c r="D120" s="390" t="s">
        <v>165</v>
      </c>
      <c r="E120" s="390"/>
      <c r="F120" s="209" t="s">
        <v>107</v>
      </c>
      <c r="G120" s="210">
        <v>162.61000000000001</v>
      </c>
      <c r="H120" s="209"/>
      <c r="I120" s="209">
        <f t="shared" si="9"/>
        <v>0</v>
      </c>
      <c r="J120" s="211">
        <f t="shared" si="10"/>
        <v>1338.28</v>
      </c>
      <c r="K120" s="212">
        <f t="shared" si="11"/>
        <v>0</v>
      </c>
      <c r="L120" s="212"/>
      <c r="M120" s="212">
        <f>ROUND(G120*(H120),2)</f>
        <v>0</v>
      </c>
      <c r="N120" s="212">
        <v>8.23</v>
      </c>
      <c r="O120" s="212"/>
      <c r="P120" s="215"/>
      <c r="Q120" s="215"/>
      <c r="R120" s="215"/>
      <c r="S120" s="213">
        <f t="shared" si="13"/>
        <v>0</v>
      </c>
      <c r="T120" s="213"/>
      <c r="U120" s="213"/>
      <c r="V120" s="216"/>
      <c r="W120" s="52"/>
      <c r="Z120">
        <v>0</v>
      </c>
    </row>
    <row r="121" spans="1:26" x14ac:dyDescent="0.3">
      <c r="A121" s="9"/>
      <c r="B121" s="202"/>
      <c r="C121" s="172">
        <v>9</v>
      </c>
      <c r="D121" s="364" t="s">
        <v>112</v>
      </c>
      <c r="E121" s="364"/>
      <c r="F121" s="138"/>
      <c r="G121" s="171"/>
      <c r="H121" s="138"/>
      <c r="I121" s="140">
        <f>ROUND((SUM(I110:I120))/1,2)</f>
        <v>0</v>
      </c>
      <c r="J121" s="139"/>
      <c r="K121" s="139"/>
      <c r="L121" s="139">
        <f>ROUND((SUM(L110:L120))/1,2)</f>
        <v>0</v>
      </c>
      <c r="M121" s="139">
        <f>ROUND((SUM(M110:M120))/1,2)</f>
        <v>0</v>
      </c>
      <c r="N121" s="139"/>
      <c r="O121" s="139"/>
      <c r="P121" s="139"/>
      <c r="Q121" s="9"/>
      <c r="R121" s="9"/>
      <c r="S121" s="9">
        <f>ROUND((SUM(S110:S120))/1,2)</f>
        <v>28.49</v>
      </c>
      <c r="T121" s="9"/>
      <c r="U121" s="9"/>
      <c r="V121" s="190">
        <f>ROUND((SUM(V110:V120))/1,2)</f>
        <v>0</v>
      </c>
      <c r="W121" s="206"/>
      <c r="X121" s="137"/>
      <c r="Y121" s="137"/>
      <c r="Z121" s="137"/>
    </row>
    <row r="122" spans="1:26" x14ac:dyDescent="0.3">
      <c r="A122" s="1"/>
      <c r="B122" s="198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191"/>
      <c r="W122" s="52"/>
    </row>
    <row r="123" spans="1:26" x14ac:dyDescent="0.3">
      <c r="A123" s="9"/>
      <c r="B123" s="202"/>
      <c r="C123" s="172">
        <v>99</v>
      </c>
      <c r="D123" s="364" t="s">
        <v>123</v>
      </c>
      <c r="E123" s="364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9"/>
      <c r="R123" s="9"/>
      <c r="S123" s="9"/>
      <c r="T123" s="9"/>
      <c r="U123" s="9"/>
      <c r="V123" s="188"/>
      <c r="W123" s="206"/>
      <c r="X123" s="137"/>
      <c r="Y123" s="137"/>
      <c r="Z123" s="137"/>
    </row>
    <row r="124" spans="1:26" ht="25.05" customHeight="1" x14ac:dyDescent="0.3">
      <c r="A124" s="179"/>
      <c r="B124" s="203">
        <v>37</v>
      </c>
      <c r="C124" s="180" t="s">
        <v>233</v>
      </c>
      <c r="D124" s="388" t="s">
        <v>234</v>
      </c>
      <c r="E124" s="388"/>
      <c r="F124" s="174" t="s">
        <v>118</v>
      </c>
      <c r="G124" s="175">
        <v>320.435</v>
      </c>
      <c r="H124" s="174"/>
      <c r="I124" s="174">
        <f>ROUND(G124*(H124),2)</f>
        <v>0</v>
      </c>
      <c r="J124" s="176">
        <f>ROUND(G124*(N124),2)</f>
        <v>2201.39</v>
      </c>
      <c r="K124" s="177">
        <f>ROUND(G124*(O124),2)</f>
        <v>0</v>
      </c>
      <c r="L124" s="177">
        <f>ROUND(G124*(H124),2)</f>
        <v>0</v>
      </c>
      <c r="M124" s="177"/>
      <c r="N124" s="177">
        <v>6.87</v>
      </c>
      <c r="O124" s="177"/>
      <c r="P124" s="181"/>
      <c r="Q124" s="181"/>
      <c r="R124" s="181"/>
      <c r="S124" s="178">
        <f>ROUND(G124*(P124),3)</f>
        <v>0</v>
      </c>
      <c r="T124" s="178"/>
      <c r="U124" s="178"/>
      <c r="V124" s="189"/>
      <c r="W124" s="52"/>
      <c r="Z124">
        <v>0</v>
      </c>
    </row>
    <row r="125" spans="1:26" x14ac:dyDescent="0.3">
      <c r="A125" s="9"/>
      <c r="B125" s="202"/>
      <c r="C125" s="172">
        <v>99</v>
      </c>
      <c r="D125" s="364" t="s">
        <v>123</v>
      </c>
      <c r="E125" s="364"/>
      <c r="F125" s="138"/>
      <c r="G125" s="171"/>
      <c r="H125" s="138"/>
      <c r="I125" s="140">
        <f>ROUND((SUM(I123:I124))/1,2)</f>
        <v>0</v>
      </c>
      <c r="J125" s="139"/>
      <c r="K125" s="139"/>
      <c r="L125" s="139">
        <f>ROUND((SUM(L123:L124))/1,2)</f>
        <v>0</v>
      </c>
      <c r="M125" s="139">
        <f>ROUND((SUM(M123:M124))/1,2)</f>
        <v>0</v>
      </c>
      <c r="N125" s="139"/>
      <c r="O125" s="139"/>
      <c r="P125" s="182"/>
      <c r="Q125" s="1"/>
      <c r="R125" s="1"/>
      <c r="S125" s="182">
        <f>ROUND((SUM(S123:S124))/1,2)</f>
        <v>0</v>
      </c>
      <c r="T125" s="2"/>
      <c r="U125" s="2"/>
      <c r="V125" s="190">
        <f>ROUND((SUM(V123:V124))/1,2)</f>
        <v>0</v>
      </c>
      <c r="W125" s="52"/>
    </row>
    <row r="126" spans="1:26" x14ac:dyDescent="0.3">
      <c r="A126" s="1"/>
      <c r="B126" s="198"/>
      <c r="C126" s="1"/>
      <c r="D126" s="1"/>
      <c r="E126" s="131"/>
      <c r="F126" s="131"/>
      <c r="G126" s="165"/>
      <c r="H126" s="131"/>
      <c r="I126" s="131"/>
      <c r="J126" s="132"/>
      <c r="K126" s="132"/>
      <c r="L126" s="132"/>
      <c r="M126" s="132"/>
      <c r="N126" s="132"/>
      <c r="O126" s="132"/>
      <c r="P126" s="132"/>
      <c r="Q126" s="1"/>
      <c r="R126" s="1"/>
      <c r="S126" s="1"/>
      <c r="T126" s="1"/>
      <c r="U126" s="1"/>
      <c r="V126" s="191"/>
      <c r="W126" s="52"/>
    </row>
    <row r="127" spans="1:26" x14ac:dyDescent="0.3">
      <c r="A127" s="9"/>
      <c r="B127" s="202"/>
      <c r="C127" s="9"/>
      <c r="D127" s="366" t="s">
        <v>73</v>
      </c>
      <c r="E127" s="366"/>
      <c r="F127" s="138"/>
      <c r="G127" s="171"/>
      <c r="H127" s="138"/>
      <c r="I127" s="140">
        <f>ROUND((SUM(I77:I126))/2,2)</f>
        <v>0</v>
      </c>
      <c r="J127" s="139"/>
      <c r="K127" s="139"/>
      <c r="L127" s="139">
        <f>ROUND((SUM(L77:L126))/2,2)</f>
        <v>0</v>
      </c>
      <c r="M127" s="139">
        <f>ROUND((SUM(M77:M126))/2,2)</f>
        <v>0</v>
      </c>
      <c r="N127" s="139"/>
      <c r="O127" s="139"/>
      <c r="P127" s="182"/>
      <c r="Q127" s="1"/>
      <c r="R127" s="1"/>
      <c r="S127" s="182">
        <f>ROUND((SUM(S77:S126))/2,2)</f>
        <v>171.28</v>
      </c>
      <c r="T127" s="1"/>
      <c r="U127" s="1"/>
      <c r="V127" s="190">
        <f>ROUND((SUM(V77:V126))/2,2)</f>
        <v>0</v>
      </c>
      <c r="W127" s="52"/>
    </row>
    <row r="128" spans="1:26" x14ac:dyDescent="0.3">
      <c r="A128" s="1"/>
      <c r="B128" s="204"/>
      <c r="C128" s="183"/>
      <c r="D128" s="389" t="s">
        <v>79</v>
      </c>
      <c r="E128" s="389"/>
      <c r="F128" s="184"/>
      <c r="G128" s="185"/>
      <c r="H128" s="184"/>
      <c r="I128" s="184">
        <f>ROUND((SUM(I77:I127))/3,2)</f>
        <v>0</v>
      </c>
      <c r="J128" s="186"/>
      <c r="K128" s="186">
        <f>ROUND((SUM(K77:K127))/3,2)</f>
        <v>0</v>
      </c>
      <c r="L128" s="186">
        <f>ROUND((SUM(L77:L127))/3,2)</f>
        <v>0</v>
      </c>
      <c r="M128" s="186">
        <f>ROUND((SUM(M77:M127))/3,2)</f>
        <v>0</v>
      </c>
      <c r="N128" s="186"/>
      <c r="O128" s="186"/>
      <c r="P128" s="185"/>
      <c r="Q128" s="183"/>
      <c r="R128" s="183"/>
      <c r="S128" s="185">
        <f>ROUND((SUM(S77:S127))/3,2)</f>
        <v>171.28</v>
      </c>
      <c r="T128" s="183"/>
      <c r="U128" s="183"/>
      <c r="V128" s="192">
        <f>ROUND((SUM(V77:V127))/3,2)</f>
        <v>0</v>
      </c>
      <c r="W128" s="52"/>
      <c r="Y128">
        <f>(SUM(Y77:Y127))</f>
        <v>0</v>
      </c>
      <c r="Z128">
        <f>(SUM(Z77:Z127))</f>
        <v>0</v>
      </c>
    </row>
  </sheetData>
  <mergeCells count="95">
    <mergeCell ref="D128:E128"/>
    <mergeCell ref="D115:E115"/>
    <mergeCell ref="D116:E116"/>
    <mergeCell ref="D117:E117"/>
    <mergeCell ref="D118:E118"/>
    <mergeCell ref="D119:E119"/>
    <mergeCell ref="D120:E120"/>
    <mergeCell ref="D121:E121"/>
    <mergeCell ref="D123:E123"/>
    <mergeCell ref="D124:E124"/>
    <mergeCell ref="D125:E125"/>
    <mergeCell ref="D127:E127"/>
    <mergeCell ref="D114:E114"/>
    <mergeCell ref="D102:E102"/>
    <mergeCell ref="D103:E103"/>
    <mergeCell ref="D104:E104"/>
    <mergeCell ref="D105:E105"/>
    <mergeCell ref="D106:E106"/>
    <mergeCell ref="D107:E107"/>
    <mergeCell ref="D108:E108"/>
    <mergeCell ref="D110:E110"/>
    <mergeCell ref="D111:E111"/>
    <mergeCell ref="D112:E112"/>
    <mergeCell ref="D113:E113"/>
    <mergeCell ref="D101:E101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D394861B-9C40-40FA-90D5-B6B1042DD055}"/>
    <hyperlink ref="E1:F1" location="A54:A54" tooltip="Klikni na prechod ku rekapitulácii..." display="Rekapitulácia rozpočtu" xr:uid="{E64FB0D1-AFC9-4EE1-BBAC-5FE0F721618D}"/>
    <hyperlink ref="H1:I1" location="B76:B76" tooltip="Klikni na prechod ku Rozpočet..." display="Rozpočet" xr:uid="{6CB4BA18-3912-427E-B93F-DDC8FC38941E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KOMUNIKÁCIE A CHODNÍKOV NA SÍDL. 1. MÁJA PRI BD D A 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18AE-0141-480B-B05C-105D05D2F369}">
  <dimension ref="A1:AA187"/>
  <sheetViews>
    <sheetView workbookViewId="0">
      <pane ySplit="1" topLeftCell="A165" activePane="bottomLeft" state="frozen"/>
      <selection pane="bottomLeft" activeCell="H87" sqref="H87:H18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262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15762'!E64</f>
        <v>0</v>
      </c>
      <c r="D15" s="57">
        <f>'SO 15762'!F64</f>
        <v>0</v>
      </c>
      <c r="E15" s="66">
        <f>'SO 15762'!G64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>
        <f>'SO 15762'!E69</f>
        <v>0</v>
      </c>
      <c r="D16" s="91">
        <f>'SO 15762'!F69</f>
        <v>0</v>
      </c>
      <c r="E16" s="92">
        <f>'SO 15762'!G69</f>
        <v>0</v>
      </c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(SUM(Z86:Z186))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(SUM(Y86:Y186))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15762'!K86:'SO 15762'!K186)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15762'!K86:'SO 15762'!K186)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262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15762'!L109</f>
        <v>0</v>
      </c>
      <c r="F56" s="138">
        <f>'SO 15762'!M109</f>
        <v>0</v>
      </c>
      <c r="G56" s="138">
        <f>'SO 15762'!I109</f>
        <v>0</v>
      </c>
      <c r="H56" s="139">
        <f>'SO 15762'!S109</f>
        <v>0</v>
      </c>
      <c r="I56" s="139">
        <f>'SO 15762'!V109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263</v>
      </c>
      <c r="C57" s="378"/>
      <c r="D57" s="378"/>
      <c r="E57" s="138">
        <f>'SO 15762'!L113</f>
        <v>0</v>
      </c>
      <c r="F57" s="138">
        <f>'SO 15762'!M113</f>
        <v>0</v>
      </c>
      <c r="G57" s="138">
        <f>'SO 15762'!I113</f>
        <v>0</v>
      </c>
      <c r="H57" s="139">
        <f>'SO 15762'!S113</f>
        <v>24.32</v>
      </c>
      <c r="I57" s="139">
        <f>'SO 15762'!V113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264</v>
      </c>
      <c r="C58" s="378"/>
      <c r="D58" s="378"/>
      <c r="E58" s="138">
        <f>'SO 15762'!L122</f>
        <v>0</v>
      </c>
      <c r="F58" s="138">
        <f>'SO 15762'!M122</f>
        <v>0</v>
      </c>
      <c r="G58" s="138">
        <f>'SO 15762'!I122</f>
        <v>0</v>
      </c>
      <c r="H58" s="139">
        <f>'SO 15762'!S122</f>
        <v>0.41</v>
      </c>
      <c r="I58" s="139">
        <f>'SO 15762'!V122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265</v>
      </c>
      <c r="C59" s="378"/>
      <c r="D59" s="378"/>
      <c r="E59" s="138">
        <f>'SO 15762'!L126</f>
        <v>0</v>
      </c>
      <c r="F59" s="138">
        <f>'SO 15762'!M126</f>
        <v>0</v>
      </c>
      <c r="G59" s="138">
        <f>'SO 15762'!I126</f>
        <v>0</v>
      </c>
      <c r="H59" s="139">
        <f>'SO 15762'!S126</f>
        <v>3.36</v>
      </c>
      <c r="I59" s="139">
        <f>'SO 15762'!V126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75</v>
      </c>
      <c r="C60" s="378"/>
      <c r="D60" s="378"/>
      <c r="E60" s="138">
        <f>'SO 15762'!L135</f>
        <v>0</v>
      </c>
      <c r="F60" s="138">
        <f>'SO 15762'!M135</f>
        <v>0</v>
      </c>
      <c r="G60" s="138">
        <f>'SO 15762'!I135</f>
        <v>0</v>
      </c>
      <c r="H60" s="139">
        <f>'SO 15762'!S135</f>
        <v>43.14</v>
      </c>
      <c r="I60" s="139">
        <f>'SO 15762'!V135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77" t="s">
        <v>266</v>
      </c>
      <c r="C61" s="378"/>
      <c r="D61" s="378"/>
      <c r="E61" s="138">
        <f>'SO 15762'!L139</f>
        <v>0</v>
      </c>
      <c r="F61" s="138">
        <f>'SO 15762'!M139</f>
        <v>0</v>
      </c>
      <c r="G61" s="138">
        <f>'SO 15762'!I139</f>
        <v>0</v>
      </c>
      <c r="H61" s="139">
        <f>'SO 15762'!S139</f>
        <v>0.51</v>
      </c>
      <c r="I61" s="139">
        <f>'SO 15762'!V139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9"/>
      <c r="B62" s="377" t="s">
        <v>77</v>
      </c>
      <c r="C62" s="378"/>
      <c r="D62" s="378"/>
      <c r="E62" s="138">
        <f>'SO 15762'!L163</f>
        <v>0</v>
      </c>
      <c r="F62" s="138">
        <f>'SO 15762'!M163</f>
        <v>0</v>
      </c>
      <c r="G62" s="138">
        <f>'SO 15762'!I163</f>
        <v>0</v>
      </c>
      <c r="H62" s="139">
        <f>'SO 15762'!S163</f>
        <v>42.14</v>
      </c>
      <c r="I62" s="139">
        <f>'SO 15762'!V163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06"/>
      <c r="X62" s="137"/>
      <c r="Y62" s="137"/>
      <c r="Z62" s="137"/>
    </row>
    <row r="63" spans="1:26" x14ac:dyDescent="0.3">
      <c r="A63" s="9"/>
      <c r="B63" s="377" t="s">
        <v>78</v>
      </c>
      <c r="C63" s="378"/>
      <c r="D63" s="378"/>
      <c r="E63" s="138">
        <f>'SO 15762'!L167</f>
        <v>0</v>
      </c>
      <c r="F63" s="138">
        <f>'SO 15762'!M167</f>
        <v>0</v>
      </c>
      <c r="G63" s="138">
        <f>'SO 15762'!I167</f>
        <v>0</v>
      </c>
      <c r="H63" s="139">
        <f>'SO 15762'!S167</f>
        <v>0</v>
      </c>
      <c r="I63" s="139">
        <f>'SO 15762'!V167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06"/>
      <c r="X63" s="137"/>
      <c r="Y63" s="137"/>
      <c r="Z63" s="137"/>
    </row>
    <row r="64" spans="1:26" x14ac:dyDescent="0.3">
      <c r="A64" s="9"/>
      <c r="B64" s="365" t="s">
        <v>73</v>
      </c>
      <c r="C64" s="366"/>
      <c r="D64" s="366"/>
      <c r="E64" s="140">
        <f>'SO 15762'!L169</f>
        <v>0</v>
      </c>
      <c r="F64" s="140">
        <f>'SO 15762'!M169</f>
        <v>0</v>
      </c>
      <c r="G64" s="140">
        <f>'SO 15762'!I169</f>
        <v>0</v>
      </c>
      <c r="H64" s="141">
        <f>'SO 15762'!S169</f>
        <v>113.88</v>
      </c>
      <c r="I64" s="141">
        <f>'SO 15762'!V169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06"/>
      <c r="X64" s="137"/>
      <c r="Y64" s="137"/>
      <c r="Z64" s="137"/>
    </row>
    <row r="65" spans="1:26" x14ac:dyDescent="0.3">
      <c r="A65" s="1"/>
      <c r="B65" s="198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9"/>
      <c r="B66" s="365" t="s">
        <v>267</v>
      </c>
      <c r="C66" s="366"/>
      <c r="D66" s="366"/>
      <c r="E66" s="138"/>
      <c r="F66" s="138"/>
      <c r="G66" s="138"/>
      <c r="H66" s="139"/>
      <c r="I66" s="139"/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06"/>
      <c r="X66" s="137"/>
      <c r="Y66" s="137"/>
      <c r="Z66" s="137"/>
    </row>
    <row r="67" spans="1:26" x14ac:dyDescent="0.3">
      <c r="A67" s="9"/>
      <c r="B67" s="377" t="s">
        <v>268</v>
      </c>
      <c r="C67" s="378"/>
      <c r="D67" s="378"/>
      <c r="E67" s="138">
        <f>'SO 15762'!L180</f>
        <v>0</v>
      </c>
      <c r="F67" s="138">
        <f>'SO 15762'!M180</f>
        <v>0</v>
      </c>
      <c r="G67" s="138">
        <f>'SO 15762'!I180</f>
        <v>0</v>
      </c>
      <c r="H67" s="139">
        <f>'SO 15762'!S180</f>
        <v>0.09</v>
      </c>
      <c r="I67" s="139">
        <f>'SO 15762'!V180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06"/>
      <c r="X67" s="137"/>
      <c r="Y67" s="137"/>
      <c r="Z67" s="137"/>
    </row>
    <row r="68" spans="1:26" x14ac:dyDescent="0.3">
      <c r="A68" s="9"/>
      <c r="B68" s="377" t="s">
        <v>269</v>
      </c>
      <c r="C68" s="378"/>
      <c r="D68" s="378"/>
      <c r="E68" s="138">
        <f>'SO 15762'!L184</f>
        <v>0</v>
      </c>
      <c r="F68" s="138">
        <f>'SO 15762'!M184</f>
        <v>0</v>
      </c>
      <c r="G68" s="138">
        <f>'SO 15762'!I184</f>
        <v>0</v>
      </c>
      <c r="H68" s="139">
        <f>'SO 15762'!S184</f>
        <v>0.02</v>
      </c>
      <c r="I68" s="139">
        <f>'SO 15762'!V184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06"/>
      <c r="X68" s="137"/>
      <c r="Y68" s="137"/>
      <c r="Z68" s="137"/>
    </row>
    <row r="69" spans="1:26" x14ac:dyDescent="0.3">
      <c r="A69" s="9"/>
      <c r="B69" s="365" t="s">
        <v>267</v>
      </c>
      <c r="C69" s="366"/>
      <c r="D69" s="366"/>
      <c r="E69" s="140">
        <f>'SO 15762'!L186</f>
        <v>0</v>
      </c>
      <c r="F69" s="140">
        <f>'SO 15762'!M186</f>
        <v>0</v>
      </c>
      <c r="G69" s="140">
        <f>'SO 15762'!I186</f>
        <v>0</v>
      </c>
      <c r="H69" s="141">
        <f>'SO 15762'!S186</f>
        <v>0.11</v>
      </c>
      <c r="I69" s="141">
        <f>'SO 15762'!V186</f>
        <v>0</v>
      </c>
      <c r="J69" s="141"/>
      <c r="K69" s="141"/>
      <c r="L69" s="141"/>
      <c r="M69" s="141"/>
      <c r="N69" s="141"/>
      <c r="O69" s="141"/>
      <c r="P69" s="141"/>
      <c r="Q69" s="137"/>
      <c r="R69" s="137"/>
      <c r="S69" s="137"/>
      <c r="T69" s="137"/>
      <c r="U69" s="137"/>
      <c r="V69" s="150"/>
      <c r="W69" s="206"/>
      <c r="X69" s="137"/>
      <c r="Y69" s="137"/>
      <c r="Z69" s="137"/>
    </row>
    <row r="70" spans="1:26" x14ac:dyDescent="0.3">
      <c r="A70" s="1"/>
      <c r="B70" s="198"/>
      <c r="C70" s="1"/>
      <c r="D70" s="1"/>
      <c r="E70" s="131"/>
      <c r="F70" s="131"/>
      <c r="G70" s="131"/>
      <c r="H70" s="132"/>
      <c r="I70" s="132"/>
      <c r="J70" s="132"/>
      <c r="K70" s="132"/>
      <c r="L70" s="132"/>
      <c r="M70" s="132"/>
      <c r="N70" s="132"/>
      <c r="O70" s="132"/>
      <c r="P70" s="132"/>
      <c r="V70" s="151"/>
      <c r="W70" s="52"/>
    </row>
    <row r="71" spans="1:26" x14ac:dyDescent="0.3">
      <c r="A71" s="142"/>
      <c r="B71" s="367" t="s">
        <v>79</v>
      </c>
      <c r="C71" s="368"/>
      <c r="D71" s="368"/>
      <c r="E71" s="144">
        <f>'SO 15762'!L187</f>
        <v>0</v>
      </c>
      <c r="F71" s="144">
        <f>'SO 15762'!M187</f>
        <v>0</v>
      </c>
      <c r="G71" s="144">
        <f>'SO 15762'!I187</f>
        <v>0</v>
      </c>
      <c r="H71" s="145">
        <f>'SO 15762'!S187</f>
        <v>113.99</v>
      </c>
      <c r="I71" s="145">
        <f>'SO 15762'!V187</f>
        <v>0</v>
      </c>
      <c r="J71" s="146"/>
      <c r="K71" s="146"/>
      <c r="L71" s="146"/>
      <c r="M71" s="146"/>
      <c r="N71" s="146"/>
      <c r="O71" s="146"/>
      <c r="P71" s="146"/>
      <c r="Q71" s="147"/>
      <c r="R71" s="147"/>
      <c r="S71" s="147"/>
      <c r="T71" s="147"/>
      <c r="U71" s="147"/>
      <c r="V71" s="152"/>
      <c r="W71" s="206"/>
      <c r="X71" s="143"/>
      <c r="Y71" s="143"/>
      <c r="Z71" s="143"/>
    </row>
    <row r="72" spans="1:26" x14ac:dyDescent="0.3">
      <c r="A72" s="14"/>
      <c r="B72" s="41"/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x14ac:dyDescent="0.3">
      <c r="A74" s="14"/>
      <c r="B74" s="37"/>
      <c r="C74" s="8"/>
      <c r="D74" s="8"/>
      <c r="E74" s="26"/>
      <c r="F74" s="26"/>
      <c r="G74" s="26"/>
      <c r="H74" s="154"/>
      <c r="I74" s="154"/>
      <c r="J74" s="154"/>
      <c r="K74" s="154"/>
      <c r="L74" s="154"/>
      <c r="M74" s="154"/>
      <c r="N74" s="154"/>
      <c r="O74" s="154"/>
      <c r="P74" s="154"/>
      <c r="Q74" s="15"/>
      <c r="R74" s="15"/>
      <c r="S74" s="15"/>
      <c r="T74" s="15"/>
      <c r="U74" s="15"/>
      <c r="V74" s="15"/>
      <c r="W74" s="52"/>
    </row>
    <row r="75" spans="1:26" ht="34.950000000000003" customHeight="1" x14ac:dyDescent="0.3">
      <c r="A75" s="1"/>
      <c r="B75" s="369" t="s">
        <v>80</v>
      </c>
      <c r="C75" s="37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52"/>
    </row>
    <row r="76" spans="1:26" x14ac:dyDescent="0.3">
      <c r="A76" s="14"/>
      <c r="B76" s="95"/>
      <c r="C76" s="18"/>
      <c r="D76" s="18"/>
      <c r="E76" s="97"/>
      <c r="F76" s="97"/>
      <c r="G76" s="97"/>
      <c r="H76" s="168"/>
      <c r="I76" s="168"/>
      <c r="J76" s="168"/>
      <c r="K76" s="168"/>
      <c r="L76" s="168"/>
      <c r="M76" s="168"/>
      <c r="N76" s="168"/>
      <c r="O76" s="168"/>
      <c r="P76" s="168"/>
      <c r="Q76" s="19"/>
      <c r="R76" s="19"/>
      <c r="S76" s="19"/>
      <c r="T76" s="19"/>
      <c r="U76" s="19"/>
      <c r="V76" s="19"/>
      <c r="W76" s="52"/>
    </row>
    <row r="77" spans="1:26" ht="19.95" customHeight="1" x14ac:dyDescent="0.3">
      <c r="A77" s="193"/>
      <c r="B77" s="372" t="s">
        <v>37</v>
      </c>
      <c r="C77" s="373"/>
      <c r="D77" s="373"/>
      <c r="E77" s="374"/>
      <c r="F77" s="166"/>
      <c r="G77" s="166"/>
      <c r="H77" s="167" t="s">
        <v>91</v>
      </c>
      <c r="I77" s="385" t="s">
        <v>92</v>
      </c>
      <c r="J77" s="386"/>
      <c r="K77" s="386"/>
      <c r="L77" s="386"/>
      <c r="M77" s="386"/>
      <c r="N77" s="386"/>
      <c r="O77" s="386"/>
      <c r="P77" s="387"/>
      <c r="Q77" s="17"/>
      <c r="R77" s="17"/>
      <c r="S77" s="17"/>
      <c r="T77" s="17"/>
      <c r="U77" s="17"/>
      <c r="V77" s="17"/>
      <c r="W77" s="52"/>
    </row>
    <row r="78" spans="1:26" ht="19.95" customHeight="1" x14ac:dyDescent="0.3">
      <c r="A78" s="193"/>
      <c r="B78" s="360" t="s">
        <v>38</v>
      </c>
      <c r="C78" s="361"/>
      <c r="D78" s="361"/>
      <c r="E78" s="362"/>
      <c r="F78" s="162"/>
      <c r="G78" s="162"/>
      <c r="H78" s="163" t="s">
        <v>32</v>
      </c>
      <c r="I78" s="16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93"/>
      <c r="B79" s="360" t="s">
        <v>39</v>
      </c>
      <c r="C79" s="361"/>
      <c r="D79" s="361"/>
      <c r="E79" s="362"/>
      <c r="F79" s="162"/>
      <c r="G79" s="162"/>
      <c r="H79" s="163" t="s">
        <v>93</v>
      </c>
      <c r="I79" s="163" t="s">
        <v>36</v>
      </c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14"/>
      <c r="B80" s="197" t="s">
        <v>94</v>
      </c>
      <c r="C80" s="3"/>
      <c r="D80" s="3"/>
      <c r="E80" s="13"/>
      <c r="F80" s="13"/>
      <c r="G80" s="13"/>
      <c r="H80" s="153"/>
      <c r="I80" s="153"/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ht="19.95" customHeight="1" x14ac:dyDescent="0.3">
      <c r="A81" s="14"/>
      <c r="B81" s="197" t="s">
        <v>262</v>
      </c>
      <c r="C81" s="3"/>
      <c r="D81" s="3"/>
      <c r="E81" s="13"/>
      <c r="F81" s="13"/>
      <c r="G81" s="13"/>
      <c r="H81" s="153"/>
      <c r="I81" s="153"/>
      <c r="J81" s="153"/>
      <c r="K81" s="153"/>
      <c r="L81" s="153"/>
      <c r="M81" s="153"/>
      <c r="N81" s="153"/>
      <c r="O81" s="153"/>
      <c r="P81" s="153"/>
      <c r="Q81" s="10"/>
      <c r="R81" s="10"/>
      <c r="S81" s="10"/>
      <c r="T81" s="10"/>
      <c r="U81" s="10"/>
      <c r="V81" s="10"/>
      <c r="W81" s="52"/>
    </row>
    <row r="82" spans="1:26" ht="19.95" customHeight="1" x14ac:dyDescent="0.3">
      <c r="A82" s="14"/>
      <c r="B82" s="41"/>
      <c r="C82" s="3"/>
      <c r="D82" s="3"/>
      <c r="E82" s="13"/>
      <c r="F82" s="13"/>
      <c r="G82" s="13"/>
      <c r="H82" s="153"/>
      <c r="I82" s="153"/>
      <c r="J82" s="153"/>
      <c r="K82" s="153"/>
      <c r="L82" s="153"/>
      <c r="M82" s="153"/>
      <c r="N82" s="153"/>
      <c r="O82" s="153"/>
      <c r="P82" s="153"/>
      <c r="Q82" s="10"/>
      <c r="R82" s="10"/>
      <c r="S82" s="10"/>
      <c r="T82" s="10"/>
      <c r="U82" s="10"/>
      <c r="V82" s="10"/>
      <c r="W82" s="52"/>
    </row>
    <row r="83" spans="1:26" ht="19.95" customHeight="1" x14ac:dyDescent="0.3">
      <c r="A83" s="14"/>
      <c r="B83" s="41"/>
      <c r="C83" s="3"/>
      <c r="D83" s="3"/>
      <c r="E83" s="13"/>
      <c r="F83" s="13"/>
      <c r="G83" s="13"/>
      <c r="H83" s="153"/>
      <c r="I83" s="153"/>
      <c r="J83" s="153"/>
      <c r="K83" s="153"/>
      <c r="L83" s="153"/>
      <c r="M83" s="153"/>
      <c r="N83" s="153"/>
      <c r="O83" s="153"/>
      <c r="P83" s="153"/>
      <c r="Q83" s="10"/>
      <c r="R83" s="10"/>
      <c r="S83" s="10"/>
      <c r="T83" s="10"/>
      <c r="U83" s="10"/>
      <c r="V83" s="10"/>
      <c r="W83" s="52"/>
    </row>
    <row r="84" spans="1:26" ht="19.95" customHeight="1" x14ac:dyDescent="0.3">
      <c r="A84" s="14"/>
      <c r="B84" s="199" t="s">
        <v>72</v>
      </c>
      <c r="C84" s="164"/>
      <c r="D84" s="164"/>
      <c r="E84" s="13"/>
      <c r="F84" s="13"/>
      <c r="G84" s="13"/>
      <c r="H84" s="153"/>
      <c r="I84" s="153"/>
      <c r="J84" s="153"/>
      <c r="K84" s="153"/>
      <c r="L84" s="153"/>
      <c r="M84" s="153"/>
      <c r="N84" s="153"/>
      <c r="O84" s="153"/>
      <c r="P84" s="153"/>
      <c r="Q84" s="10"/>
      <c r="R84" s="10"/>
      <c r="S84" s="10"/>
      <c r="T84" s="10"/>
      <c r="U84" s="10"/>
      <c r="V84" s="10"/>
      <c r="W84" s="52"/>
    </row>
    <row r="85" spans="1:26" x14ac:dyDescent="0.3">
      <c r="A85" s="2"/>
      <c r="B85" s="200" t="s">
        <v>81</v>
      </c>
      <c r="C85" s="127" t="s">
        <v>82</v>
      </c>
      <c r="D85" s="127" t="s">
        <v>83</v>
      </c>
      <c r="E85" s="155"/>
      <c r="F85" s="155" t="s">
        <v>84</v>
      </c>
      <c r="G85" s="155" t="s">
        <v>85</v>
      </c>
      <c r="H85" s="156" t="s">
        <v>86</v>
      </c>
      <c r="I85" s="156" t="s">
        <v>87</v>
      </c>
      <c r="J85" s="156"/>
      <c r="K85" s="156"/>
      <c r="L85" s="156"/>
      <c r="M85" s="156"/>
      <c r="N85" s="156"/>
      <c r="O85" s="156"/>
      <c r="P85" s="156" t="s">
        <v>88</v>
      </c>
      <c r="Q85" s="157"/>
      <c r="R85" s="157"/>
      <c r="S85" s="127" t="s">
        <v>89</v>
      </c>
      <c r="T85" s="158"/>
      <c r="U85" s="158"/>
      <c r="V85" s="127" t="s">
        <v>90</v>
      </c>
      <c r="W85" s="52"/>
    </row>
    <row r="86" spans="1:26" x14ac:dyDescent="0.3">
      <c r="A86" s="9"/>
      <c r="B86" s="201"/>
      <c r="C86" s="169"/>
      <c r="D86" s="376" t="s">
        <v>73</v>
      </c>
      <c r="E86" s="376"/>
      <c r="F86" s="134"/>
      <c r="G86" s="170"/>
      <c r="H86" s="134"/>
      <c r="I86" s="134"/>
      <c r="J86" s="135"/>
      <c r="K86" s="135"/>
      <c r="L86" s="135"/>
      <c r="M86" s="135"/>
      <c r="N86" s="135"/>
      <c r="O86" s="135"/>
      <c r="P86" s="135"/>
      <c r="Q86" s="133"/>
      <c r="R86" s="133"/>
      <c r="S86" s="133"/>
      <c r="T86" s="133"/>
      <c r="U86" s="133"/>
      <c r="V86" s="187"/>
      <c r="W86" s="206"/>
      <c r="X86" s="137"/>
      <c r="Y86" s="137"/>
      <c r="Z86" s="137"/>
    </row>
    <row r="87" spans="1:26" x14ac:dyDescent="0.3">
      <c r="A87" s="9"/>
      <c r="B87" s="202"/>
      <c r="C87" s="172">
        <v>1</v>
      </c>
      <c r="D87" s="364" t="s">
        <v>95</v>
      </c>
      <c r="E87" s="364"/>
      <c r="F87" s="138"/>
      <c r="G87" s="171"/>
      <c r="H87" s="138"/>
      <c r="I87" s="138"/>
      <c r="J87" s="139"/>
      <c r="K87" s="139"/>
      <c r="L87" s="139"/>
      <c r="M87" s="139"/>
      <c r="N87" s="139"/>
      <c r="O87" s="139"/>
      <c r="P87" s="139"/>
      <c r="Q87" s="9"/>
      <c r="R87" s="9"/>
      <c r="S87" s="9"/>
      <c r="T87" s="9"/>
      <c r="U87" s="9"/>
      <c r="V87" s="188"/>
      <c r="W87" s="206"/>
      <c r="X87" s="137"/>
      <c r="Y87" s="137"/>
      <c r="Z87" s="137"/>
    </row>
    <row r="88" spans="1:26" ht="25.05" customHeight="1" x14ac:dyDescent="0.3">
      <c r="A88" s="179"/>
      <c r="B88" s="203">
        <v>1</v>
      </c>
      <c r="C88" s="180" t="s">
        <v>270</v>
      </c>
      <c r="D88" s="388" t="s">
        <v>271</v>
      </c>
      <c r="E88" s="388"/>
      <c r="F88" s="174" t="s">
        <v>98</v>
      </c>
      <c r="G88" s="175">
        <v>3</v>
      </c>
      <c r="H88" s="174"/>
      <c r="I88" s="174">
        <f t="shared" ref="I88:I108" si="0">ROUND(G88*(H88),2)</f>
        <v>0</v>
      </c>
      <c r="J88" s="176">
        <f t="shared" ref="J88:J108" si="1">ROUND(G88*(N88),2)</f>
        <v>5.52</v>
      </c>
      <c r="K88" s="177">
        <f t="shared" ref="K88:K108" si="2">ROUND(G88*(O88),2)</f>
        <v>0</v>
      </c>
      <c r="L88" s="177">
        <f t="shared" ref="L88:L107" si="3">ROUND(G88*(H88),2)</f>
        <v>0</v>
      </c>
      <c r="M88" s="177"/>
      <c r="N88" s="177">
        <v>1.8399999999999999</v>
      </c>
      <c r="O88" s="177"/>
      <c r="P88" s="181"/>
      <c r="Q88" s="181"/>
      <c r="R88" s="181"/>
      <c r="S88" s="178">
        <f t="shared" ref="S88:S108" si="4">ROUND(G88*(P88),3)</f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2</v>
      </c>
      <c r="C89" s="180" t="s">
        <v>127</v>
      </c>
      <c r="D89" s="388" t="s">
        <v>128</v>
      </c>
      <c r="E89" s="388"/>
      <c r="F89" s="174" t="s">
        <v>129</v>
      </c>
      <c r="G89" s="175">
        <v>6.2</v>
      </c>
      <c r="H89" s="174"/>
      <c r="I89" s="174">
        <f t="shared" si="0"/>
        <v>0</v>
      </c>
      <c r="J89" s="176">
        <f t="shared" si="1"/>
        <v>6.76</v>
      </c>
      <c r="K89" s="177">
        <f t="shared" si="2"/>
        <v>0</v>
      </c>
      <c r="L89" s="177">
        <f t="shared" si="3"/>
        <v>0</v>
      </c>
      <c r="M89" s="177"/>
      <c r="N89" s="177">
        <v>1.0900000000000001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3</v>
      </c>
      <c r="C90" s="180" t="s">
        <v>272</v>
      </c>
      <c r="D90" s="388" t="s">
        <v>273</v>
      </c>
      <c r="E90" s="388"/>
      <c r="F90" s="174" t="s">
        <v>129</v>
      </c>
      <c r="G90" s="175">
        <v>9.68</v>
      </c>
      <c r="H90" s="174"/>
      <c r="I90" s="174">
        <f t="shared" si="0"/>
        <v>0</v>
      </c>
      <c r="J90" s="176">
        <f t="shared" si="1"/>
        <v>264.75</v>
      </c>
      <c r="K90" s="177">
        <f t="shared" si="2"/>
        <v>0</v>
      </c>
      <c r="L90" s="177">
        <f t="shared" si="3"/>
        <v>0</v>
      </c>
      <c r="M90" s="177"/>
      <c r="N90" s="177">
        <v>27.35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4</v>
      </c>
      <c r="C91" s="180" t="s">
        <v>274</v>
      </c>
      <c r="D91" s="388" t="s">
        <v>275</v>
      </c>
      <c r="E91" s="388"/>
      <c r="F91" s="174" t="s">
        <v>129</v>
      </c>
      <c r="G91" s="175">
        <v>9.68</v>
      </c>
      <c r="H91" s="174"/>
      <c r="I91" s="174">
        <f t="shared" si="0"/>
        <v>0</v>
      </c>
      <c r="J91" s="176">
        <f t="shared" si="1"/>
        <v>34.85</v>
      </c>
      <c r="K91" s="177">
        <f t="shared" si="2"/>
        <v>0</v>
      </c>
      <c r="L91" s="177">
        <f t="shared" si="3"/>
        <v>0</v>
      </c>
      <c r="M91" s="177"/>
      <c r="N91" s="177">
        <v>3.6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5</v>
      </c>
      <c r="C92" s="180" t="s">
        <v>276</v>
      </c>
      <c r="D92" s="388" t="s">
        <v>277</v>
      </c>
      <c r="E92" s="388"/>
      <c r="F92" s="174" t="s">
        <v>129</v>
      </c>
      <c r="G92" s="175">
        <v>16.53</v>
      </c>
      <c r="H92" s="174"/>
      <c r="I92" s="174">
        <f t="shared" si="0"/>
        <v>0</v>
      </c>
      <c r="J92" s="176">
        <f t="shared" si="1"/>
        <v>81.16</v>
      </c>
      <c r="K92" s="177">
        <f t="shared" si="2"/>
        <v>0</v>
      </c>
      <c r="L92" s="177">
        <f t="shared" si="3"/>
        <v>0</v>
      </c>
      <c r="M92" s="177"/>
      <c r="N92" s="177">
        <v>4.91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6</v>
      </c>
      <c r="C93" s="180" t="s">
        <v>171</v>
      </c>
      <c r="D93" s="388" t="s">
        <v>172</v>
      </c>
      <c r="E93" s="388"/>
      <c r="F93" s="174" t="s">
        <v>129</v>
      </c>
      <c r="G93" s="175">
        <v>5</v>
      </c>
      <c r="H93" s="174"/>
      <c r="I93" s="174">
        <f t="shared" si="0"/>
        <v>0</v>
      </c>
      <c r="J93" s="176">
        <f t="shared" si="1"/>
        <v>12.35</v>
      </c>
      <c r="K93" s="177">
        <f t="shared" si="2"/>
        <v>0</v>
      </c>
      <c r="L93" s="177">
        <f t="shared" si="3"/>
        <v>0</v>
      </c>
      <c r="M93" s="177"/>
      <c r="N93" s="177">
        <v>2.4699999999999998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89"/>
      <c r="W93" s="52"/>
      <c r="Z93">
        <v>0</v>
      </c>
    </row>
    <row r="94" spans="1:26" ht="25.05" customHeight="1" x14ac:dyDescent="0.3">
      <c r="A94" s="179"/>
      <c r="B94" s="203">
        <v>7</v>
      </c>
      <c r="C94" s="180" t="s">
        <v>173</v>
      </c>
      <c r="D94" s="388" t="s">
        <v>174</v>
      </c>
      <c r="E94" s="388"/>
      <c r="F94" s="174" t="s">
        <v>129</v>
      </c>
      <c r="G94" s="175">
        <v>16.53</v>
      </c>
      <c r="H94" s="174"/>
      <c r="I94" s="174">
        <f t="shared" si="0"/>
        <v>0</v>
      </c>
      <c r="J94" s="176">
        <f t="shared" si="1"/>
        <v>12.4</v>
      </c>
      <c r="K94" s="177">
        <f t="shared" si="2"/>
        <v>0</v>
      </c>
      <c r="L94" s="177">
        <f t="shared" si="3"/>
        <v>0</v>
      </c>
      <c r="M94" s="177"/>
      <c r="N94" s="177">
        <v>0.75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8</v>
      </c>
      <c r="C95" s="180" t="s">
        <v>130</v>
      </c>
      <c r="D95" s="388" t="s">
        <v>131</v>
      </c>
      <c r="E95" s="388"/>
      <c r="F95" s="174" t="s">
        <v>98</v>
      </c>
      <c r="G95" s="175">
        <v>12</v>
      </c>
      <c r="H95" s="174"/>
      <c r="I95" s="174">
        <f t="shared" si="0"/>
        <v>0</v>
      </c>
      <c r="J95" s="176">
        <f t="shared" si="1"/>
        <v>3.36</v>
      </c>
      <c r="K95" s="177">
        <f t="shared" si="2"/>
        <v>0</v>
      </c>
      <c r="L95" s="177">
        <f t="shared" si="3"/>
        <v>0</v>
      </c>
      <c r="M95" s="177"/>
      <c r="N95" s="177">
        <v>0.28000000000000003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9</v>
      </c>
      <c r="C96" s="180" t="s">
        <v>175</v>
      </c>
      <c r="D96" s="388" t="s">
        <v>176</v>
      </c>
      <c r="E96" s="388"/>
      <c r="F96" s="174" t="s">
        <v>98</v>
      </c>
      <c r="G96" s="175">
        <v>55.5</v>
      </c>
      <c r="H96" s="174"/>
      <c r="I96" s="174">
        <f t="shared" si="0"/>
        <v>0</v>
      </c>
      <c r="J96" s="176">
        <f t="shared" si="1"/>
        <v>24.98</v>
      </c>
      <c r="K96" s="177">
        <f t="shared" si="2"/>
        <v>0</v>
      </c>
      <c r="L96" s="177">
        <f t="shared" si="3"/>
        <v>0</v>
      </c>
      <c r="M96" s="177"/>
      <c r="N96" s="177">
        <v>0.45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10</v>
      </c>
      <c r="C97" s="180" t="s">
        <v>132</v>
      </c>
      <c r="D97" s="388" t="s">
        <v>133</v>
      </c>
      <c r="E97" s="388"/>
      <c r="F97" s="174" t="s">
        <v>98</v>
      </c>
      <c r="G97" s="175">
        <v>12</v>
      </c>
      <c r="H97" s="174"/>
      <c r="I97" s="174">
        <f t="shared" si="0"/>
        <v>0</v>
      </c>
      <c r="J97" s="176">
        <f t="shared" si="1"/>
        <v>16.079999999999998</v>
      </c>
      <c r="K97" s="177">
        <f t="shared" si="2"/>
        <v>0</v>
      </c>
      <c r="L97" s="177">
        <f t="shared" si="3"/>
        <v>0</v>
      </c>
      <c r="M97" s="177"/>
      <c r="N97" s="177">
        <v>1.34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11</v>
      </c>
      <c r="C98" s="180" t="s">
        <v>220</v>
      </c>
      <c r="D98" s="388" t="s">
        <v>221</v>
      </c>
      <c r="E98" s="388"/>
      <c r="F98" s="174" t="s">
        <v>129</v>
      </c>
      <c r="G98" s="175">
        <v>1.85</v>
      </c>
      <c r="H98" s="174"/>
      <c r="I98" s="174">
        <f t="shared" si="0"/>
        <v>0</v>
      </c>
      <c r="J98" s="176">
        <f t="shared" si="1"/>
        <v>8.5500000000000007</v>
      </c>
      <c r="K98" s="177">
        <f t="shared" si="2"/>
        <v>0</v>
      </c>
      <c r="L98" s="177">
        <f t="shared" si="3"/>
        <v>0</v>
      </c>
      <c r="M98" s="177"/>
      <c r="N98" s="177">
        <v>4.62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12</v>
      </c>
      <c r="C99" s="180" t="s">
        <v>222</v>
      </c>
      <c r="D99" s="388" t="s">
        <v>278</v>
      </c>
      <c r="E99" s="388"/>
      <c r="F99" s="174" t="s">
        <v>129</v>
      </c>
      <c r="G99" s="175">
        <v>1.85</v>
      </c>
      <c r="H99" s="174"/>
      <c r="I99" s="174">
        <f t="shared" si="0"/>
        <v>0</v>
      </c>
      <c r="J99" s="176">
        <f t="shared" si="1"/>
        <v>1.2</v>
      </c>
      <c r="K99" s="177">
        <f t="shared" si="2"/>
        <v>0</v>
      </c>
      <c r="L99" s="177">
        <f t="shared" si="3"/>
        <v>0</v>
      </c>
      <c r="M99" s="177"/>
      <c r="N99" s="177">
        <v>0.65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13</v>
      </c>
      <c r="C100" s="180" t="s">
        <v>279</v>
      </c>
      <c r="D100" s="388" t="s">
        <v>280</v>
      </c>
      <c r="E100" s="388"/>
      <c r="F100" s="174" t="s">
        <v>98</v>
      </c>
      <c r="G100" s="175">
        <v>30</v>
      </c>
      <c r="H100" s="174"/>
      <c r="I100" s="174">
        <f t="shared" si="0"/>
        <v>0</v>
      </c>
      <c r="J100" s="176">
        <f t="shared" si="1"/>
        <v>55.8</v>
      </c>
      <c r="K100" s="177">
        <f t="shared" si="2"/>
        <v>0</v>
      </c>
      <c r="L100" s="177">
        <f t="shared" si="3"/>
        <v>0</v>
      </c>
      <c r="M100" s="177"/>
      <c r="N100" s="177">
        <v>1.8599999999999999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14</v>
      </c>
      <c r="C101" s="180" t="s">
        <v>281</v>
      </c>
      <c r="D101" s="388" t="s">
        <v>282</v>
      </c>
      <c r="E101" s="388"/>
      <c r="F101" s="174" t="s">
        <v>98</v>
      </c>
      <c r="G101" s="175">
        <v>18</v>
      </c>
      <c r="H101" s="174"/>
      <c r="I101" s="174">
        <f t="shared" si="0"/>
        <v>0</v>
      </c>
      <c r="J101" s="176">
        <f t="shared" si="1"/>
        <v>312.66000000000003</v>
      </c>
      <c r="K101" s="177">
        <f t="shared" si="2"/>
        <v>0</v>
      </c>
      <c r="L101" s="177">
        <f t="shared" si="3"/>
        <v>0</v>
      </c>
      <c r="M101" s="177"/>
      <c r="N101" s="177">
        <v>17.37</v>
      </c>
      <c r="O101" s="177"/>
      <c r="P101" s="181"/>
      <c r="Q101" s="181"/>
      <c r="R101" s="181"/>
      <c r="S101" s="178">
        <f t="shared" si="4"/>
        <v>0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15</v>
      </c>
      <c r="C102" s="180" t="s">
        <v>213</v>
      </c>
      <c r="D102" s="388" t="s">
        <v>283</v>
      </c>
      <c r="E102" s="388"/>
      <c r="F102" s="174" t="s">
        <v>98</v>
      </c>
      <c r="G102" s="175">
        <v>4.5</v>
      </c>
      <c r="H102" s="174"/>
      <c r="I102" s="174">
        <f t="shared" si="0"/>
        <v>0</v>
      </c>
      <c r="J102" s="176">
        <f t="shared" si="1"/>
        <v>14.76</v>
      </c>
      <c r="K102" s="177">
        <f t="shared" si="2"/>
        <v>0</v>
      </c>
      <c r="L102" s="177">
        <f t="shared" si="3"/>
        <v>0</v>
      </c>
      <c r="M102" s="177"/>
      <c r="N102" s="177">
        <v>3.2800000000000002</v>
      </c>
      <c r="O102" s="177"/>
      <c r="P102" s="181"/>
      <c r="Q102" s="181"/>
      <c r="R102" s="181"/>
      <c r="S102" s="178">
        <f t="shared" si="4"/>
        <v>0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16</v>
      </c>
      <c r="C103" s="180" t="s">
        <v>284</v>
      </c>
      <c r="D103" s="388" t="s">
        <v>285</v>
      </c>
      <c r="E103" s="388"/>
      <c r="F103" s="174" t="s">
        <v>98</v>
      </c>
      <c r="G103" s="175">
        <v>18</v>
      </c>
      <c r="H103" s="174"/>
      <c r="I103" s="174">
        <f t="shared" si="0"/>
        <v>0</v>
      </c>
      <c r="J103" s="176">
        <f t="shared" si="1"/>
        <v>111.6</v>
      </c>
      <c r="K103" s="177">
        <f t="shared" si="2"/>
        <v>0</v>
      </c>
      <c r="L103" s="177">
        <f t="shared" si="3"/>
        <v>0</v>
      </c>
      <c r="M103" s="177"/>
      <c r="N103" s="177">
        <v>6.2</v>
      </c>
      <c r="O103" s="177"/>
      <c r="P103" s="181"/>
      <c r="Q103" s="181"/>
      <c r="R103" s="181"/>
      <c r="S103" s="178">
        <f t="shared" si="4"/>
        <v>0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17</v>
      </c>
      <c r="C104" s="180" t="s">
        <v>286</v>
      </c>
      <c r="D104" s="388" t="s">
        <v>287</v>
      </c>
      <c r="E104" s="388"/>
      <c r="F104" s="174" t="s">
        <v>115</v>
      </c>
      <c r="G104" s="175">
        <v>40</v>
      </c>
      <c r="H104" s="174"/>
      <c r="I104" s="174">
        <f t="shared" si="0"/>
        <v>0</v>
      </c>
      <c r="J104" s="176">
        <f t="shared" si="1"/>
        <v>88</v>
      </c>
      <c r="K104" s="177">
        <f t="shared" si="2"/>
        <v>0</v>
      </c>
      <c r="L104" s="177">
        <f t="shared" si="3"/>
        <v>0</v>
      </c>
      <c r="M104" s="177"/>
      <c r="N104" s="177">
        <v>2.2000000000000002</v>
      </c>
      <c r="O104" s="177"/>
      <c r="P104" s="181"/>
      <c r="Q104" s="181"/>
      <c r="R104" s="181"/>
      <c r="S104" s="178">
        <f t="shared" si="4"/>
        <v>0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18</v>
      </c>
      <c r="C105" s="180" t="s">
        <v>138</v>
      </c>
      <c r="D105" s="388" t="s">
        <v>139</v>
      </c>
      <c r="E105" s="388"/>
      <c r="F105" s="174" t="s">
        <v>98</v>
      </c>
      <c r="G105" s="175">
        <v>12</v>
      </c>
      <c r="H105" s="174"/>
      <c r="I105" s="174">
        <f t="shared" si="0"/>
        <v>0</v>
      </c>
      <c r="J105" s="176">
        <f t="shared" si="1"/>
        <v>8.4</v>
      </c>
      <c r="K105" s="177">
        <f t="shared" si="2"/>
        <v>0</v>
      </c>
      <c r="L105" s="177">
        <f t="shared" si="3"/>
        <v>0</v>
      </c>
      <c r="M105" s="177"/>
      <c r="N105" s="177">
        <v>0.7</v>
      </c>
      <c r="O105" s="177"/>
      <c r="P105" s="181"/>
      <c r="Q105" s="181"/>
      <c r="R105" s="181"/>
      <c r="S105" s="178">
        <f t="shared" si="4"/>
        <v>0</v>
      </c>
      <c r="T105" s="178"/>
      <c r="U105" s="178"/>
      <c r="V105" s="189"/>
      <c r="W105" s="52"/>
      <c r="Z105">
        <v>0</v>
      </c>
    </row>
    <row r="106" spans="1:26" ht="25.05" customHeight="1" x14ac:dyDescent="0.3">
      <c r="A106" s="179"/>
      <c r="B106" s="203">
        <v>19</v>
      </c>
      <c r="C106" s="180" t="s">
        <v>140</v>
      </c>
      <c r="D106" s="388" t="s">
        <v>288</v>
      </c>
      <c r="E106" s="388"/>
      <c r="F106" s="174" t="s">
        <v>98</v>
      </c>
      <c r="G106" s="175">
        <v>12</v>
      </c>
      <c r="H106" s="174"/>
      <c r="I106" s="174">
        <f t="shared" si="0"/>
        <v>0</v>
      </c>
      <c r="J106" s="176">
        <f t="shared" si="1"/>
        <v>1.44</v>
      </c>
      <c r="K106" s="177">
        <f t="shared" si="2"/>
        <v>0</v>
      </c>
      <c r="L106" s="177">
        <f t="shared" si="3"/>
        <v>0</v>
      </c>
      <c r="M106" s="177"/>
      <c r="N106" s="177">
        <v>0.12</v>
      </c>
      <c r="O106" s="177"/>
      <c r="P106" s="181"/>
      <c r="Q106" s="181"/>
      <c r="R106" s="181"/>
      <c r="S106" s="178">
        <f t="shared" si="4"/>
        <v>0</v>
      </c>
      <c r="T106" s="178"/>
      <c r="U106" s="178"/>
      <c r="V106" s="189"/>
      <c r="W106" s="52"/>
      <c r="Z106">
        <v>0</v>
      </c>
    </row>
    <row r="107" spans="1:26" ht="25.05" customHeight="1" x14ac:dyDescent="0.3">
      <c r="A107" s="179"/>
      <c r="B107" s="203">
        <v>20</v>
      </c>
      <c r="C107" s="180" t="s">
        <v>289</v>
      </c>
      <c r="D107" s="388" t="s">
        <v>290</v>
      </c>
      <c r="E107" s="388"/>
      <c r="F107" s="174" t="s">
        <v>129</v>
      </c>
      <c r="G107" s="175">
        <v>7.4999999999999997E-2</v>
      </c>
      <c r="H107" s="174"/>
      <c r="I107" s="174">
        <f t="shared" si="0"/>
        <v>0</v>
      </c>
      <c r="J107" s="176">
        <f t="shared" si="1"/>
        <v>13.69</v>
      </c>
      <c r="K107" s="177">
        <f t="shared" si="2"/>
        <v>0</v>
      </c>
      <c r="L107" s="177">
        <f t="shared" si="3"/>
        <v>0</v>
      </c>
      <c r="M107" s="177"/>
      <c r="N107" s="177">
        <v>182.57</v>
      </c>
      <c r="O107" s="177"/>
      <c r="P107" s="181"/>
      <c r="Q107" s="181"/>
      <c r="R107" s="181"/>
      <c r="S107" s="178">
        <f t="shared" si="4"/>
        <v>0</v>
      </c>
      <c r="T107" s="178"/>
      <c r="U107" s="178"/>
      <c r="V107" s="189"/>
      <c r="W107" s="52"/>
      <c r="Z107">
        <v>0</v>
      </c>
    </row>
    <row r="108" spans="1:26" ht="25.05" customHeight="1" x14ac:dyDescent="0.3">
      <c r="A108" s="179"/>
      <c r="B108" s="217">
        <v>21</v>
      </c>
      <c r="C108" s="214" t="s">
        <v>291</v>
      </c>
      <c r="D108" s="390" t="s">
        <v>292</v>
      </c>
      <c r="E108" s="390"/>
      <c r="F108" s="209" t="s">
        <v>146</v>
      </c>
      <c r="G108" s="210">
        <v>0.378</v>
      </c>
      <c r="H108" s="209"/>
      <c r="I108" s="209">
        <f t="shared" si="0"/>
        <v>0</v>
      </c>
      <c r="J108" s="211">
        <f t="shared" si="1"/>
        <v>1.81</v>
      </c>
      <c r="K108" s="212">
        <f t="shared" si="2"/>
        <v>0</v>
      </c>
      <c r="L108" s="212"/>
      <c r="M108" s="212">
        <f>ROUND(G108*(H108),2)</f>
        <v>0</v>
      </c>
      <c r="N108" s="212">
        <v>4.8</v>
      </c>
      <c r="O108" s="212"/>
      <c r="P108" s="215"/>
      <c r="Q108" s="215"/>
      <c r="R108" s="215"/>
      <c r="S108" s="213">
        <f t="shared" si="4"/>
        <v>0</v>
      </c>
      <c r="T108" s="213"/>
      <c r="U108" s="213"/>
      <c r="V108" s="216"/>
      <c r="W108" s="52"/>
      <c r="Z108">
        <v>0</v>
      </c>
    </row>
    <row r="109" spans="1:26" x14ac:dyDescent="0.3">
      <c r="A109" s="9"/>
      <c r="B109" s="202"/>
      <c r="C109" s="172">
        <v>1</v>
      </c>
      <c r="D109" s="364" t="s">
        <v>95</v>
      </c>
      <c r="E109" s="364"/>
      <c r="F109" s="138"/>
      <c r="G109" s="171"/>
      <c r="H109" s="138"/>
      <c r="I109" s="140">
        <f>ROUND((SUM(I87:I108))/1,2)</f>
        <v>0</v>
      </c>
      <c r="J109" s="139"/>
      <c r="K109" s="139"/>
      <c r="L109" s="139">
        <f>ROUND((SUM(L87:L108))/1,2)</f>
        <v>0</v>
      </c>
      <c r="M109" s="139">
        <f>ROUND((SUM(M87:M108))/1,2)</f>
        <v>0</v>
      </c>
      <c r="N109" s="139"/>
      <c r="O109" s="139"/>
      <c r="P109" s="139"/>
      <c r="Q109" s="9"/>
      <c r="R109" s="9"/>
      <c r="S109" s="9">
        <f>ROUND((SUM(S87:S108))/1,2)</f>
        <v>0</v>
      </c>
      <c r="T109" s="9"/>
      <c r="U109" s="9"/>
      <c r="V109" s="190">
        <f>ROUND((SUM(V87:V108))/1,2)</f>
        <v>0</v>
      </c>
      <c r="W109" s="206"/>
      <c r="X109" s="137"/>
      <c r="Y109" s="137"/>
      <c r="Z109" s="137"/>
    </row>
    <row r="110" spans="1:26" x14ac:dyDescent="0.3">
      <c r="A110" s="1"/>
      <c r="B110" s="198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1"/>
      <c r="W110" s="52"/>
    </row>
    <row r="111" spans="1:26" x14ac:dyDescent="0.3">
      <c r="A111" s="9"/>
      <c r="B111" s="202"/>
      <c r="C111" s="172">
        <v>2</v>
      </c>
      <c r="D111" s="364" t="s">
        <v>293</v>
      </c>
      <c r="E111" s="364"/>
      <c r="F111" s="138"/>
      <c r="G111" s="171"/>
      <c r="H111" s="138"/>
      <c r="I111" s="138"/>
      <c r="J111" s="139"/>
      <c r="K111" s="139"/>
      <c r="L111" s="139"/>
      <c r="M111" s="139"/>
      <c r="N111" s="139"/>
      <c r="O111" s="139"/>
      <c r="P111" s="139"/>
      <c r="Q111" s="9"/>
      <c r="R111" s="9"/>
      <c r="S111" s="9"/>
      <c r="T111" s="9"/>
      <c r="U111" s="9"/>
      <c r="V111" s="188"/>
      <c r="W111" s="206"/>
      <c r="X111" s="137"/>
      <c r="Y111" s="137"/>
      <c r="Z111" s="137"/>
    </row>
    <row r="112" spans="1:26" ht="25.05" customHeight="1" x14ac:dyDescent="0.3">
      <c r="A112" s="179"/>
      <c r="B112" s="203">
        <v>22</v>
      </c>
      <c r="C112" s="180" t="s">
        <v>294</v>
      </c>
      <c r="D112" s="388" t="s">
        <v>295</v>
      </c>
      <c r="E112" s="388"/>
      <c r="F112" s="174" t="s">
        <v>129</v>
      </c>
      <c r="G112" s="175">
        <v>9.68</v>
      </c>
      <c r="H112" s="174"/>
      <c r="I112" s="174">
        <f>ROUND(G112*(H112),2)</f>
        <v>0</v>
      </c>
      <c r="J112" s="176">
        <f>ROUND(G112*(N112),2)</f>
        <v>876.23</v>
      </c>
      <c r="K112" s="177">
        <f>ROUND(G112*(O112),2)</f>
        <v>0</v>
      </c>
      <c r="L112" s="177">
        <f>ROUND(G112*(H112),2)</f>
        <v>0</v>
      </c>
      <c r="M112" s="177"/>
      <c r="N112" s="177">
        <v>90.52</v>
      </c>
      <c r="O112" s="177"/>
      <c r="P112" s="181">
        <v>2.5118999999999998</v>
      </c>
      <c r="Q112" s="181"/>
      <c r="R112" s="181">
        <v>2.5118999999999998</v>
      </c>
      <c r="S112" s="178">
        <f>ROUND(G112*(P112),3)</f>
        <v>24.315000000000001</v>
      </c>
      <c r="T112" s="178"/>
      <c r="U112" s="178"/>
      <c r="V112" s="189"/>
      <c r="W112" s="52"/>
      <c r="Z112">
        <v>0</v>
      </c>
    </row>
    <row r="113" spans="1:26" x14ac:dyDescent="0.3">
      <c r="A113" s="9"/>
      <c r="B113" s="202"/>
      <c r="C113" s="172">
        <v>2</v>
      </c>
      <c r="D113" s="364" t="s">
        <v>293</v>
      </c>
      <c r="E113" s="364"/>
      <c r="F113" s="138"/>
      <c r="G113" s="171"/>
      <c r="H113" s="138"/>
      <c r="I113" s="140">
        <f>ROUND((SUM(I111:I112))/1,2)</f>
        <v>0</v>
      </c>
      <c r="J113" s="139"/>
      <c r="K113" s="139"/>
      <c r="L113" s="139">
        <f>ROUND((SUM(L111:L112))/1,2)</f>
        <v>0</v>
      </c>
      <c r="M113" s="139">
        <f>ROUND((SUM(M111:M112))/1,2)</f>
        <v>0</v>
      </c>
      <c r="N113" s="139"/>
      <c r="O113" s="139"/>
      <c r="P113" s="139"/>
      <c r="Q113" s="9"/>
      <c r="R113" s="9"/>
      <c r="S113" s="9">
        <f>ROUND((SUM(S111:S112))/1,2)</f>
        <v>24.32</v>
      </c>
      <c r="T113" s="9"/>
      <c r="U113" s="9"/>
      <c r="V113" s="190">
        <f>ROUND((SUM(V111:V112))/1,2)</f>
        <v>0</v>
      </c>
      <c r="W113" s="206"/>
      <c r="X113" s="137"/>
      <c r="Y113" s="137"/>
      <c r="Z113" s="137"/>
    </row>
    <row r="114" spans="1:26" x14ac:dyDescent="0.3">
      <c r="A114" s="1"/>
      <c r="B114" s="198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191"/>
      <c r="W114" s="52"/>
    </row>
    <row r="115" spans="1:26" x14ac:dyDescent="0.3">
      <c r="A115" s="9"/>
      <c r="B115" s="202"/>
      <c r="C115" s="172">
        <v>3</v>
      </c>
      <c r="D115" s="364" t="s">
        <v>296</v>
      </c>
      <c r="E115" s="364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9"/>
      <c r="R115" s="9"/>
      <c r="S115" s="9"/>
      <c r="T115" s="9"/>
      <c r="U115" s="9"/>
      <c r="V115" s="188"/>
      <c r="W115" s="206"/>
      <c r="X115" s="137"/>
      <c r="Y115" s="137"/>
      <c r="Z115" s="137"/>
    </row>
    <row r="116" spans="1:26" ht="25.05" customHeight="1" x14ac:dyDescent="0.3">
      <c r="A116" s="179"/>
      <c r="B116" s="203">
        <v>23</v>
      </c>
      <c r="C116" s="180" t="s">
        <v>297</v>
      </c>
      <c r="D116" s="388" t="s">
        <v>298</v>
      </c>
      <c r="E116" s="388"/>
      <c r="F116" s="174" t="s">
        <v>107</v>
      </c>
      <c r="G116" s="175">
        <v>88</v>
      </c>
      <c r="H116" s="174"/>
      <c r="I116" s="174">
        <f t="shared" ref="I116:I121" si="5">ROUND(G116*(H116),2)</f>
        <v>0</v>
      </c>
      <c r="J116" s="176">
        <f t="shared" ref="J116:J121" si="6">ROUND(G116*(N116),2)</f>
        <v>237.6</v>
      </c>
      <c r="K116" s="177">
        <f t="shared" ref="K116:K121" si="7">ROUND(G116*(O116),2)</f>
        <v>0</v>
      </c>
      <c r="L116" s="177">
        <f>ROUND(G116*(H116),2)</f>
        <v>0</v>
      </c>
      <c r="M116" s="177"/>
      <c r="N116" s="177">
        <v>2.7</v>
      </c>
      <c r="O116" s="177"/>
      <c r="P116" s="181">
        <v>4.3E-3</v>
      </c>
      <c r="Q116" s="181"/>
      <c r="R116" s="181">
        <v>4.3E-3</v>
      </c>
      <c r="S116" s="178">
        <f t="shared" ref="S116:S121" si="8">ROUND(G116*(P116),3)</f>
        <v>0.378</v>
      </c>
      <c r="T116" s="178"/>
      <c r="U116" s="178"/>
      <c r="V116" s="189"/>
      <c r="W116" s="52"/>
      <c r="Z116">
        <v>0</v>
      </c>
    </row>
    <row r="117" spans="1:26" ht="25.05" customHeight="1" x14ac:dyDescent="0.3">
      <c r="A117" s="179"/>
      <c r="B117" s="203">
        <v>24</v>
      </c>
      <c r="C117" s="180" t="s">
        <v>299</v>
      </c>
      <c r="D117" s="388" t="s">
        <v>300</v>
      </c>
      <c r="E117" s="388"/>
      <c r="F117" s="174" t="s">
        <v>118</v>
      </c>
      <c r="G117" s="175">
        <v>0.03</v>
      </c>
      <c r="H117" s="174"/>
      <c r="I117" s="174">
        <f t="shared" si="5"/>
        <v>0</v>
      </c>
      <c r="J117" s="176">
        <f t="shared" si="6"/>
        <v>69.069999999999993</v>
      </c>
      <c r="K117" s="177">
        <f t="shared" si="7"/>
        <v>0</v>
      </c>
      <c r="L117" s="177">
        <f>ROUND(G117*(H117),2)</f>
        <v>0</v>
      </c>
      <c r="M117" s="177"/>
      <c r="N117" s="177">
        <v>2302.23</v>
      </c>
      <c r="O117" s="177"/>
      <c r="P117" s="181">
        <v>1.01424</v>
      </c>
      <c r="Q117" s="181"/>
      <c r="R117" s="181">
        <v>1.01424</v>
      </c>
      <c r="S117" s="178">
        <f t="shared" si="8"/>
        <v>0.03</v>
      </c>
      <c r="T117" s="178"/>
      <c r="U117" s="178"/>
      <c r="V117" s="189"/>
      <c r="W117" s="52"/>
      <c r="Z117">
        <v>0</v>
      </c>
    </row>
    <row r="118" spans="1:26" ht="25.05" customHeight="1" x14ac:dyDescent="0.3">
      <c r="A118" s="179"/>
      <c r="B118" s="203">
        <v>25</v>
      </c>
      <c r="C118" s="180" t="s">
        <v>301</v>
      </c>
      <c r="D118" s="388" t="s">
        <v>302</v>
      </c>
      <c r="E118" s="388"/>
      <c r="F118" s="174" t="s">
        <v>129</v>
      </c>
      <c r="G118" s="175">
        <v>3.52</v>
      </c>
      <c r="H118" s="174"/>
      <c r="I118" s="174">
        <f t="shared" si="5"/>
        <v>0</v>
      </c>
      <c r="J118" s="176">
        <f t="shared" si="6"/>
        <v>380.69</v>
      </c>
      <c r="K118" s="177">
        <f t="shared" si="7"/>
        <v>0</v>
      </c>
      <c r="L118" s="177">
        <f>ROUND(G118*(H118),2)</f>
        <v>0</v>
      </c>
      <c r="M118" s="177"/>
      <c r="N118" s="177">
        <v>108.15</v>
      </c>
      <c r="O118" s="177"/>
      <c r="P118" s="181"/>
      <c r="Q118" s="181"/>
      <c r="R118" s="181"/>
      <c r="S118" s="178">
        <f t="shared" si="8"/>
        <v>0</v>
      </c>
      <c r="T118" s="178"/>
      <c r="U118" s="178"/>
      <c r="V118" s="189"/>
      <c r="W118" s="52"/>
      <c r="Z118">
        <v>0</v>
      </c>
    </row>
    <row r="119" spans="1:26" ht="25.05" customHeight="1" x14ac:dyDescent="0.3">
      <c r="A119" s="179"/>
      <c r="B119" s="203">
        <v>26</v>
      </c>
      <c r="C119" s="180" t="s">
        <v>303</v>
      </c>
      <c r="D119" s="388" t="s">
        <v>304</v>
      </c>
      <c r="E119" s="388"/>
      <c r="F119" s="174" t="s">
        <v>118</v>
      </c>
      <c r="G119" s="175">
        <v>1.4999999999999999E-2</v>
      </c>
      <c r="H119" s="174"/>
      <c r="I119" s="174">
        <f t="shared" si="5"/>
        <v>0</v>
      </c>
      <c r="J119" s="176">
        <f t="shared" si="6"/>
        <v>33.479999999999997</v>
      </c>
      <c r="K119" s="177">
        <f t="shared" si="7"/>
        <v>0</v>
      </c>
      <c r="L119" s="177">
        <f>ROUND(G119*(H119),2)</f>
        <v>0</v>
      </c>
      <c r="M119" s="177"/>
      <c r="N119" s="177">
        <v>2232.16</v>
      </c>
      <c r="O119" s="177"/>
      <c r="P119" s="181"/>
      <c r="Q119" s="181"/>
      <c r="R119" s="181"/>
      <c r="S119" s="178">
        <f t="shared" si="8"/>
        <v>0</v>
      </c>
      <c r="T119" s="178"/>
      <c r="U119" s="178"/>
      <c r="V119" s="189"/>
      <c r="W119" s="52"/>
      <c r="Z119">
        <v>0</v>
      </c>
    </row>
    <row r="120" spans="1:26" ht="25.05" customHeight="1" x14ac:dyDescent="0.3">
      <c r="A120" s="179"/>
      <c r="B120" s="217">
        <v>27</v>
      </c>
      <c r="C120" s="214" t="s">
        <v>305</v>
      </c>
      <c r="D120" s="390" t="s">
        <v>306</v>
      </c>
      <c r="E120" s="390"/>
      <c r="F120" s="209" t="s">
        <v>118</v>
      </c>
      <c r="G120" s="210">
        <v>9.5000000000000001E-2</v>
      </c>
      <c r="H120" s="209"/>
      <c r="I120" s="209">
        <f t="shared" si="5"/>
        <v>0</v>
      </c>
      <c r="J120" s="211">
        <f t="shared" si="6"/>
        <v>128.5</v>
      </c>
      <c r="K120" s="212">
        <f t="shared" si="7"/>
        <v>0</v>
      </c>
      <c r="L120" s="212"/>
      <c r="M120" s="212">
        <f>ROUND(G120*(H120),2)</f>
        <v>0</v>
      </c>
      <c r="N120" s="212">
        <v>1352.68</v>
      </c>
      <c r="O120" s="212"/>
      <c r="P120" s="215"/>
      <c r="Q120" s="215"/>
      <c r="R120" s="215"/>
      <c r="S120" s="213">
        <f t="shared" si="8"/>
        <v>0</v>
      </c>
      <c r="T120" s="213"/>
      <c r="U120" s="213"/>
      <c r="V120" s="216"/>
      <c r="W120" s="52"/>
      <c r="Z120">
        <v>0</v>
      </c>
    </row>
    <row r="121" spans="1:26" ht="25.05" customHeight="1" x14ac:dyDescent="0.3">
      <c r="A121" s="179"/>
      <c r="B121" s="217">
        <v>28</v>
      </c>
      <c r="C121" s="214" t="s">
        <v>307</v>
      </c>
      <c r="D121" s="390" t="s">
        <v>308</v>
      </c>
      <c r="E121" s="390"/>
      <c r="F121" s="209" t="s">
        <v>163</v>
      </c>
      <c r="G121" s="210">
        <v>88.88</v>
      </c>
      <c r="H121" s="209"/>
      <c r="I121" s="209">
        <f t="shared" si="5"/>
        <v>0</v>
      </c>
      <c r="J121" s="211">
        <f t="shared" si="6"/>
        <v>248.86</v>
      </c>
      <c r="K121" s="212">
        <f t="shared" si="7"/>
        <v>0</v>
      </c>
      <c r="L121" s="212"/>
      <c r="M121" s="212">
        <f>ROUND(G121*(H121),2)</f>
        <v>0</v>
      </c>
      <c r="N121" s="212">
        <v>2.8</v>
      </c>
      <c r="O121" s="212"/>
      <c r="P121" s="215"/>
      <c r="Q121" s="215"/>
      <c r="R121" s="215"/>
      <c r="S121" s="213">
        <f t="shared" si="8"/>
        <v>0</v>
      </c>
      <c r="T121" s="213"/>
      <c r="U121" s="213"/>
      <c r="V121" s="216"/>
      <c r="W121" s="52"/>
      <c r="Z121">
        <v>0</v>
      </c>
    </row>
    <row r="122" spans="1:26" x14ac:dyDescent="0.3">
      <c r="A122" s="9"/>
      <c r="B122" s="202"/>
      <c r="C122" s="172">
        <v>3</v>
      </c>
      <c r="D122" s="364" t="s">
        <v>296</v>
      </c>
      <c r="E122" s="364"/>
      <c r="F122" s="138"/>
      <c r="G122" s="171"/>
      <c r="H122" s="138"/>
      <c r="I122" s="140">
        <f>ROUND((SUM(I115:I121))/1,2)</f>
        <v>0</v>
      </c>
      <c r="J122" s="139"/>
      <c r="K122" s="139"/>
      <c r="L122" s="139">
        <f>ROUND((SUM(L115:L121))/1,2)</f>
        <v>0</v>
      </c>
      <c r="M122" s="139">
        <f>ROUND((SUM(M115:M121))/1,2)</f>
        <v>0</v>
      </c>
      <c r="N122" s="139"/>
      <c r="O122" s="139"/>
      <c r="P122" s="139"/>
      <c r="Q122" s="9"/>
      <c r="R122" s="9"/>
      <c r="S122" s="9">
        <f>ROUND((SUM(S115:S121))/1,2)</f>
        <v>0.41</v>
      </c>
      <c r="T122" s="9"/>
      <c r="U122" s="9"/>
      <c r="V122" s="190">
        <f>ROUND((SUM(V115:V121))/1,2)</f>
        <v>0</v>
      </c>
      <c r="W122" s="206"/>
      <c r="X122" s="137"/>
      <c r="Y122" s="137"/>
      <c r="Z122" s="137"/>
    </row>
    <row r="123" spans="1:26" x14ac:dyDescent="0.3">
      <c r="A123" s="1"/>
      <c r="B123" s="198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191"/>
      <c r="W123" s="52"/>
    </row>
    <row r="124" spans="1:26" x14ac:dyDescent="0.3">
      <c r="A124" s="9"/>
      <c r="B124" s="202"/>
      <c r="C124" s="172">
        <v>4</v>
      </c>
      <c r="D124" s="364" t="s">
        <v>309</v>
      </c>
      <c r="E124" s="364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9"/>
      <c r="R124" s="9"/>
      <c r="S124" s="9"/>
      <c r="T124" s="9"/>
      <c r="U124" s="9"/>
      <c r="V124" s="188"/>
      <c r="W124" s="206"/>
      <c r="X124" s="137"/>
      <c r="Y124" s="137"/>
      <c r="Z124" s="137"/>
    </row>
    <row r="125" spans="1:26" ht="25.05" customHeight="1" x14ac:dyDescent="0.3">
      <c r="A125" s="179"/>
      <c r="B125" s="203">
        <v>29</v>
      </c>
      <c r="C125" s="180" t="s">
        <v>310</v>
      </c>
      <c r="D125" s="388" t="s">
        <v>311</v>
      </c>
      <c r="E125" s="388"/>
      <c r="F125" s="174" t="s">
        <v>98</v>
      </c>
      <c r="G125" s="175">
        <v>46.5</v>
      </c>
      <c r="H125" s="174"/>
      <c r="I125" s="174">
        <f>ROUND(G125*(H125),2)</f>
        <v>0</v>
      </c>
      <c r="J125" s="176">
        <f>ROUND(G125*(N125),2)</f>
        <v>425.48</v>
      </c>
      <c r="K125" s="177">
        <f>ROUND(G125*(O125),2)</f>
        <v>0</v>
      </c>
      <c r="L125" s="177">
        <f>ROUND(G125*(H125),2)</f>
        <v>0</v>
      </c>
      <c r="M125" s="177"/>
      <c r="N125" s="177">
        <v>9.15</v>
      </c>
      <c r="O125" s="177"/>
      <c r="P125" s="181">
        <v>7.2249999999999995E-2</v>
      </c>
      <c r="Q125" s="181"/>
      <c r="R125" s="181">
        <v>7.2249999999999995E-2</v>
      </c>
      <c r="S125" s="178">
        <f>ROUND(G125*(P125),3)</f>
        <v>3.36</v>
      </c>
      <c r="T125" s="178"/>
      <c r="U125" s="178"/>
      <c r="V125" s="189"/>
      <c r="W125" s="52"/>
      <c r="Z125">
        <v>0</v>
      </c>
    </row>
    <row r="126" spans="1:26" x14ac:dyDescent="0.3">
      <c r="A126" s="9"/>
      <c r="B126" s="202"/>
      <c r="C126" s="172">
        <v>4</v>
      </c>
      <c r="D126" s="364" t="s">
        <v>309</v>
      </c>
      <c r="E126" s="364"/>
      <c r="F126" s="138"/>
      <c r="G126" s="171"/>
      <c r="H126" s="138"/>
      <c r="I126" s="140">
        <f>ROUND((SUM(I124:I125))/1,2)</f>
        <v>0</v>
      </c>
      <c r="J126" s="139"/>
      <c r="K126" s="139"/>
      <c r="L126" s="139">
        <f>ROUND((SUM(L124:L125))/1,2)</f>
        <v>0</v>
      </c>
      <c r="M126" s="139">
        <f>ROUND((SUM(M124:M125))/1,2)</f>
        <v>0</v>
      </c>
      <c r="N126" s="139"/>
      <c r="O126" s="139"/>
      <c r="P126" s="139"/>
      <c r="Q126" s="9"/>
      <c r="R126" s="9"/>
      <c r="S126" s="9">
        <f>ROUND((SUM(S124:S125))/1,2)</f>
        <v>3.36</v>
      </c>
      <c r="T126" s="9"/>
      <c r="U126" s="9"/>
      <c r="V126" s="190">
        <f>ROUND((SUM(V124:V125))/1,2)</f>
        <v>0</v>
      </c>
      <c r="W126" s="206"/>
      <c r="X126" s="137"/>
      <c r="Y126" s="137"/>
      <c r="Z126" s="137"/>
    </row>
    <row r="127" spans="1:26" x14ac:dyDescent="0.3">
      <c r="A127" s="1"/>
      <c r="B127" s="198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191"/>
      <c r="W127" s="52"/>
    </row>
    <row r="128" spans="1:26" x14ac:dyDescent="0.3">
      <c r="A128" s="9"/>
      <c r="B128" s="202"/>
      <c r="C128" s="172">
        <v>5</v>
      </c>
      <c r="D128" s="364" t="s">
        <v>99</v>
      </c>
      <c r="E128" s="364"/>
      <c r="F128" s="138"/>
      <c r="G128" s="171"/>
      <c r="H128" s="138"/>
      <c r="I128" s="138"/>
      <c r="J128" s="139"/>
      <c r="K128" s="139"/>
      <c r="L128" s="139"/>
      <c r="M128" s="139"/>
      <c r="N128" s="139"/>
      <c r="O128" s="139"/>
      <c r="P128" s="139"/>
      <c r="Q128" s="9"/>
      <c r="R128" s="9"/>
      <c r="S128" s="9"/>
      <c r="T128" s="9"/>
      <c r="U128" s="9"/>
      <c r="V128" s="188"/>
      <c r="W128" s="206"/>
      <c r="X128" s="137"/>
      <c r="Y128" s="137"/>
      <c r="Z128" s="137"/>
    </row>
    <row r="129" spans="1:26" ht="25.05" customHeight="1" x14ac:dyDescent="0.3">
      <c r="A129" s="179"/>
      <c r="B129" s="203">
        <v>30</v>
      </c>
      <c r="C129" s="180" t="s">
        <v>181</v>
      </c>
      <c r="D129" s="388" t="s">
        <v>312</v>
      </c>
      <c r="E129" s="388"/>
      <c r="F129" s="174" t="s">
        <v>98</v>
      </c>
      <c r="G129" s="175">
        <v>55.5</v>
      </c>
      <c r="H129" s="174"/>
      <c r="I129" s="174">
        <f t="shared" ref="I129:I134" si="9">ROUND(G129*(H129),2)</f>
        <v>0</v>
      </c>
      <c r="J129" s="176">
        <f t="shared" ref="J129:J134" si="10">ROUND(G129*(N129),2)</f>
        <v>213.68</v>
      </c>
      <c r="K129" s="177">
        <f t="shared" ref="K129:K134" si="11">ROUND(G129*(O129),2)</f>
        <v>0</v>
      </c>
      <c r="L129" s="177">
        <f t="shared" ref="L129:L134" si="12">ROUND(G129*(H129),2)</f>
        <v>0</v>
      </c>
      <c r="M129" s="177"/>
      <c r="N129" s="177">
        <v>3.85</v>
      </c>
      <c r="O129" s="177"/>
      <c r="P129" s="181">
        <v>0.2024</v>
      </c>
      <c r="Q129" s="181"/>
      <c r="R129" s="181">
        <v>0.2024</v>
      </c>
      <c r="S129" s="178">
        <f t="shared" ref="S129:S134" si="13">ROUND(G129*(P129),3)</f>
        <v>11.233000000000001</v>
      </c>
      <c r="T129" s="178"/>
      <c r="U129" s="178"/>
      <c r="V129" s="189"/>
      <c r="W129" s="52"/>
      <c r="Z129">
        <v>0</v>
      </c>
    </row>
    <row r="130" spans="1:26" ht="25.05" customHeight="1" x14ac:dyDescent="0.3">
      <c r="A130" s="179"/>
      <c r="B130" s="203">
        <v>31</v>
      </c>
      <c r="C130" s="180" t="s">
        <v>241</v>
      </c>
      <c r="D130" s="388" t="s">
        <v>242</v>
      </c>
      <c r="E130" s="388"/>
      <c r="F130" s="174" t="s">
        <v>98</v>
      </c>
      <c r="G130" s="175">
        <v>46.5</v>
      </c>
      <c r="H130" s="174"/>
      <c r="I130" s="174">
        <f t="shared" si="9"/>
        <v>0</v>
      </c>
      <c r="J130" s="176">
        <f t="shared" si="10"/>
        <v>347.36</v>
      </c>
      <c r="K130" s="177">
        <f t="shared" si="11"/>
        <v>0</v>
      </c>
      <c r="L130" s="177">
        <f t="shared" si="12"/>
        <v>0</v>
      </c>
      <c r="M130" s="177"/>
      <c r="N130" s="177">
        <v>7.47</v>
      </c>
      <c r="O130" s="177"/>
      <c r="P130" s="181">
        <v>0.40481</v>
      </c>
      <c r="Q130" s="181"/>
      <c r="R130" s="181">
        <v>0.40481</v>
      </c>
      <c r="S130" s="178">
        <f t="shared" si="13"/>
        <v>18.824000000000002</v>
      </c>
      <c r="T130" s="178"/>
      <c r="U130" s="178"/>
      <c r="V130" s="189"/>
      <c r="W130" s="52"/>
      <c r="Z130">
        <v>0</v>
      </c>
    </row>
    <row r="131" spans="1:26" ht="25.05" customHeight="1" x14ac:dyDescent="0.3">
      <c r="A131" s="179"/>
      <c r="B131" s="203">
        <v>32</v>
      </c>
      <c r="C131" s="180" t="s">
        <v>183</v>
      </c>
      <c r="D131" s="388" t="s">
        <v>184</v>
      </c>
      <c r="E131" s="388"/>
      <c r="F131" s="174" t="s">
        <v>98</v>
      </c>
      <c r="G131" s="175">
        <v>55.5</v>
      </c>
      <c r="H131" s="174"/>
      <c r="I131" s="174">
        <f t="shared" si="9"/>
        <v>0</v>
      </c>
      <c r="J131" s="176">
        <f t="shared" si="10"/>
        <v>249.75</v>
      </c>
      <c r="K131" s="177">
        <f t="shared" si="11"/>
        <v>0</v>
      </c>
      <c r="L131" s="177">
        <f t="shared" si="12"/>
        <v>0</v>
      </c>
      <c r="M131" s="177"/>
      <c r="N131" s="177">
        <v>4.5</v>
      </c>
      <c r="O131" s="177"/>
      <c r="P131" s="181">
        <v>0.22542000000000001</v>
      </c>
      <c r="Q131" s="181"/>
      <c r="R131" s="181">
        <v>0.22542000000000001</v>
      </c>
      <c r="S131" s="178">
        <f t="shared" si="13"/>
        <v>12.510999999999999</v>
      </c>
      <c r="T131" s="178"/>
      <c r="U131" s="178"/>
      <c r="V131" s="189"/>
      <c r="W131" s="52"/>
      <c r="Z131">
        <v>0</v>
      </c>
    </row>
    <row r="132" spans="1:26" ht="25.05" customHeight="1" x14ac:dyDescent="0.3">
      <c r="A132" s="179"/>
      <c r="B132" s="203">
        <v>33</v>
      </c>
      <c r="C132" s="180" t="s">
        <v>313</v>
      </c>
      <c r="D132" s="388" t="s">
        <v>314</v>
      </c>
      <c r="E132" s="388"/>
      <c r="F132" s="174" t="s">
        <v>98</v>
      </c>
      <c r="G132" s="175">
        <v>102</v>
      </c>
      <c r="H132" s="174"/>
      <c r="I132" s="174">
        <f t="shared" si="9"/>
        <v>0</v>
      </c>
      <c r="J132" s="176">
        <f t="shared" si="10"/>
        <v>51</v>
      </c>
      <c r="K132" s="177">
        <f t="shared" si="11"/>
        <v>0</v>
      </c>
      <c r="L132" s="177">
        <f t="shared" si="12"/>
        <v>0</v>
      </c>
      <c r="M132" s="177"/>
      <c r="N132" s="177">
        <v>0.5</v>
      </c>
      <c r="O132" s="177"/>
      <c r="P132" s="181">
        <v>5.6100000000000004E-3</v>
      </c>
      <c r="Q132" s="181"/>
      <c r="R132" s="181">
        <v>5.6100000000000004E-3</v>
      </c>
      <c r="S132" s="178">
        <f t="shared" si="13"/>
        <v>0.57199999999999995</v>
      </c>
      <c r="T132" s="178"/>
      <c r="U132" s="178"/>
      <c r="V132" s="189"/>
      <c r="W132" s="52"/>
      <c r="Z132">
        <v>0</v>
      </c>
    </row>
    <row r="133" spans="1:26" ht="25.05" customHeight="1" x14ac:dyDescent="0.3">
      <c r="A133" s="179"/>
      <c r="B133" s="203">
        <v>34</v>
      </c>
      <c r="C133" s="180" t="s">
        <v>315</v>
      </c>
      <c r="D133" s="388" t="s">
        <v>316</v>
      </c>
      <c r="E133" s="388"/>
      <c r="F133" s="174" t="s">
        <v>98</v>
      </c>
      <c r="G133" s="175">
        <v>102</v>
      </c>
      <c r="H133" s="174"/>
      <c r="I133" s="174">
        <f t="shared" si="9"/>
        <v>0</v>
      </c>
      <c r="J133" s="176">
        <f t="shared" si="10"/>
        <v>1201.56</v>
      </c>
      <c r="K133" s="177">
        <f t="shared" si="11"/>
        <v>0</v>
      </c>
      <c r="L133" s="177">
        <f t="shared" si="12"/>
        <v>0</v>
      </c>
      <c r="M133" s="177"/>
      <c r="N133" s="177">
        <v>11.78</v>
      </c>
      <c r="O133" s="177"/>
      <c r="P133" s="181"/>
      <c r="Q133" s="181"/>
      <c r="R133" s="181"/>
      <c r="S133" s="178">
        <f t="shared" si="13"/>
        <v>0</v>
      </c>
      <c r="T133" s="178"/>
      <c r="U133" s="178"/>
      <c r="V133" s="189"/>
      <c r="W133" s="52"/>
      <c r="Z133">
        <v>0</v>
      </c>
    </row>
    <row r="134" spans="1:26" ht="25.05" customHeight="1" x14ac:dyDescent="0.3">
      <c r="A134" s="179"/>
      <c r="B134" s="203">
        <v>35</v>
      </c>
      <c r="C134" s="180" t="s">
        <v>317</v>
      </c>
      <c r="D134" s="388" t="s">
        <v>318</v>
      </c>
      <c r="E134" s="388"/>
      <c r="F134" s="174" t="s">
        <v>98</v>
      </c>
      <c r="G134" s="175">
        <v>8</v>
      </c>
      <c r="H134" s="174"/>
      <c r="I134" s="174">
        <f t="shared" si="9"/>
        <v>0</v>
      </c>
      <c r="J134" s="176">
        <f t="shared" si="10"/>
        <v>93.68</v>
      </c>
      <c r="K134" s="177">
        <f t="shared" si="11"/>
        <v>0</v>
      </c>
      <c r="L134" s="177">
        <f t="shared" si="12"/>
        <v>0</v>
      </c>
      <c r="M134" s="177"/>
      <c r="N134" s="177">
        <v>11.71</v>
      </c>
      <c r="O134" s="177"/>
      <c r="P134" s="181"/>
      <c r="Q134" s="181"/>
      <c r="R134" s="181"/>
      <c r="S134" s="178">
        <f t="shared" si="13"/>
        <v>0</v>
      </c>
      <c r="T134" s="178"/>
      <c r="U134" s="178"/>
      <c r="V134" s="189"/>
      <c r="W134" s="52"/>
      <c r="Z134">
        <v>0</v>
      </c>
    </row>
    <row r="135" spans="1:26" x14ac:dyDescent="0.3">
      <c r="A135" s="9"/>
      <c r="B135" s="202"/>
      <c r="C135" s="172">
        <v>5</v>
      </c>
      <c r="D135" s="364" t="s">
        <v>99</v>
      </c>
      <c r="E135" s="364"/>
      <c r="F135" s="138"/>
      <c r="G135" s="171"/>
      <c r="H135" s="138"/>
      <c r="I135" s="140">
        <f>ROUND((SUM(I128:I134))/1,2)</f>
        <v>0</v>
      </c>
      <c r="J135" s="139"/>
      <c r="K135" s="139"/>
      <c r="L135" s="139">
        <f>ROUND((SUM(L128:L134))/1,2)</f>
        <v>0</v>
      </c>
      <c r="M135" s="139">
        <f>ROUND((SUM(M128:M134))/1,2)</f>
        <v>0</v>
      </c>
      <c r="N135" s="139"/>
      <c r="O135" s="139"/>
      <c r="P135" s="139"/>
      <c r="Q135" s="9"/>
      <c r="R135" s="9"/>
      <c r="S135" s="9">
        <f>ROUND((SUM(S128:S134))/1,2)</f>
        <v>43.14</v>
      </c>
      <c r="T135" s="9"/>
      <c r="U135" s="9"/>
      <c r="V135" s="190">
        <f>ROUND((SUM(V128:V134))/1,2)</f>
        <v>0</v>
      </c>
      <c r="W135" s="206"/>
      <c r="X135" s="137"/>
      <c r="Y135" s="137"/>
      <c r="Z135" s="137"/>
    </row>
    <row r="136" spans="1:26" x14ac:dyDescent="0.3">
      <c r="A136" s="1"/>
      <c r="B136" s="198"/>
      <c r="C136" s="1"/>
      <c r="D136" s="1"/>
      <c r="E136" s="131"/>
      <c r="F136" s="131"/>
      <c r="G136" s="165"/>
      <c r="H136" s="131"/>
      <c r="I136" s="131"/>
      <c r="J136" s="132"/>
      <c r="K136" s="132"/>
      <c r="L136" s="132"/>
      <c r="M136" s="132"/>
      <c r="N136" s="132"/>
      <c r="O136" s="132"/>
      <c r="P136" s="132"/>
      <c r="Q136" s="1"/>
      <c r="R136" s="1"/>
      <c r="S136" s="1"/>
      <c r="T136" s="1"/>
      <c r="U136" s="1"/>
      <c r="V136" s="191"/>
      <c r="W136" s="52"/>
    </row>
    <row r="137" spans="1:26" x14ac:dyDescent="0.3">
      <c r="A137" s="9"/>
      <c r="B137" s="202"/>
      <c r="C137" s="172">
        <v>6</v>
      </c>
      <c r="D137" s="364" t="s">
        <v>319</v>
      </c>
      <c r="E137" s="364"/>
      <c r="F137" s="138"/>
      <c r="G137" s="171"/>
      <c r="H137" s="138"/>
      <c r="I137" s="138"/>
      <c r="J137" s="139"/>
      <c r="K137" s="139"/>
      <c r="L137" s="139"/>
      <c r="M137" s="139"/>
      <c r="N137" s="139"/>
      <c r="O137" s="139"/>
      <c r="P137" s="139"/>
      <c r="Q137" s="9"/>
      <c r="R137" s="9"/>
      <c r="S137" s="9"/>
      <c r="T137" s="9"/>
      <c r="U137" s="9"/>
      <c r="V137" s="188"/>
      <c r="W137" s="206"/>
      <c r="X137" s="137"/>
      <c r="Y137" s="137"/>
      <c r="Z137" s="137"/>
    </row>
    <row r="138" spans="1:26" ht="25.05" customHeight="1" x14ac:dyDescent="0.3">
      <c r="A138" s="179"/>
      <c r="B138" s="203">
        <v>36</v>
      </c>
      <c r="C138" s="180" t="s">
        <v>320</v>
      </c>
      <c r="D138" s="388" t="s">
        <v>321</v>
      </c>
      <c r="E138" s="388"/>
      <c r="F138" s="174" t="s">
        <v>98</v>
      </c>
      <c r="G138" s="175">
        <v>11</v>
      </c>
      <c r="H138" s="174"/>
      <c r="I138" s="174">
        <f>ROUND(G138*(H138),2)</f>
        <v>0</v>
      </c>
      <c r="J138" s="176">
        <f>ROUND(G138*(N138),2)</f>
        <v>202.07</v>
      </c>
      <c r="K138" s="177">
        <f>ROUND(G138*(O138),2)</f>
        <v>0</v>
      </c>
      <c r="L138" s="177">
        <f>ROUND(G138*(H138),2)</f>
        <v>0</v>
      </c>
      <c r="M138" s="177"/>
      <c r="N138" s="177">
        <v>18.37</v>
      </c>
      <c r="O138" s="177"/>
      <c r="P138" s="181">
        <v>4.614E-2</v>
      </c>
      <c r="Q138" s="181"/>
      <c r="R138" s="181">
        <v>4.614E-2</v>
      </c>
      <c r="S138" s="178">
        <f>ROUND(G138*(P138),3)</f>
        <v>0.50800000000000001</v>
      </c>
      <c r="T138" s="178"/>
      <c r="U138" s="178"/>
      <c r="V138" s="189"/>
      <c r="W138" s="52"/>
      <c r="Z138">
        <v>0</v>
      </c>
    </row>
    <row r="139" spans="1:26" x14ac:dyDescent="0.3">
      <c r="A139" s="9"/>
      <c r="B139" s="202"/>
      <c r="C139" s="172">
        <v>6</v>
      </c>
      <c r="D139" s="364" t="s">
        <v>319</v>
      </c>
      <c r="E139" s="364"/>
      <c r="F139" s="138"/>
      <c r="G139" s="171"/>
      <c r="H139" s="138"/>
      <c r="I139" s="140">
        <f>ROUND((SUM(I137:I138))/1,2)</f>
        <v>0</v>
      </c>
      <c r="J139" s="139"/>
      <c r="K139" s="139"/>
      <c r="L139" s="139">
        <f>ROUND((SUM(L137:L138))/1,2)</f>
        <v>0</v>
      </c>
      <c r="M139" s="139">
        <f>ROUND((SUM(M137:M138))/1,2)</f>
        <v>0</v>
      </c>
      <c r="N139" s="139"/>
      <c r="O139" s="139"/>
      <c r="P139" s="139"/>
      <c r="Q139" s="9"/>
      <c r="R139" s="9"/>
      <c r="S139" s="9">
        <f>ROUND((SUM(S137:S138))/1,2)</f>
        <v>0.51</v>
      </c>
      <c r="T139" s="9"/>
      <c r="U139" s="9"/>
      <c r="V139" s="190">
        <f>ROUND((SUM(V137:V138))/1,2)</f>
        <v>0</v>
      </c>
      <c r="W139" s="206"/>
      <c r="X139" s="137"/>
      <c r="Y139" s="137"/>
      <c r="Z139" s="137"/>
    </row>
    <row r="140" spans="1:26" x14ac:dyDescent="0.3">
      <c r="A140" s="1"/>
      <c r="B140" s="198"/>
      <c r="C140" s="1"/>
      <c r="D140" s="1"/>
      <c r="E140" s="131"/>
      <c r="F140" s="131"/>
      <c r="G140" s="165"/>
      <c r="H140" s="131"/>
      <c r="I140" s="131"/>
      <c r="J140" s="132"/>
      <c r="K140" s="132"/>
      <c r="L140" s="132"/>
      <c r="M140" s="132"/>
      <c r="N140" s="132"/>
      <c r="O140" s="132"/>
      <c r="P140" s="132"/>
      <c r="Q140" s="1"/>
      <c r="R140" s="1"/>
      <c r="S140" s="1"/>
      <c r="T140" s="1"/>
      <c r="U140" s="1"/>
      <c r="V140" s="191"/>
      <c r="W140" s="52"/>
    </row>
    <row r="141" spans="1:26" x14ac:dyDescent="0.3">
      <c r="A141" s="9"/>
      <c r="B141" s="202"/>
      <c r="C141" s="172">
        <v>9</v>
      </c>
      <c r="D141" s="364" t="s">
        <v>112</v>
      </c>
      <c r="E141" s="364"/>
      <c r="F141" s="138"/>
      <c r="G141" s="171"/>
      <c r="H141" s="138"/>
      <c r="I141" s="138"/>
      <c r="J141" s="139"/>
      <c r="K141" s="139"/>
      <c r="L141" s="139"/>
      <c r="M141" s="139"/>
      <c r="N141" s="139"/>
      <c r="O141" s="139"/>
      <c r="P141" s="139"/>
      <c r="Q141" s="9"/>
      <c r="R141" s="9"/>
      <c r="S141" s="9"/>
      <c r="T141" s="9"/>
      <c r="U141" s="9"/>
      <c r="V141" s="188"/>
      <c r="W141" s="206"/>
      <c r="X141" s="137"/>
      <c r="Y141" s="137"/>
      <c r="Z141" s="137"/>
    </row>
    <row r="142" spans="1:26" ht="25.05" customHeight="1" x14ac:dyDescent="0.3">
      <c r="A142" s="179"/>
      <c r="B142" s="203">
        <v>37</v>
      </c>
      <c r="C142" s="180" t="s">
        <v>322</v>
      </c>
      <c r="D142" s="388" t="s">
        <v>323</v>
      </c>
      <c r="E142" s="388"/>
      <c r="F142" s="174" t="s">
        <v>129</v>
      </c>
      <c r="G142" s="175">
        <v>18.28</v>
      </c>
      <c r="H142" s="174"/>
      <c r="I142" s="174">
        <f t="shared" ref="I142:I162" si="14">ROUND(G142*(H142),2)</f>
        <v>0</v>
      </c>
      <c r="J142" s="176">
        <f t="shared" ref="J142:J162" si="15">ROUND(G142*(N142),2)</f>
        <v>1536.8</v>
      </c>
      <c r="K142" s="177">
        <f t="shared" ref="K142:K162" si="16">ROUND(G142*(O142),2)</f>
        <v>0</v>
      </c>
      <c r="L142" s="177">
        <f t="shared" ref="L142:L156" si="17">ROUND(G142*(H142),2)</f>
        <v>0</v>
      </c>
      <c r="M142" s="177"/>
      <c r="N142" s="177">
        <v>84.07</v>
      </c>
      <c r="O142" s="177"/>
      <c r="P142" s="181"/>
      <c r="Q142" s="181"/>
      <c r="R142" s="181"/>
      <c r="S142" s="178">
        <f t="shared" ref="S142:S162" si="18">ROUND(G142*(P142),3)</f>
        <v>0</v>
      </c>
      <c r="T142" s="178"/>
      <c r="U142" s="178"/>
      <c r="V142" s="189"/>
      <c r="W142" s="52"/>
      <c r="Z142">
        <v>0</v>
      </c>
    </row>
    <row r="143" spans="1:26" ht="25.05" customHeight="1" x14ac:dyDescent="0.3">
      <c r="A143" s="179"/>
      <c r="B143" s="203">
        <v>38</v>
      </c>
      <c r="C143" s="180" t="s">
        <v>151</v>
      </c>
      <c r="D143" s="388" t="s">
        <v>324</v>
      </c>
      <c r="E143" s="388"/>
      <c r="F143" s="174" t="s">
        <v>115</v>
      </c>
      <c r="G143" s="175">
        <v>28</v>
      </c>
      <c r="H143" s="174"/>
      <c r="I143" s="174">
        <f t="shared" si="14"/>
        <v>0</v>
      </c>
      <c r="J143" s="176">
        <f t="shared" si="15"/>
        <v>158.19999999999999</v>
      </c>
      <c r="K143" s="177">
        <f t="shared" si="16"/>
        <v>0</v>
      </c>
      <c r="L143" s="177">
        <f t="shared" si="17"/>
        <v>0</v>
      </c>
      <c r="M143" s="177"/>
      <c r="N143" s="177">
        <v>5.65</v>
      </c>
      <c r="O143" s="177"/>
      <c r="P143" s="181">
        <v>9.7960000000000005E-2</v>
      </c>
      <c r="Q143" s="181"/>
      <c r="R143" s="181">
        <v>9.7960000000000005E-2</v>
      </c>
      <c r="S143" s="178">
        <f t="shared" si="18"/>
        <v>2.7429999999999999</v>
      </c>
      <c r="T143" s="178"/>
      <c r="U143" s="178"/>
      <c r="V143" s="189"/>
      <c r="W143" s="52"/>
      <c r="Z143">
        <v>0</v>
      </c>
    </row>
    <row r="144" spans="1:26" ht="25.05" customHeight="1" x14ac:dyDescent="0.3">
      <c r="A144" s="179"/>
      <c r="B144" s="203">
        <v>39</v>
      </c>
      <c r="C144" s="180" t="s">
        <v>153</v>
      </c>
      <c r="D144" s="388" t="s">
        <v>325</v>
      </c>
      <c r="E144" s="388"/>
      <c r="F144" s="174" t="s">
        <v>115</v>
      </c>
      <c r="G144" s="175">
        <v>27</v>
      </c>
      <c r="H144" s="174"/>
      <c r="I144" s="174">
        <f t="shared" si="14"/>
        <v>0</v>
      </c>
      <c r="J144" s="176">
        <f t="shared" si="15"/>
        <v>202.5</v>
      </c>
      <c r="K144" s="177">
        <f t="shared" si="16"/>
        <v>0</v>
      </c>
      <c r="L144" s="177">
        <f t="shared" si="17"/>
        <v>0</v>
      </c>
      <c r="M144" s="177"/>
      <c r="N144" s="177">
        <v>7.5</v>
      </c>
      <c r="O144" s="177"/>
      <c r="P144" s="181">
        <v>0.12586</v>
      </c>
      <c r="Q144" s="181"/>
      <c r="R144" s="181">
        <v>0.12586</v>
      </c>
      <c r="S144" s="178">
        <f t="shared" si="18"/>
        <v>3.3980000000000001</v>
      </c>
      <c r="T144" s="178"/>
      <c r="U144" s="178"/>
      <c r="V144" s="189"/>
      <c r="W144" s="52"/>
      <c r="Z144">
        <v>0</v>
      </c>
    </row>
    <row r="145" spans="1:26" ht="25.05" customHeight="1" x14ac:dyDescent="0.3">
      <c r="A145" s="179"/>
      <c r="B145" s="203">
        <v>40</v>
      </c>
      <c r="C145" s="180" t="s">
        <v>326</v>
      </c>
      <c r="D145" s="388" t="s">
        <v>327</v>
      </c>
      <c r="E145" s="388"/>
      <c r="F145" s="174" t="s">
        <v>115</v>
      </c>
      <c r="G145" s="175">
        <v>8.5</v>
      </c>
      <c r="H145" s="174"/>
      <c r="I145" s="174">
        <f t="shared" si="14"/>
        <v>0</v>
      </c>
      <c r="J145" s="176">
        <f t="shared" si="15"/>
        <v>38.17</v>
      </c>
      <c r="K145" s="177">
        <f t="shared" si="16"/>
        <v>0</v>
      </c>
      <c r="L145" s="177">
        <f t="shared" si="17"/>
        <v>0</v>
      </c>
      <c r="M145" s="177"/>
      <c r="N145" s="177">
        <v>4.49</v>
      </c>
      <c r="O145" s="177"/>
      <c r="P145" s="181">
        <v>0.11745999999999999</v>
      </c>
      <c r="Q145" s="181"/>
      <c r="R145" s="181">
        <v>0.11745999999999999</v>
      </c>
      <c r="S145" s="178">
        <f t="shared" si="18"/>
        <v>0.998</v>
      </c>
      <c r="T145" s="178"/>
      <c r="U145" s="178"/>
      <c r="V145" s="189"/>
      <c r="W145" s="52"/>
      <c r="Z145">
        <v>0</v>
      </c>
    </row>
    <row r="146" spans="1:26" ht="25.05" customHeight="1" x14ac:dyDescent="0.3">
      <c r="A146" s="179"/>
      <c r="B146" s="203">
        <v>41</v>
      </c>
      <c r="C146" s="180" t="s">
        <v>113</v>
      </c>
      <c r="D146" s="388" t="s">
        <v>328</v>
      </c>
      <c r="E146" s="388"/>
      <c r="F146" s="174" t="s">
        <v>115</v>
      </c>
      <c r="G146" s="175">
        <v>38</v>
      </c>
      <c r="H146" s="174"/>
      <c r="I146" s="174">
        <f t="shared" si="14"/>
        <v>0</v>
      </c>
      <c r="J146" s="176">
        <f t="shared" si="15"/>
        <v>163.78</v>
      </c>
      <c r="K146" s="177">
        <f t="shared" si="16"/>
        <v>0</v>
      </c>
      <c r="L146" s="177">
        <f t="shared" si="17"/>
        <v>0</v>
      </c>
      <c r="M146" s="177"/>
      <c r="N146" s="177">
        <v>4.3099999999999996</v>
      </c>
      <c r="O146" s="177"/>
      <c r="P146" s="181">
        <v>2.0000000000000002E-5</v>
      </c>
      <c r="Q146" s="181"/>
      <c r="R146" s="181">
        <v>2.0000000000000002E-5</v>
      </c>
      <c r="S146" s="178">
        <f t="shared" si="18"/>
        <v>1E-3</v>
      </c>
      <c r="T146" s="178"/>
      <c r="U146" s="178"/>
      <c r="V146" s="189"/>
      <c r="W146" s="52"/>
      <c r="Z146">
        <v>0</v>
      </c>
    </row>
    <row r="147" spans="1:26" ht="25.05" customHeight="1" x14ac:dyDescent="0.3">
      <c r="A147" s="179"/>
      <c r="B147" s="203">
        <v>42</v>
      </c>
      <c r="C147" s="180" t="s">
        <v>329</v>
      </c>
      <c r="D147" s="388" t="s">
        <v>330</v>
      </c>
      <c r="E147" s="388"/>
      <c r="F147" s="174" t="s">
        <v>115</v>
      </c>
      <c r="G147" s="175">
        <v>41.5</v>
      </c>
      <c r="H147" s="174"/>
      <c r="I147" s="174">
        <f t="shared" si="14"/>
        <v>0</v>
      </c>
      <c r="J147" s="176">
        <f t="shared" si="15"/>
        <v>544.48</v>
      </c>
      <c r="K147" s="177">
        <f t="shared" si="16"/>
        <v>0</v>
      </c>
      <c r="L147" s="177">
        <f t="shared" si="17"/>
        <v>0</v>
      </c>
      <c r="M147" s="177"/>
      <c r="N147" s="177">
        <v>13.12</v>
      </c>
      <c r="O147" s="177"/>
      <c r="P147" s="181">
        <v>8.9999999999999992E-5</v>
      </c>
      <c r="Q147" s="181"/>
      <c r="R147" s="181">
        <v>8.9999999999999992E-5</v>
      </c>
      <c r="S147" s="178">
        <f t="shared" si="18"/>
        <v>4.0000000000000001E-3</v>
      </c>
      <c r="T147" s="178"/>
      <c r="U147" s="178"/>
      <c r="V147" s="189"/>
      <c r="W147" s="52"/>
      <c r="Z147">
        <v>0</v>
      </c>
    </row>
    <row r="148" spans="1:26" ht="25.05" customHeight="1" x14ac:dyDescent="0.3">
      <c r="A148" s="179"/>
      <c r="B148" s="203">
        <v>43</v>
      </c>
      <c r="C148" s="180" t="s">
        <v>116</v>
      </c>
      <c r="D148" s="388" t="s">
        <v>331</v>
      </c>
      <c r="E148" s="388"/>
      <c r="F148" s="174" t="s">
        <v>118</v>
      </c>
      <c r="G148" s="175">
        <v>49.603000000000002</v>
      </c>
      <c r="H148" s="174"/>
      <c r="I148" s="174">
        <f t="shared" si="14"/>
        <v>0</v>
      </c>
      <c r="J148" s="176">
        <f t="shared" si="15"/>
        <v>68.95</v>
      </c>
      <c r="K148" s="177">
        <f t="shared" si="16"/>
        <v>0</v>
      </c>
      <c r="L148" s="177">
        <f t="shared" si="17"/>
        <v>0</v>
      </c>
      <c r="M148" s="177"/>
      <c r="N148" s="177">
        <v>1.3900000000000001</v>
      </c>
      <c r="O148" s="177"/>
      <c r="P148" s="181"/>
      <c r="Q148" s="181"/>
      <c r="R148" s="181"/>
      <c r="S148" s="178">
        <f t="shared" si="18"/>
        <v>0</v>
      </c>
      <c r="T148" s="178"/>
      <c r="U148" s="178"/>
      <c r="V148" s="189"/>
      <c r="W148" s="52"/>
      <c r="Z148">
        <v>0</v>
      </c>
    </row>
    <row r="149" spans="1:26" ht="25.05" customHeight="1" x14ac:dyDescent="0.3">
      <c r="A149" s="179"/>
      <c r="B149" s="203">
        <v>44</v>
      </c>
      <c r="C149" s="180" t="s">
        <v>119</v>
      </c>
      <c r="D149" s="388" t="s">
        <v>120</v>
      </c>
      <c r="E149" s="388"/>
      <c r="F149" s="174" t="s">
        <v>118</v>
      </c>
      <c r="G149" s="175">
        <v>446.42700000000002</v>
      </c>
      <c r="H149" s="174"/>
      <c r="I149" s="174">
        <f t="shared" si="14"/>
        <v>0</v>
      </c>
      <c r="J149" s="176">
        <f t="shared" si="15"/>
        <v>116.07</v>
      </c>
      <c r="K149" s="177">
        <f t="shared" si="16"/>
        <v>0</v>
      </c>
      <c r="L149" s="177">
        <f t="shared" si="17"/>
        <v>0</v>
      </c>
      <c r="M149" s="177"/>
      <c r="N149" s="177">
        <v>0.26</v>
      </c>
      <c r="O149" s="177"/>
      <c r="P149" s="181"/>
      <c r="Q149" s="181"/>
      <c r="R149" s="181"/>
      <c r="S149" s="178">
        <f t="shared" si="18"/>
        <v>0</v>
      </c>
      <c r="T149" s="178"/>
      <c r="U149" s="178"/>
      <c r="V149" s="189"/>
      <c r="W149" s="52"/>
      <c r="Z149">
        <v>0</v>
      </c>
    </row>
    <row r="150" spans="1:26" ht="25.05" customHeight="1" x14ac:dyDescent="0.3">
      <c r="A150" s="179"/>
      <c r="B150" s="203">
        <v>45</v>
      </c>
      <c r="C150" s="180" t="s">
        <v>155</v>
      </c>
      <c r="D150" s="388" t="s">
        <v>332</v>
      </c>
      <c r="E150" s="388"/>
      <c r="F150" s="174" t="s">
        <v>118</v>
      </c>
      <c r="G150" s="175">
        <v>10.563000000000001</v>
      </c>
      <c r="H150" s="174"/>
      <c r="I150" s="174">
        <f t="shared" si="14"/>
        <v>0</v>
      </c>
      <c r="J150" s="176">
        <f t="shared" si="15"/>
        <v>227.32</v>
      </c>
      <c r="K150" s="177">
        <f t="shared" si="16"/>
        <v>0</v>
      </c>
      <c r="L150" s="177">
        <f t="shared" si="17"/>
        <v>0</v>
      </c>
      <c r="M150" s="177"/>
      <c r="N150" s="177">
        <v>21.52</v>
      </c>
      <c r="O150" s="177"/>
      <c r="P150" s="181"/>
      <c r="Q150" s="181"/>
      <c r="R150" s="181"/>
      <c r="S150" s="178">
        <f t="shared" si="18"/>
        <v>0</v>
      </c>
      <c r="T150" s="178"/>
      <c r="U150" s="178"/>
      <c r="V150" s="189"/>
      <c r="W150" s="52"/>
      <c r="Z150">
        <v>0</v>
      </c>
    </row>
    <row r="151" spans="1:26" ht="25.05" customHeight="1" x14ac:dyDescent="0.3">
      <c r="A151" s="179"/>
      <c r="B151" s="203">
        <v>46</v>
      </c>
      <c r="C151" s="180" t="s">
        <v>157</v>
      </c>
      <c r="D151" s="388" t="s">
        <v>333</v>
      </c>
      <c r="E151" s="388"/>
      <c r="F151" s="174" t="s">
        <v>118</v>
      </c>
      <c r="G151" s="175">
        <v>10.563000000000001</v>
      </c>
      <c r="H151" s="174"/>
      <c r="I151" s="174">
        <f t="shared" si="14"/>
        <v>0</v>
      </c>
      <c r="J151" s="176">
        <f t="shared" si="15"/>
        <v>8.4499999999999993</v>
      </c>
      <c r="K151" s="177">
        <f t="shared" si="16"/>
        <v>0</v>
      </c>
      <c r="L151" s="177">
        <f t="shared" si="17"/>
        <v>0</v>
      </c>
      <c r="M151" s="177"/>
      <c r="N151" s="177">
        <v>0.8</v>
      </c>
      <c r="O151" s="177"/>
      <c r="P151" s="181"/>
      <c r="Q151" s="181"/>
      <c r="R151" s="181"/>
      <c r="S151" s="178">
        <f t="shared" si="18"/>
        <v>0</v>
      </c>
      <c r="T151" s="178"/>
      <c r="U151" s="178"/>
      <c r="V151" s="189"/>
      <c r="W151" s="52"/>
      <c r="Z151">
        <v>0</v>
      </c>
    </row>
    <row r="152" spans="1:26" ht="25.05" customHeight="1" x14ac:dyDescent="0.3">
      <c r="A152" s="179"/>
      <c r="B152" s="203">
        <v>47</v>
      </c>
      <c r="C152" s="180" t="s">
        <v>334</v>
      </c>
      <c r="D152" s="388" t="s">
        <v>335</v>
      </c>
      <c r="E152" s="388"/>
      <c r="F152" s="174" t="s">
        <v>115</v>
      </c>
      <c r="G152" s="175">
        <v>84</v>
      </c>
      <c r="H152" s="174"/>
      <c r="I152" s="174">
        <f t="shared" si="14"/>
        <v>0</v>
      </c>
      <c r="J152" s="176">
        <f t="shared" si="15"/>
        <v>1709.4</v>
      </c>
      <c r="K152" s="177">
        <f t="shared" si="16"/>
        <v>0</v>
      </c>
      <c r="L152" s="177">
        <f t="shared" si="17"/>
        <v>0</v>
      </c>
      <c r="M152" s="177"/>
      <c r="N152" s="177">
        <v>20.350000000000001</v>
      </c>
      <c r="O152" s="177"/>
      <c r="P152" s="181"/>
      <c r="Q152" s="181"/>
      <c r="R152" s="181"/>
      <c r="S152" s="178">
        <f t="shared" si="18"/>
        <v>0</v>
      </c>
      <c r="T152" s="178"/>
      <c r="U152" s="178"/>
      <c r="V152" s="189"/>
      <c r="W152" s="52"/>
      <c r="Z152">
        <v>0</v>
      </c>
    </row>
    <row r="153" spans="1:26" ht="25.05" customHeight="1" x14ac:dyDescent="0.3">
      <c r="A153" s="179"/>
      <c r="B153" s="203">
        <v>48</v>
      </c>
      <c r="C153" s="180" t="s">
        <v>336</v>
      </c>
      <c r="D153" s="388" t="s">
        <v>337</v>
      </c>
      <c r="E153" s="388"/>
      <c r="F153" s="174" t="s">
        <v>115</v>
      </c>
      <c r="G153" s="175">
        <v>31</v>
      </c>
      <c r="H153" s="174"/>
      <c r="I153" s="174">
        <f t="shared" si="14"/>
        <v>0</v>
      </c>
      <c r="J153" s="176">
        <f t="shared" si="15"/>
        <v>589</v>
      </c>
      <c r="K153" s="177">
        <f t="shared" si="16"/>
        <v>0</v>
      </c>
      <c r="L153" s="177">
        <f t="shared" si="17"/>
        <v>0</v>
      </c>
      <c r="M153" s="177"/>
      <c r="N153" s="177">
        <v>19</v>
      </c>
      <c r="O153" s="177"/>
      <c r="P153" s="181"/>
      <c r="Q153" s="181"/>
      <c r="R153" s="181"/>
      <c r="S153" s="178">
        <f t="shared" si="18"/>
        <v>0</v>
      </c>
      <c r="T153" s="178"/>
      <c r="U153" s="178"/>
      <c r="V153" s="189"/>
      <c r="W153" s="52"/>
      <c r="Z153">
        <v>0</v>
      </c>
    </row>
    <row r="154" spans="1:26" ht="25.05" customHeight="1" x14ac:dyDescent="0.3">
      <c r="A154" s="179"/>
      <c r="B154" s="203">
        <v>49</v>
      </c>
      <c r="C154" s="180" t="s">
        <v>338</v>
      </c>
      <c r="D154" s="388" t="s">
        <v>339</v>
      </c>
      <c r="E154" s="388"/>
      <c r="F154" s="174" t="s">
        <v>115</v>
      </c>
      <c r="G154" s="175">
        <v>62</v>
      </c>
      <c r="H154" s="174"/>
      <c r="I154" s="174">
        <f t="shared" si="14"/>
        <v>0</v>
      </c>
      <c r="J154" s="176">
        <f t="shared" si="15"/>
        <v>1406.78</v>
      </c>
      <c r="K154" s="177">
        <f t="shared" si="16"/>
        <v>0</v>
      </c>
      <c r="L154" s="177">
        <f t="shared" si="17"/>
        <v>0</v>
      </c>
      <c r="M154" s="177"/>
      <c r="N154" s="177">
        <v>22.69</v>
      </c>
      <c r="O154" s="177"/>
      <c r="P154" s="181"/>
      <c r="Q154" s="181"/>
      <c r="R154" s="181"/>
      <c r="S154" s="178">
        <f t="shared" si="18"/>
        <v>0</v>
      </c>
      <c r="T154" s="178"/>
      <c r="U154" s="178"/>
      <c r="V154" s="189"/>
      <c r="W154" s="52"/>
      <c r="Z154">
        <v>0</v>
      </c>
    </row>
    <row r="155" spans="1:26" ht="25.05" customHeight="1" x14ac:dyDescent="0.3">
      <c r="A155" s="179"/>
      <c r="B155" s="203">
        <v>50</v>
      </c>
      <c r="C155" s="180" t="s">
        <v>340</v>
      </c>
      <c r="D155" s="388" t="s">
        <v>341</v>
      </c>
      <c r="E155" s="388"/>
      <c r="F155" s="174" t="s">
        <v>115</v>
      </c>
      <c r="G155" s="175">
        <v>31</v>
      </c>
      <c r="H155" s="174"/>
      <c r="I155" s="174">
        <f t="shared" si="14"/>
        <v>0</v>
      </c>
      <c r="J155" s="176">
        <f t="shared" si="15"/>
        <v>217</v>
      </c>
      <c r="K155" s="177">
        <f t="shared" si="16"/>
        <v>0</v>
      </c>
      <c r="L155" s="177">
        <f t="shared" si="17"/>
        <v>0</v>
      </c>
      <c r="M155" s="177"/>
      <c r="N155" s="177">
        <v>7</v>
      </c>
      <c r="O155" s="177"/>
      <c r="P155" s="181"/>
      <c r="Q155" s="181"/>
      <c r="R155" s="181"/>
      <c r="S155" s="178">
        <f t="shared" si="18"/>
        <v>0</v>
      </c>
      <c r="T155" s="178"/>
      <c r="U155" s="178"/>
      <c r="V155" s="189"/>
      <c r="W155" s="52"/>
      <c r="Z155">
        <v>0</v>
      </c>
    </row>
    <row r="156" spans="1:26" ht="25.05" customHeight="1" x14ac:dyDescent="0.3">
      <c r="A156" s="179"/>
      <c r="B156" s="203">
        <v>51</v>
      </c>
      <c r="C156" s="180" t="s">
        <v>121</v>
      </c>
      <c r="D156" s="388" t="s">
        <v>342</v>
      </c>
      <c r="E156" s="388"/>
      <c r="F156" s="174" t="s">
        <v>118</v>
      </c>
      <c r="G156" s="175">
        <v>60.165999999999997</v>
      </c>
      <c r="H156" s="174"/>
      <c r="I156" s="174">
        <f t="shared" si="14"/>
        <v>0</v>
      </c>
      <c r="J156" s="176">
        <f t="shared" si="15"/>
        <v>481.33</v>
      </c>
      <c r="K156" s="177">
        <f t="shared" si="16"/>
        <v>0</v>
      </c>
      <c r="L156" s="177">
        <f t="shared" si="17"/>
        <v>0</v>
      </c>
      <c r="M156" s="177"/>
      <c r="N156" s="177">
        <v>8</v>
      </c>
      <c r="O156" s="177"/>
      <c r="P156" s="181"/>
      <c r="Q156" s="181"/>
      <c r="R156" s="181"/>
      <c r="S156" s="178">
        <f t="shared" si="18"/>
        <v>0</v>
      </c>
      <c r="T156" s="178"/>
      <c r="U156" s="178"/>
      <c r="V156" s="189"/>
      <c r="W156" s="52"/>
      <c r="Z156">
        <v>0</v>
      </c>
    </row>
    <row r="157" spans="1:26" ht="25.05" customHeight="1" x14ac:dyDescent="0.3">
      <c r="A157" s="179"/>
      <c r="B157" s="217">
        <v>52</v>
      </c>
      <c r="C157" s="214" t="s">
        <v>343</v>
      </c>
      <c r="D157" s="390" t="s">
        <v>344</v>
      </c>
      <c r="E157" s="390"/>
      <c r="F157" s="209" t="s">
        <v>146</v>
      </c>
      <c r="G157" s="210">
        <v>697.43</v>
      </c>
      <c r="H157" s="209"/>
      <c r="I157" s="209">
        <f t="shared" si="14"/>
        <v>0</v>
      </c>
      <c r="J157" s="211">
        <f t="shared" si="15"/>
        <v>8369.16</v>
      </c>
      <c r="K157" s="212">
        <f t="shared" si="16"/>
        <v>0</v>
      </c>
      <c r="L157" s="212"/>
      <c r="M157" s="212">
        <f t="shared" ref="M157:M162" si="19">ROUND(G157*(H157),2)</f>
        <v>0</v>
      </c>
      <c r="N157" s="212">
        <v>12</v>
      </c>
      <c r="O157" s="212"/>
      <c r="P157" s="215"/>
      <c r="Q157" s="215"/>
      <c r="R157" s="215"/>
      <c r="S157" s="213">
        <f t="shared" si="18"/>
        <v>0</v>
      </c>
      <c r="T157" s="213"/>
      <c r="U157" s="213"/>
      <c r="V157" s="216"/>
      <c r="W157" s="52"/>
      <c r="Z157">
        <v>0</v>
      </c>
    </row>
    <row r="158" spans="1:26" ht="25.05" customHeight="1" x14ac:dyDescent="0.3">
      <c r="A158" s="179"/>
      <c r="B158" s="217">
        <v>53</v>
      </c>
      <c r="C158" s="214" t="s">
        <v>345</v>
      </c>
      <c r="D158" s="390" t="s">
        <v>346</v>
      </c>
      <c r="E158" s="390"/>
      <c r="F158" s="209" t="s">
        <v>163</v>
      </c>
      <c r="G158" s="210">
        <v>56.56</v>
      </c>
      <c r="H158" s="209"/>
      <c r="I158" s="209">
        <f t="shared" si="14"/>
        <v>0</v>
      </c>
      <c r="J158" s="211">
        <f t="shared" si="15"/>
        <v>84.84</v>
      </c>
      <c r="K158" s="212">
        <f t="shared" si="16"/>
        <v>0</v>
      </c>
      <c r="L158" s="212"/>
      <c r="M158" s="212">
        <f t="shared" si="19"/>
        <v>0</v>
      </c>
      <c r="N158" s="212">
        <v>1.5</v>
      </c>
      <c r="O158" s="212"/>
      <c r="P158" s="215"/>
      <c r="Q158" s="215"/>
      <c r="R158" s="215"/>
      <c r="S158" s="213">
        <f t="shared" si="18"/>
        <v>0</v>
      </c>
      <c r="T158" s="213"/>
      <c r="U158" s="213"/>
      <c r="V158" s="216"/>
      <c r="W158" s="52"/>
      <c r="Z158">
        <v>0</v>
      </c>
    </row>
    <row r="159" spans="1:26" ht="25.05" customHeight="1" x14ac:dyDescent="0.3">
      <c r="A159" s="179"/>
      <c r="B159" s="217">
        <v>54</v>
      </c>
      <c r="C159" s="214" t="s">
        <v>164</v>
      </c>
      <c r="D159" s="390" t="s">
        <v>165</v>
      </c>
      <c r="E159" s="390"/>
      <c r="F159" s="209" t="s">
        <v>107</v>
      </c>
      <c r="G159" s="210">
        <v>27.27</v>
      </c>
      <c r="H159" s="209"/>
      <c r="I159" s="209">
        <f t="shared" si="14"/>
        <v>0</v>
      </c>
      <c r="J159" s="211">
        <f t="shared" si="15"/>
        <v>223.07</v>
      </c>
      <c r="K159" s="212">
        <f t="shared" si="16"/>
        <v>0</v>
      </c>
      <c r="L159" s="212"/>
      <c r="M159" s="212">
        <f t="shared" si="19"/>
        <v>0</v>
      </c>
      <c r="N159" s="212">
        <v>8.18</v>
      </c>
      <c r="O159" s="212"/>
      <c r="P159" s="215"/>
      <c r="Q159" s="215"/>
      <c r="R159" s="215"/>
      <c r="S159" s="213">
        <f t="shared" si="18"/>
        <v>0</v>
      </c>
      <c r="T159" s="213"/>
      <c r="U159" s="213"/>
      <c r="V159" s="216"/>
      <c r="W159" s="52"/>
      <c r="Z159">
        <v>0</v>
      </c>
    </row>
    <row r="160" spans="1:26" ht="25.05" customHeight="1" x14ac:dyDescent="0.3">
      <c r="A160" s="179"/>
      <c r="B160" s="217">
        <v>55</v>
      </c>
      <c r="C160" s="214" t="s">
        <v>347</v>
      </c>
      <c r="D160" s="390" t="s">
        <v>348</v>
      </c>
      <c r="E160" s="390"/>
      <c r="F160" s="209" t="s">
        <v>163</v>
      </c>
      <c r="G160" s="210">
        <v>188</v>
      </c>
      <c r="H160" s="209"/>
      <c r="I160" s="209">
        <f t="shared" si="14"/>
        <v>0</v>
      </c>
      <c r="J160" s="211">
        <f t="shared" si="15"/>
        <v>3816.4</v>
      </c>
      <c r="K160" s="212">
        <f t="shared" si="16"/>
        <v>0</v>
      </c>
      <c r="L160" s="212"/>
      <c r="M160" s="212">
        <f t="shared" si="19"/>
        <v>0</v>
      </c>
      <c r="N160" s="212">
        <v>20.3</v>
      </c>
      <c r="O160" s="212"/>
      <c r="P160" s="215"/>
      <c r="Q160" s="215"/>
      <c r="R160" s="215"/>
      <c r="S160" s="213">
        <f t="shared" si="18"/>
        <v>0</v>
      </c>
      <c r="T160" s="213"/>
      <c r="U160" s="213"/>
      <c r="V160" s="216"/>
      <c r="W160" s="52"/>
      <c r="Z160">
        <v>0</v>
      </c>
    </row>
    <row r="161" spans="1:26" ht="25.05" customHeight="1" x14ac:dyDescent="0.3">
      <c r="A161" s="179"/>
      <c r="B161" s="217">
        <v>56</v>
      </c>
      <c r="C161" s="214" t="s">
        <v>349</v>
      </c>
      <c r="D161" s="390" t="s">
        <v>350</v>
      </c>
      <c r="E161" s="390"/>
      <c r="F161" s="208" t="s">
        <v>163</v>
      </c>
      <c r="G161" s="210">
        <v>17.170000000000002</v>
      </c>
      <c r="H161" s="209"/>
      <c r="I161" s="209">
        <f t="shared" si="14"/>
        <v>0</v>
      </c>
      <c r="J161" s="208">
        <f t="shared" si="15"/>
        <v>82.42</v>
      </c>
      <c r="K161" s="213">
        <f t="shared" si="16"/>
        <v>0</v>
      </c>
      <c r="L161" s="213"/>
      <c r="M161" s="213">
        <f t="shared" si="19"/>
        <v>0</v>
      </c>
      <c r="N161" s="213">
        <v>4.8</v>
      </c>
      <c r="O161" s="213"/>
      <c r="P161" s="215"/>
      <c r="Q161" s="215"/>
      <c r="R161" s="215"/>
      <c r="S161" s="213">
        <f t="shared" si="18"/>
        <v>0</v>
      </c>
      <c r="T161" s="213"/>
      <c r="U161" s="213"/>
      <c r="V161" s="216"/>
      <c r="W161" s="52"/>
      <c r="Z161">
        <v>0</v>
      </c>
    </row>
    <row r="162" spans="1:26" ht="25.05" customHeight="1" x14ac:dyDescent="0.3">
      <c r="A162" s="179"/>
      <c r="B162" s="217">
        <v>57</v>
      </c>
      <c r="C162" s="214" t="s">
        <v>351</v>
      </c>
      <c r="D162" s="390" t="s">
        <v>352</v>
      </c>
      <c r="E162" s="390"/>
      <c r="F162" s="208" t="s">
        <v>353</v>
      </c>
      <c r="G162" s="210">
        <v>35</v>
      </c>
      <c r="H162" s="209"/>
      <c r="I162" s="209">
        <f t="shared" si="14"/>
        <v>0</v>
      </c>
      <c r="J162" s="208">
        <f t="shared" si="15"/>
        <v>210</v>
      </c>
      <c r="K162" s="213">
        <f t="shared" si="16"/>
        <v>0</v>
      </c>
      <c r="L162" s="213"/>
      <c r="M162" s="213">
        <f t="shared" si="19"/>
        <v>0</v>
      </c>
      <c r="N162" s="213">
        <v>6</v>
      </c>
      <c r="O162" s="213"/>
      <c r="P162" s="215">
        <v>1</v>
      </c>
      <c r="Q162" s="215"/>
      <c r="R162" s="215">
        <v>1</v>
      </c>
      <c r="S162" s="213">
        <f t="shared" si="18"/>
        <v>35</v>
      </c>
      <c r="T162" s="213"/>
      <c r="U162" s="213"/>
      <c r="V162" s="216"/>
      <c r="W162" s="52"/>
      <c r="Z162">
        <v>0</v>
      </c>
    </row>
    <row r="163" spans="1:26" x14ac:dyDescent="0.3">
      <c r="A163" s="9"/>
      <c r="B163" s="202"/>
      <c r="C163" s="172">
        <v>9</v>
      </c>
      <c r="D163" s="364" t="s">
        <v>112</v>
      </c>
      <c r="E163" s="364"/>
      <c r="F163" s="9"/>
      <c r="G163" s="171"/>
      <c r="H163" s="138"/>
      <c r="I163" s="140">
        <f>ROUND((SUM(I141:I162))/1,2)</f>
        <v>0</v>
      </c>
      <c r="J163" s="9"/>
      <c r="K163" s="9"/>
      <c r="L163" s="9">
        <f>ROUND((SUM(L141:L162))/1,2)</f>
        <v>0</v>
      </c>
      <c r="M163" s="9">
        <f>ROUND((SUM(M141:M162))/1,2)</f>
        <v>0</v>
      </c>
      <c r="N163" s="9"/>
      <c r="O163" s="9"/>
      <c r="P163" s="9"/>
      <c r="Q163" s="9"/>
      <c r="R163" s="9"/>
      <c r="S163" s="9">
        <f>ROUND((SUM(S141:S162))/1,2)</f>
        <v>42.14</v>
      </c>
      <c r="T163" s="9"/>
      <c r="U163" s="9"/>
      <c r="V163" s="190">
        <f>ROUND((SUM(V141:V162))/1,2)</f>
        <v>0</v>
      </c>
      <c r="W163" s="206"/>
      <c r="X163" s="137"/>
      <c r="Y163" s="137"/>
      <c r="Z163" s="137"/>
    </row>
    <row r="164" spans="1:26" x14ac:dyDescent="0.3">
      <c r="A164" s="1"/>
      <c r="B164" s="198"/>
      <c r="C164" s="1"/>
      <c r="D164" s="1"/>
      <c r="E164" s="1"/>
      <c r="F164" s="1"/>
      <c r="G164" s="165"/>
      <c r="H164" s="131"/>
      <c r="I164" s="13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91"/>
      <c r="W164" s="52"/>
    </row>
    <row r="165" spans="1:26" x14ac:dyDescent="0.3">
      <c r="A165" s="9"/>
      <c r="B165" s="202"/>
      <c r="C165" s="172">
        <v>99</v>
      </c>
      <c r="D165" s="364" t="s">
        <v>123</v>
      </c>
      <c r="E165" s="364"/>
      <c r="F165" s="9"/>
      <c r="G165" s="171"/>
      <c r="H165" s="138"/>
      <c r="I165" s="138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188"/>
      <c r="W165" s="206"/>
      <c r="X165" s="137"/>
      <c r="Y165" s="137"/>
      <c r="Z165" s="137"/>
    </row>
    <row r="166" spans="1:26" ht="25.05" customHeight="1" x14ac:dyDescent="0.3">
      <c r="A166" s="179"/>
      <c r="B166" s="203">
        <v>58</v>
      </c>
      <c r="C166" s="180" t="s">
        <v>124</v>
      </c>
      <c r="D166" s="388" t="s">
        <v>125</v>
      </c>
      <c r="E166" s="388"/>
      <c r="F166" s="173" t="s">
        <v>118</v>
      </c>
      <c r="G166" s="175">
        <v>131.964</v>
      </c>
      <c r="H166" s="174"/>
      <c r="I166" s="174">
        <f>ROUND(G166*(H166),2)</f>
        <v>0</v>
      </c>
      <c r="J166" s="173">
        <f>ROUND(G166*(N166),2)</f>
        <v>256.01</v>
      </c>
      <c r="K166" s="178">
        <f>ROUND(G166*(O166),2)</f>
        <v>0</v>
      </c>
      <c r="L166" s="178">
        <f>ROUND(G166*(H166),2)</f>
        <v>0</v>
      </c>
      <c r="M166" s="178"/>
      <c r="N166" s="178">
        <v>1.94</v>
      </c>
      <c r="O166" s="178"/>
      <c r="P166" s="181"/>
      <c r="Q166" s="181"/>
      <c r="R166" s="181"/>
      <c r="S166" s="178">
        <f>ROUND(G166*(P166),3)</f>
        <v>0</v>
      </c>
      <c r="T166" s="178"/>
      <c r="U166" s="178"/>
      <c r="V166" s="189"/>
      <c r="W166" s="52"/>
      <c r="Z166">
        <v>0</v>
      </c>
    </row>
    <row r="167" spans="1:26" x14ac:dyDescent="0.3">
      <c r="A167" s="9"/>
      <c r="B167" s="202"/>
      <c r="C167" s="172">
        <v>99</v>
      </c>
      <c r="D167" s="364" t="s">
        <v>123</v>
      </c>
      <c r="E167" s="364"/>
      <c r="F167" s="9"/>
      <c r="G167" s="171"/>
      <c r="H167" s="138"/>
      <c r="I167" s="140">
        <f>ROUND((SUM(I165:I166))/1,2)</f>
        <v>0</v>
      </c>
      <c r="J167" s="9"/>
      <c r="K167" s="9"/>
      <c r="L167" s="9">
        <f>ROUND((SUM(L165:L166))/1,2)</f>
        <v>0</v>
      </c>
      <c r="M167" s="9">
        <f>ROUND((SUM(M165:M166))/1,2)</f>
        <v>0</v>
      </c>
      <c r="N167" s="9"/>
      <c r="O167" s="9"/>
      <c r="P167" s="9"/>
      <c r="Q167" s="9"/>
      <c r="R167" s="9"/>
      <c r="S167" s="9">
        <f>ROUND((SUM(S165:S166))/1,2)</f>
        <v>0</v>
      </c>
      <c r="T167" s="9"/>
      <c r="U167" s="9"/>
      <c r="V167" s="190">
        <f>ROUND((SUM(V165:V166))/1,2)</f>
        <v>0</v>
      </c>
      <c r="W167" s="206"/>
      <c r="X167" s="137"/>
      <c r="Y167" s="137"/>
      <c r="Z167" s="137"/>
    </row>
    <row r="168" spans="1:26" x14ac:dyDescent="0.3">
      <c r="A168" s="1"/>
      <c r="B168" s="198"/>
      <c r="C168" s="1"/>
      <c r="D168" s="1"/>
      <c r="E168" s="1"/>
      <c r="F168" s="1"/>
      <c r="G168" s="165"/>
      <c r="H168" s="131"/>
      <c r="I168" s="13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91"/>
      <c r="W168" s="52"/>
    </row>
    <row r="169" spans="1:26" x14ac:dyDescent="0.3">
      <c r="A169" s="9"/>
      <c r="B169" s="202"/>
      <c r="C169" s="9"/>
      <c r="D169" s="366" t="s">
        <v>73</v>
      </c>
      <c r="E169" s="366"/>
      <c r="F169" s="9"/>
      <c r="G169" s="171"/>
      <c r="H169" s="138"/>
      <c r="I169" s="140">
        <f>ROUND((SUM(I86:I168))/2,2)</f>
        <v>0</v>
      </c>
      <c r="J169" s="9"/>
      <c r="K169" s="9"/>
      <c r="L169" s="138">
        <f>ROUND((SUM(L86:L168))/2,2)</f>
        <v>0</v>
      </c>
      <c r="M169" s="138">
        <f>ROUND((SUM(M86:M168))/2,2)</f>
        <v>0</v>
      </c>
      <c r="N169" s="9"/>
      <c r="O169" s="9"/>
      <c r="P169" s="182"/>
      <c r="Q169" s="9"/>
      <c r="R169" s="9"/>
      <c r="S169" s="182">
        <f>ROUND((SUM(S86:S168))/2,2)</f>
        <v>113.88</v>
      </c>
      <c r="T169" s="9"/>
      <c r="U169" s="9"/>
      <c r="V169" s="190">
        <f>ROUND((SUM(V86:V168))/2,2)</f>
        <v>0</v>
      </c>
      <c r="W169" s="52"/>
    </row>
    <row r="170" spans="1:26" x14ac:dyDescent="0.3">
      <c r="A170" s="1"/>
      <c r="B170" s="198"/>
      <c r="C170" s="1"/>
      <c r="D170" s="1"/>
      <c r="E170" s="1"/>
      <c r="F170" s="1"/>
      <c r="G170" s="165"/>
      <c r="H170" s="131"/>
      <c r="I170" s="13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91"/>
      <c r="W170" s="52"/>
    </row>
    <row r="171" spans="1:26" x14ac:dyDescent="0.3">
      <c r="A171" s="9"/>
      <c r="B171" s="202"/>
      <c r="C171" s="9"/>
      <c r="D171" s="366" t="s">
        <v>267</v>
      </c>
      <c r="E171" s="366"/>
      <c r="F171" s="9"/>
      <c r="G171" s="171"/>
      <c r="H171" s="138"/>
      <c r="I171" s="138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188"/>
      <c r="W171" s="206"/>
      <c r="X171" s="137"/>
      <c r="Y171" s="137"/>
      <c r="Z171" s="137"/>
    </row>
    <row r="172" spans="1:26" x14ac:dyDescent="0.3">
      <c r="A172" s="9"/>
      <c r="B172" s="202"/>
      <c r="C172" s="172">
        <v>711</v>
      </c>
      <c r="D172" s="364" t="s">
        <v>354</v>
      </c>
      <c r="E172" s="364"/>
      <c r="F172" s="9"/>
      <c r="G172" s="171"/>
      <c r="H172" s="138"/>
      <c r="I172" s="138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188"/>
      <c r="W172" s="206"/>
      <c r="X172" s="137"/>
      <c r="Y172" s="137"/>
      <c r="Z172" s="137"/>
    </row>
    <row r="173" spans="1:26" ht="25.05" customHeight="1" x14ac:dyDescent="0.3">
      <c r="A173" s="179"/>
      <c r="B173" s="203">
        <v>59</v>
      </c>
      <c r="C173" s="180" t="s">
        <v>355</v>
      </c>
      <c r="D173" s="388" t="s">
        <v>356</v>
      </c>
      <c r="E173" s="388"/>
      <c r="F173" s="173" t="s">
        <v>98</v>
      </c>
      <c r="G173" s="175">
        <v>8.8000000000000007</v>
      </c>
      <c r="H173" s="174"/>
      <c r="I173" s="174">
        <f t="shared" ref="I173:I179" si="20">ROUND(G173*(H173),2)</f>
        <v>0</v>
      </c>
      <c r="J173" s="173">
        <f t="shared" ref="J173:J179" si="21">ROUND(G173*(N173),2)</f>
        <v>4.75</v>
      </c>
      <c r="K173" s="178">
        <f t="shared" ref="K173:K179" si="22">ROUND(G173*(O173),2)</f>
        <v>0</v>
      </c>
      <c r="L173" s="178">
        <f>ROUND(G173*(H173),2)</f>
        <v>0</v>
      </c>
      <c r="M173" s="178"/>
      <c r="N173" s="178">
        <v>0.54</v>
      </c>
      <c r="O173" s="178"/>
      <c r="P173" s="181">
        <v>2.3000000000000001E-4</v>
      </c>
      <c r="Q173" s="181"/>
      <c r="R173" s="181">
        <v>2.3000000000000001E-4</v>
      </c>
      <c r="S173" s="178">
        <f t="shared" ref="S173:S179" si="23">ROUND(G173*(P173),3)</f>
        <v>2E-3</v>
      </c>
      <c r="T173" s="178"/>
      <c r="U173" s="178"/>
      <c r="V173" s="189"/>
      <c r="W173" s="52"/>
      <c r="Z173">
        <v>0</v>
      </c>
    </row>
    <row r="174" spans="1:26" ht="25.05" customHeight="1" x14ac:dyDescent="0.3">
      <c r="A174" s="179"/>
      <c r="B174" s="203">
        <v>60</v>
      </c>
      <c r="C174" s="180" t="s">
        <v>357</v>
      </c>
      <c r="D174" s="388" t="s">
        <v>358</v>
      </c>
      <c r="E174" s="388"/>
      <c r="F174" s="173" t="s">
        <v>98</v>
      </c>
      <c r="G174" s="175">
        <v>11</v>
      </c>
      <c r="H174" s="174"/>
      <c r="I174" s="174">
        <f t="shared" si="20"/>
        <v>0</v>
      </c>
      <c r="J174" s="173">
        <f t="shared" si="21"/>
        <v>11</v>
      </c>
      <c r="K174" s="178">
        <f t="shared" si="22"/>
        <v>0</v>
      </c>
      <c r="L174" s="178">
        <f>ROUND(G174*(H174),2)</f>
        <v>0</v>
      </c>
      <c r="M174" s="178"/>
      <c r="N174" s="178">
        <v>1</v>
      </c>
      <c r="O174" s="178"/>
      <c r="P174" s="181">
        <v>2.6000000000000003E-4</v>
      </c>
      <c r="Q174" s="181"/>
      <c r="R174" s="181">
        <v>2.6000000000000003E-4</v>
      </c>
      <c r="S174" s="178">
        <f t="shared" si="23"/>
        <v>3.0000000000000001E-3</v>
      </c>
      <c r="T174" s="178"/>
      <c r="U174" s="178"/>
      <c r="V174" s="189"/>
      <c r="W174" s="52"/>
      <c r="Z174">
        <v>0</v>
      </c>
    </row>
    <row r="175" spans="1:26" ht="25.05" customHeight="1" x14ac:dyDescent="0.3">
      <c r="A175" s="179"/>
      <c r="B175" s="203">
        <v>61</v>
      </c>
      <c r="C175" s="180" t="s">
        <v>359</v>
      </c>
      <c r="D175" s="388" t="s">
        <v>360</v>
      </c>
      <c r="E175" s="388"/>
      <c r="F175" s="173" t="s">
        <v>98</v>
      </c>
      <c r="G175" s="175">
        <v>8.8000000000000007</v>
      </c>
      <c r="H175" s="174"/>
      <c r="I175" s="174">
        <f t="shared" si="20"/>
        <v>0</v>
      </c>
      <c r="J175" s="173">
        <f t="shared" si="21"/>
        <v>24.46</v>
      </c>
      <c r="K175" s="178">
        <f t="shared" si="22"/>
        <v>0</v>
      </c>
      <c r="L175" s="178">
        <f>ROUND(G175*(H175),2)</f>
        <v>0</v>
      </c>
      <c r="M175" s="178"/>
      <c r="N175" s="178">
        <v>2.7800000000000002</v>
      </c>
      <c r="O175" s="178"/>
      <c r="P175" s="181">
        <v>5.4000000000000001E-4</v>
      </c>
      <c r="Q175" s="181"/>
      <c r="R175" s="181">
        <v>5.4000000000000001E-4</v>
      </c>
      <c r="S175" s="178">
        <f t="shared" si="23"/>
        <v>5.0000000000000001E-3</v>
      </c>
      <c r="T175" s="178"/>
      <c r="U175" s="178"/>
      <c r="V175" s="189"/>
      <c r="W175" s="52"/>
      <c r="Z175">
        <v>0</v>
      </c>
    </row>
    <row r="176" spans="1:26" ht="25.05" customHeight="1" x14ac:dyDescent="0.3">
      <c r="A176" s="179"/>
      <c r="B176" s="203">
        <v>62</v>
      </c>
      <c r="C176" s="180" t="s">
        <v>361</v>
      </c>
      <c r="D176" s="388" t="s">
        <v>362</v>
      </c>
      <c r="E176" s="388"/>
      <c r="F176" s="173" t="s">
        <v>98</v>
      </c>
      <c r="G176" s="175">
        <v>11</v>
      </c>
      <c r="H176" s="174"/>
      <c r="I176" s="174">
        <f t="shared" si="20"/>
        <v>0</v>
      </c>
      <c r="J176" s="173">
        <f t="shared" si="21"/>
        <v>47.85</v>
      </c>
      <c r="K176" s="178">
        <f t="shared" si="22"/>
        <v>0</v>
      </c>
      <c r="L176" s="178">
        <f>ROUND(G176*(H176),2)</f>
        <v>0</v>
      </c>
      <c r="M176" s="178"/>
      <c r="N176" s="178">
        <v>4.3499999999999996</v>
      </c>
      <c r="O176" s="178"/>
      <c r="P176" s="181">
        <v>5.4000000000000001E-4</v>
      </c>
      <c r="Q176" s="181"/>
      <c r="R176" s="181">
        <v>5.4000000000000001E-4</v>
      </c>
      <c r="S176" s="178">
        <f t="shared" si="23"/>
        <v>6.0000000000000001E-3</v>
      </c>
      <c r="T176" s="178"/>
      <c r="U176" s="178"/>
      <c r="V176" s="189"/>
      <c r="W176" s="52"/>
      <c r="Z176">
        <v>0</v>
      </c>
    </row>
    <row r="177" spans="1:26" ht="25.05" customHeight="1" x14ac:dyDescent="0.3">
      <c r="A177" s="179"/>
      <c r="B177" s="203">
        <v>63</v>
      </c>
      <c r="C177" s="180" t="s">
        <v>363</v>
      </c>
      <c r="D177" s="388" t="s">
        <v>364</v>
      </c>
      <c r="E177" s="388"/>
      <c r="F177" s="173" t="s">
        <v>118</v>
      </c>
      <c r="G177" s="175">
        <v>0.13300000000000001</v>
      </c>
      <c r="H177" s="174"/>
      <c r="I177" s="174">
        <f t="shared" si="20"/>
        <v>0</v>
      </c>
      <c r="J177" s="173">
        <f t="shared" si="21"/>
        <v>4.5</v>
      </c>
      <c r="K177" s="178">
        <f t="shared" si="22"/>
        <v>0</v>
      </c>
      <c r="L177" s="178">
        <f>ROUND(G177*(H177),2)</f>
        <v>0</v>
      </c>
      <c r="M177" s="178"/>
      <c r="N177" s="178">
        <v>33.799999999999997</v>
      </c>
      <c r="O177" s="178"/>
      <c r="P177" s="181"/>
      <c r="Q177" s="181"/>
      <c r="R177" s="181"/>
      <c r="S177" s="178">
        <f t="shared" si="23"/>
        <v>0</v>
      </c>
      <c r="T177" s="178"/>
      <c r="U177" s="178"/>
      <c r="V177" s="189"/>
      <c r="W177" s="52"/>
      <c r="Z177">
        <v>0</v>
      </c>
    </row>
    <row r="178" spans="1:26" ht="25.05" customHeight="1" x14ac:dyDescent="0.3">
      <c r="A178" s="179"/>
      <c r="B178" s="217">
        <v>64</v>
      </c>
      <c r="C178" s="214" t="s">
        <v>365</v>
      </c>
      <c r="D178" s="390" t="s">
        <v>366</v>
      </c>
      <c r="E178" s="390"/>
      <c r="F178" s="208" t="s">
        <v>118</v>
      </c>
      <c r="G178" s="210">
        <v>3.2000000000000001E-2</v>
      </c>
      <c r="H178" s="209"/>
      <c r="I178" s="209">
        <f t="shared" si="20"/>
        <v>0</v>
      </c>
      <c r="J178" s="208">
        <f t="shared" si="21"/>
        <v>16.64</v>
      </c>
      <c r="K178" s="213">
        <f t="shared" si="22"/>
        <v>0</v>
      </c>
      <c r="L178" s="213"/>
      <c r="M178" s="213">
        <f>ROUND(G178*(H178),2)</f>
        <v>0</v>
      </c>
      <c r="N178" s="213">
        <v>520</v>
      </c>
      <c r="O178" s="213"/>
      <c r="P178" s="215"/>
      <c r="Q178" s="215"/>
      <c r="R178" s="215"/>
      <c r="S178" s="213">
        <f t="shared" si="23"/>
        <v>0</v>
      </c>
      <c r="T178" s="213"/>
      <c r="U178" s="213"/>
      <c r="V178" s="216"/>
      <c r="W178" s="52"/>
      <c r="Z178">
        <v>0</v>
      </c>
    </row>
    <row r="179" spans="1:26" ht="25.05" customHeight="1" x14ac:dyDescent="0.3">
      <c r="A179" s="179"/>
      <c r="B179" s="217">
        <v>65</v>
      </c>
      <c r="C179" s="214" t="s">
        <v>367</v>
      </c>
      <c r="D179" s="390" t="s">
        <v>368</v>
      </c>
      <c r="E179" s="390"/>
      <c r="F179" s="208" t="s">
        <v>98</v>
      </c>
      <c r="G179" s="210">
        <v>19.8</v>
      </c>
      <c r="H179" s="209"/>
      <c r="I179" s="209">
        <f t="shared" si="20"/>
        <v>0</v>
      </c>
      <c r="J179" s="208">
        <f t="shared" si="21"/>
        <v>75.239999999999995</v>
      </c>
      <c r="K179" s="213">
        <f t="shared" si="22"/>
        <v>0</v>
      </c>
      <c r="L179" s="213"/>
      <c r="M179" s="213">
        <f>ROUND(G179*(H179),2)</f>
        <v>0</v>
      </c>
      <c r="N179" s="213">
        <v>3.8</v>
      </c>
      <c r="O179" s="213"/>
      <c r="P179" s="215">
        <v>3.8800000000000002E-3</v>
      </c>
      <c r="Q179" s="215"/>
      <c r="R179" s="215">
        <v>3.8800000000000002E-3</v>
      </c>
      <c r="S179" s="213">
        <f t="shared" si="23"/>
        <v>7.6999999999999999E-2</v>
      </c>
      <c r="T179" s="213"/>
      <c r="U179" s="213"/>
      <c r="V179" s="216"/>
      <c r="W179" s="52"/>
      <c r="Z179">
        <v>0</v>
      </c>
    </row>
    <row r="180" spans="1:26" x14ac:dyDescent="0.3">
      <c r="A180" s="9"/>
      <c r="B180" s="202"/>
      <c r="C180" s="172">
        <v>711</v>
      </c>
      <c r="D180" s="364" t="s">
        <v>354</v>
      </c>
      <c r="E180" s="364"/>
      <c r="F180" s="9"/>
      <c r="G180" s="171"/>
      <c r="H180" s="138"/>
      <c r="I180" s="140">
        <f>ROUND((SUM(I172:I179))/1,2)</f>
        <v>0</v>
      </c>
      <c r="J180" s="9"/>
      <c r="K180" s="9"/>
      <c r="L180" s="9">
        <f>ROUND((SUM(L172:L179))/1,2)</f>
        <v>0</v>
      </c>
      <c r="M180" s="9">
        <f>ROUND((SUM(M172:M179))/1,2)</f>
        <v>0</v>
      </c>
      <c r="N180" s="9"/>
      <c r="O180" s="9"/>
      <c r="P180" s="9"/>
      <c r="Q180" s="9"/>
      <c r="R180" s="9"/>
      <c r="S180" s="9">
        <f>ROUND((SUM(S172:S179))/1,2)</f>
        <v>0.09</v>
      </c>
      <c r="T180" s="9"/>
      <c r="U180" s="9"/>
      <c r="V180" s="190">
        <f>ROUND((SUM(V172:V179))/1,2)</f>
        <v>0</v>
      </c>
      <c r="W180" s="206"/>
      <c r="X180" s="137"/>
      <c r="Y180" s="137"/>
      <c r="Z180" s="137"/>
    </row>
    <row r="181" spans="1:26" x14ac:dyDescent="0.3">
      <c r="A181" s="1"/>
      <c r="B181" s="198"/>
      <c r="C181" s="1"/>
      <c r="D181" s="1"/>
      <c r="E181" s="1"/>
      <c r="F181" s="1"/>
      <c r="G181" s="165"/>
      <c r="H181" s="131"/>
      <c r="I181" s="13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91"/>
      <c r="W181" s="52"/>
    </row>
    <row r="182" spans="1:26" x14ac:dyDescent="0.3">
      <c r="A182" s="9"/>
      <c r="B182" s="202"/>
      <c r="C182" s="172">
        <v>783</v>
      </c>
      <c r="D182" s="364" t="s">
        <v>369</v>
      </c>
      <c r="E182" s="364"/>
      <c r="F182" s="9"/>
      <c r="G182" s="171"/>
      <c r="H182" s="138"/>
      <c r="I182" s="138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188"/>
      <c r="W182" s="206"/>
      <c r="X182" s="137"/>
      <c r="Y182" s="137"/>
      <c r="Z182" s="137"/>
    </row>
    <row r="183" spans="1:26" ht="25.05" customHeight="1" x14ac:dyDescent="0.3">
      <c r="A183" s="179"/>
      <c r="B183" s="203">
        <v>66</v>
      </c>
      <c r="C183" s="180" t="s">
        <v>370</v>
      </c>
      <c r="D183" s="388" t="s">
        <v>371</v>
      </c>
      <c r="E183" s="388"/>
      <c r="F183" s="173" t="s">
        <v>115</v>
      </c>
      <c r="G183" s="175">
        <v>269.5</v>
      </c>
      <c r="H183" s="174"/>
      <c r="I183" s="174">
        <f>ROUND(G183*(H183),2)</f>
        <v>0</v>
      </c>
      <c r="J183" s="173">
        <f>ROUND(G183*(N183),2)</f>
        <v>425.81</v>
      </c>
      <c r="K183" s="178">
        <f>ROUND(G183*(O183),2)</f>
        <v>0</v>
      </c>
      <c r="L183" s="178">
        <f>ROUND(G183*(H183),2)</f>
        <v>0</v>
      </c>
      <c r="M183" s="178"/>
      <c r="N183" s="178">
        <v>1.58</v>
      </c>
      <c r="O183" s="178"/>
      <c r="P183" s="181">
        <v>7.0000000000000007E-5</v>
      </c>
      <c r="Q183" s="181"/>
      <c r="R183" s="181">
        <v>7.0000000000000007E-5</v>
      </c>
      <c r="S183" s="178">
        <f>ROUND(G183*(P183),3)</f>
        <v>1.9E-2</v>
      </c>
      <c r="T183" s="178"/>
      <c r="U183" s="178"/>
      <c r="V183" s="189"/>
      <c r="W183" s="52"/>
      <c r="Z183">
        <v>0</v>
      </c>
    </row>
    <row r="184" spans="1:26" x14ac:dyDescent="0.3">
      <c r="A184" s="9"/>
      <c r="B184" s="202"/>
      <c r="C184" s="172">
        <v>783</v>
      </c>
      <c r="D184" s="364" t="s">
        <v>369</v>
      </c>
      <c r="E184" s="364"/>
      <c r="F184" s="9"/>
      <c r="G184" s="171"/>
      <c r="H184" s="138"/>
      <c r="I184" s="140">
        <f>ROUND((SUM(I182:I183))/1,2)</f>
        <v>0</v>
      </c>
      <c r="J184" s="9"/>
      <c r="K184" s="9"/>
      <c r="L184" s="9">
        <f>ROUND((SUM(L182:L183))/1,2)</f>
        <v>0</v>
      </c>
      <c r="M184" s="9">
        <f>ROUND((SUM(M182:M183))/1,2)</f>
        <v>0</v>
      </c>
      <c r="N184" s="9"/>
      <c r="O184" s="9"/>
      <c r="P184" s="182"/>
      <c r="Q184" s="1"/>
      <c r="R184" s="1"/>
      <c r="S184" s="182">
        <f>ROUND((SUM(S182:S183))/1,2)</f>
        <v>0.02</v>
      </c>
      <c r="T184" s="2"/>
      <c r="U184" s="2"/>
      <c r="V184" s="190">
        <f>ROUND((SUM(V182:V183))/1,2)</f>
        <v>0</v>
      </c>
      <c r="W184" s="52"/>
    </row>
    <row r="185" spans="1:26" x14ac:dyDescent="0.3">
      <c r="A185" s="1"/>
      <c r="B185" s="198"/>
      <c r="C185" s="1"/>
      <c r="D185" s="1"/>
      <c r="E185" s="1"/>
      <c r="F185" s="1"/>
      <c r="G185" s="165"/>
      <c r="H185" s="131"/>
      <c r="I185" s="13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91"/>
      <c r="W185" s="52"/>
    </row>
    <row r="186" spans="1:26" x14ac:dyDescent="0.3">
      <c r="A186" s="9"/>
      <c r="B186" s="202"/>
      <c r="C186" s="9"/>
      <c r="D186" s="366" t="s">
        <v>267</v>
      </c>
      <c r="E186" s="366"/>
      <c r="F186" s="9"/>
      <c r="G186" s="171"/>
      <c r="H186" s="138"/>
      <c r="I186" s="140">
        <f>ROUND((SUM(I171:I185))/2,2)</f>
        <v>0</v>
      </c>
      <c r="J186" s="9"/>
      <c r="K186" s="9"/>
      <c r="L186" s="9">
        <f>ROUND((SUM(L171:L185))/2,2)</f>
        <v>0</v>
      </c>
      <c r="M186" s="9">
        <f>ROUND((SUM(M171:M185))/2,2)</f>
        <v>0</v>
      </c>
      <c r="N186" s="9"/>
      <c r="O186" s="9"/>
      <c r="P186" s="182"/>
      <c r="Q186" s="1"/>
      <c r="R186" s="1"/>
      <c r="S186" s="182">
        <f>ROUND((SUM(S171:S185))/2,2)</f>
        <v>0.11</v>
      </c>
      <c r="T186" s="1"/>
      <c r="U186" s="1"/>
      <c r="V186" s="190">
        <f>ROUND((SUM(V171:V185))/2,2)</f>
        <v>0</v>
      </c>
      <c r="W186" s="52"/>
    </row>
    <row r="187" spans="1:26" x14ac:dyDescent="0.3">
      <c r="A187" s="1"/>
      <c r="B187" s="204"/>
      <c r="C187" s="183"/>
      <c r="D187" s="389" t="s">
        <v>79</v>
      </c>
      <c r="E187" s="389"/>
      <c r="F187" s="183"/>
      <c r="G187" s="185"/>
      <c r="H187" s="184"/>
      <c r="I187" s="184">
        <f>ROUND((SUM(I86:I186))/3,2)</f>
        <v>0</v>
      </c>
      <c r="J187" s="183"/>
      <c r="K187" s="183">
        <f>ROUND((SUM(K86:K186))/3,2)</f>
        <v>0</v>
      </c>
      <c r="L187" s="183">
        <f>ROUND((SUM(L86:L186))/3,2)</f>
        <v>0</v>
      </c>
      <c r="M187" s="183">
        <f>ROUND((SUM(M86:M186))/3,2)</f>
        <v>0</v>
      </c>
      <c r="N187" s="183"/>
      <c r="O187" s="183"/>
      <c r="P187" s="185"/>
      <c r="Q187" s="183"/>
      <c r="R187" s="183"/>
      <c r="S187" s="185">
        <f>ROUND((SUM(S86:S186))/3,2)</f>
        <v>113.99</v>
      </c>
      <c r="T187" s="183"/>
      <c r="U187" s="183"/>
      <c r="V187" s="192">
        <f>ROUND((SUM(V86:V186))/3,2)</f>
        <v>0</v>
      </c>
      <c r="W187" s="52"/>
      <c r="Y187">
        <f>(SUM(Y86:Y186))</f>
        <v>0</v>
      </c>
      <c r="Z187">
        <f>(SUM(Z86:Z186))</f>
        <v>0</v>
      </c>
    </row>
  </sheetData>
  <mergeCells count="146">
    <mergeCell ref="D183:E183"/>
    <mergeCell ref="D184:E184"/>
    <mergeCell ref="D186:E186"/>
    <mergeCell ref="D187:E187"/>
    <mergeCell ref="D176:E176"/>
    <mergeCell ref="D177:E177"/>
    <mergeCell ref="D178:E178"/>
    <mergeCell ref="D179:E179"/>
    <mergeCell ref="D180:E180"/>
    <mergeCell ref="D182:E182"/>
    <mergeCell ref="D169:E169"/>
    <mergeCell ref="D171:E171"/>
    <mergeCell ref="D172:E172"/>
    <mergeCell ref="D173:E173"/>
    <mergeCell ref="D174:E174"/>
    <mergeCell ref="D175:E175"/>
    <mergeCell ref="D161:E161"/>
    <mergeCell ref="D162:E162"/>
    <mergeCell ref="D163:E163"/>
    <mergeCell ref="D165:E165"/>
    <mergeCell ref="D166:E166"/>
    <mergeCell ref="D167:E167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35:E135"/>
    <mergeCell ref="D137:E137"/>
    <mergeCell ref="D138:E138"/>
    <mergeCell ref="D139:E139"/>
    <mergeCell ref="D141:E141"/>
    <mergeCell ref="D142:E142"/>
    <mergeCell ref="D129:E129"/>
    <mergeCell ref="D130:E130"/>
    <mergeCell ref="D131:E131"/>
    <mergeCell ref="D132:E132"/>
    <mergeCell ref="D133:E133"/>
    <mergeCell ref="D134:E134"/>
    <mergeCell ref="D121:E121"/>
    <mergeCell ref="D122:E122"/>
    <mergeCell ref="D124:E124"/>
    <mergeCell ref="D125:E125"/>
    <mergeCell ref="D126:E126"/>
    <mergeCell ref="D128:E128"/>
    <mergeCell ref="D115:E115"/>
    <mergeCell ref="D116:E116"/>
    <mergeCell ref="D117:E117"/>
    <mergeCell ref="D118:E118"/>
    <mergeCell ref="D119:E119"/>
    <mergeCell ref="D120:E120"/>
    <mergeCell ref="D107:E107"/>
    <mergeCell ref="D108:E108"/>
    <mergeCell ref="D109:E109"/>
    <mergeCell ref="D111:E111"/>
    <mergeCell ref="D112:E112"/>
    <mergeCell ref="D113:E113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B78:E78"/>
    <mergeCell ref="B79:E79"/>
    <mergeCell ref="I77:P77"/>
    <mergeCell ref="D86:E86"/>
    <mergeCell ref="D87:E87"/>
    <mergeCell ref="D88:E88"/>
    <mergeCell ref="B68:D68"/>
    <mergeCell ref="B69:D69"/>
    <mergeCell ref="B71:D71"/>
    <mergeCell ref="B75:V75"/>
    <mergeCell ref="H1:I1"/>
    <mergeCell ref="B77:E77"/>
    <mergeCell ref="B61:D61"/>
    <mergeCell ref="B62:D62"/>
    <mergeCell ref="B63:D63"/>
    <mergeCell ref="B64:D64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 xr:uid="{0B5D8E84-EA10-40DE-93CB-280EAC8B36A4}"/>
    <hyperlink ref="E1:F1" location="A54:A54" tooltip="Klikni na prechod ku rekapitulácii..." display="Rekapitulácia rozpočtu" xr:uid="{F77BD4C4-2EC8-4C2B-8788-E32535469C52}"/>
    <hyperlink ref="H1:I1" location="B85:B85" tooltip="Klikni na prechod ku Rozpočet..." display="Rozpočet" xr:uid="{39008E21-09FF-45C9-AE2E-BFC51F74016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VRANOV N/T-UL. DOBRIANSKEHO-CHODNÍK</oddHeader>
    <oddFooter>&amp;RStrana &amp;P z &amp;N    &amp;L&amp;7Spracované systémom Systematic® Kalkulus, tel.: 051 77 10 585</oddFooter>
  </headerFooter>
  <rowBreaks count="2" manualBreakCount="2">
    <brk id="40" max="16383" man="1"/>
    <brk id="7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CCBA-6F02-4AF1-95CF-4F6D02E7D4A0}">
  <dimension ref="A1:AA136"/>
  <sheetViews>
    <sheetView workbookViewId="0">
      <pane ySplit="1" topLeftCell="A119" activePane="bottomLeft" state="frozen"/>
      <selection pane="bottomLeft" activeCell="H79" sqref="H79:H13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372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15763'!E60</f>
        <v>0</v>
      </c>
      <c r="D15" s="57">
        <f>'SO 15763'!F60</f>
        <v>0</v>
      </c>
      <c r="E15" s="66">
        <f>'SO 15763'!G60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(SUM(Z77:Z135))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(SUM(Y77:Y135))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15763'!K77:'SO 15763'!K135)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15763'!K77:'SO 15763'!K135)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372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15763'!L97</f>
        <v>0</v>
      </c>
      <c r="F56" s="138">
        <f>'SO 15763'!M97</f>
        <v>0</v>
      </c>
      <c r="G56" s="138">
        <f>'SO 15763'!I97</f>
        <v>0</v>
      </c>
      <c r="H56" s="139">
        <f>'SO 15763'!S97</f>
        <v>0</v>
      </c>
      <c r="I56" s="139">
        <f>'SO 15763'!V97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15763'!L109</f>
        <v>0</v>
      </c>
      <c r="F57" s="138">
        <f>'SO 15763'!M109</f>
        <v>0</v>
      </c>
      <c r="G57" s="138">
        <f>'SO 15763'!I109</f>
        <v>0</v>
      </c>
      <c r="H57" s="139">
        <f>'SO 15763'!S109</f>
        <v>188.48</v>
      </c>
      <c r="I57" s="139">
        <f>'SO 15763'!V109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15763'!L129</f>
        <v>0</v>
      </c>
      <c r="F58" s="138">
        <f>'SO 15763'!M129</f>
        <v>0</v>
      </c>
      <c r="G58" s="138">
        <f>'SO 15763'!I129</f>
        <v>0</v>
      </c>
      <c r="H58" s="139">
        <f>'SO 15763'!S129</f>
        <v>17.07</v>
      </c>
      <c r="I58" s="139">
        <f>'SO 15763'!V129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15763'!L133</f>
        <v>0</v>
      </c>
      <c r="F59" s="138">
        <f>'SO 15763'!M133</f>
        <v>0</v>
      </c>
      <c r="G59" s="138">
        <f>'SO 15763'!I133</f>
        <v>0</v>
      </c>
      <c r="H59" s="139">
        <f>'SO 15763'!S133</f>
        <v>0</v>
      </c>
      <c r="I59" s="139">
        <f>'SO 15763'!V133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15763'!L135</f>
        <v>0</v>
      </c>
      <c r="F60" s="140">
        <f>'SO 15763'!M135</f>
        <v>0</v>
      </c>
      <c r="G60" s="140">
        <f>'SO 15763'!I135</f>
        <v>0</v>
      </c>
      <c r="H60" s="141">
        <f>'SO 15763'!S135</f>
        <v>205.55</v>
      </c>
      <c r="I60" s="141">
        <f>'SO 15763'!V135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15763'!L136</f>
        <v>0</v>
      </c>
      <c r="F62" s="144">
        <f>'SO 15763'!M136</f>
        <v>0</v>
      </c>
      <c r="G62" s="144">
        <f>'SO 15763'!I136</f>
        <v>0</v>
      </c>
      <c r="H62" s="145">
        <f>'SO 15763'!S136</f>
        <v>205.55</v>
      </c>
      <c r="I62" s="145">
        <f>'SO 15763'!V136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372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17.25</v>
      </c>
      <c r="H79" s="174"/>
      <c r="I79" s="174">
        <f t="shared" ref="I79:I96" si="0">ROUND(G79*(H79),2)</f>
        <v>0</v>
      </c>
      <c r="J79" s="176">
        <f t="shared" ref="J79:J96" si="1">ROUND(G79*(N79),2)</f>
        <v>18.8</v>
      </c>
      <c r="K79" s="177">
        <f t="shared" ref="K79:K96" si="2">ROUND(G79*(O79),2)</f>
        <v>0</v>
      </c>
      <c r="L79" s="177">
        <f t="shared" ref="L79:L95" si="3">ROUND(G79*(H79),2)</f>
        <v>0</v>
      </c>
      <c r="M79" s="177"/>
      <c r="N79" s="177">
        <v>1.0900000000000001</v>
      </c>
      <c r="O79" s="177"/>
      <c r="P79" s="181"/>
      <c r="Q79" s="181"/>
      <c r="R79" s="181"/>
      <c r="S79" s="178">
        <f t="shared" ref="S79:S96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276</v>
      </c>
      <c r="D80" s="388" t="s">
        <v>277</v>
      </c>
      <c r="E80" s="388"/>
      <c r="F80" s="174" t="s">
        <v>129</v>
      </c>
      <c r="G80" s="175">
        <v>82.424999999999997</v>
      </c>
      <c r="H80" s="174"/>
      <c r="I80" s="174">
        <f t="shared" si="0"/>
        <v>0</v>
      </c>
      <c r="J80" s="176">
        <f t="shared" si="1"/>
        <v>404.71</v>
      </c>
      <c r="K80" s="177">
        <f t="shared" si="2"/>
        <v>0</v>
      </c>
      <c r="L80" s="177">
        <f t="shared" si="3"/>
        <v>0</v>
      </c>
      <c r="M80" s="177"/>
      <c r="N80" s="177">
        <v>4.91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237</v>
      </c>
      <c r="D81" s="388" t="s">
        <v>238</v>
      </c>
      <c r="E81" s="388"/>
      <c r="F81" s="174" t="s">
        <v>129</v>
      </c>
      <c r="G81" s="175">
        <v>9.5500000000000007</v>
      </c>
      <c r="H81" s="174"/>
      <c r="I81" s="174">
        <f t="shared" si="0"/>
        <v>0</v>
      </c>
      <c r="J81" s="176">
        <f t="shared" si="1"/>
        <v>72.959999999999994</v>
      </c>
      <c r="K81" s="177">
        <f t="shared" si="2"/>
        <v>0</v>
      </c>
      <c r="L81" s="177">
        <f t="shared" si="3"/>
        <v>0</v>
      </c>
      <c r="M81" s="177"/>
      <c r="N81" s="177">
        <v>7.64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173</v>
      </c>
      <c r="D82" s="388" t="s">
        <v>174</v>
      </c>
      <c r="E82" s="388"/>
      <c r="F82" s="174" t="s">
        <v>129</v>
      </c>
      <c r="G82" s="175">
        <v>82.424999999999997</v>
      </c>
      <c r="H82" s="174"/>
      <c r="I82" s="174">
        <f t="shared" si="0"/>
        <v>0</v>
      </c>
      <c r="J82" s="176">
        <f t="shared" si="1"/>
        <v>61.82</v>
      </c>
      <c r="K82" s="177">
        <f t="shared" si="2"/>
        <v>0</v>
      </c>
      <c r="L82" s="177">
        <f t="shared" si="3"/>
        <v>0</v>
      </c>
      <c r="M82" s="177"/>
      <c r="N82" s="177">
        <v>0.75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130</v>
      </c>
      <c r="D83" s="388" t="s">
        <v>131</v>
      </c>
      <c r="E83" s="388"/>
      <c r="F83" s="174" t="s">
        <v>98</v>
      </c>
      <c r="G83" s="175">
        <v>77</v>
      </c>
      <c r="H83" s="174"/>
      <c r="I83" s="174">
        <f t="shared" si="0"/>
        <v>0</v>
      </c>
      <c r="J83" s="176">
        <f t="shared" si="1"/>
        <v>21.56</v>
      </c>
      <c r="K83" s="177">
        <f t="shared" si="2"/>
        <v>0</v>
      </c>
      <c r="L83" s="177">
        <f t="shared" si="3"/>
        <v>0</v>
      </c>
      <c r="M83" s="177"/>
      <c r="N83" s="177">
        <v>0.28000000000000003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175</v>
      </c>
      <c r="D84" s="388" t="s">
        <v>176</v>
      </c>
      <c r="E84" s="388"/>
      <c r="F84" s="174" t="s">
        <v>98</v>
      </c>
      <c r="G84" s="175">
        <v>205</v>
      </c>
      <c r="H84" s="174"/>
      <c r="I84" s="174">
        <f t="shared" si="0"/>
        <v>0</v>
      </c>
      <c r="J84" s="176">
        <f t="shared" si="1"/>
        <v>92.25</v>
      </c>
      <c r="K84" s="177">
        <f t="shared" si="2"/>
        <v>0</v>
      </c>
      <c r="L84" s="177">
        <f t="shared" si="3"/>
        <v>0</v>
      </c>
      <c r="M84" s="177"/>
      <c r="N84" s="177">
        <v>0.45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7</v>
      </c>
      <c r="C85" s="180" t="s">
        <v>132</v>
      </c>
      <c r="D85" s="388" t="s">
        <v>133</v>
      </c>
      <c r="E85" s="388"/>
      <c r="F85" s="174" t="s">
        <v>98</v>
      </c>
      <c r="G85" s="175">
        <v>77</v>
      </c>
      <c r="H85" s="174"/>
      <c r="I85" s="174">
        <f t="shared" si="0"/>
        <v>0</v>
      </c>
      <c r="J85" s="176">
        <f t="shared" si="1"/>
        <v>103.18</v>
      </c>
      <c r="K85" s="177">
        <f t="shared" si="2"/>
        <v>0</v>
      </c>
      <c r="L85" s="177">
        <f t="shared" si="3"/>
        <v>0</v>
      </c>
      <c r="M85" s="177"/>
      <c r="N85" s="177">
        <v>1.34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8</v>
      </c>
      <c r="C86" s="180" t="s">
        <v>220</v>
      </c>
      <c r="D86" s="388" t="s">
        <v>221</v>
      </c>
      <c r="E86" s="388"/>
      <c r="F86" s="174" t="s">
        <v>129</v>
      </c>
      <c r="G86" s="175">
        <v>72.875</v>
      </c>
      <c r="H86" s="174"/>
      <c r="I86" s="174">
        <f t="shared" si="0"/>
        <v>0</v>
      </c>
      <c r="J86" s="176">
        <f t="shared" si="1"/>
        <v>336.68</v>
      </c>
      <c r="K86" s="177">
        <f t="shared" si="2"/>
        <v>0</v>
      </c>
      <c r="L86" s="177">
        <f t="shared" si="3"/>
        <v>0</v>
      </c>
      <c r="M86" s="177"/>
      <c r="N86" s="177">
        <v>4.62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9</v>
      </c>
      <c r="C87" s="180" t="s">
        <v>222</v>
      </c>
      <c r="D87" s="388" t="s">
        <v>223</v>
      </c>
      <c r="E87" s="388"/>
      <c r="F87" s="174" t="s">
        <v>129</v>
      </c>
      <c r="G87" s="175">
        <v>72.875</v>
      </c>
      <c r="H87" s="174"/>
      <c r="I87" s="174">
        <f t="shared" si="0"/>
        <v>0</v>
      </c>
      <c r="J87" s="176">
        <f t="shared" si="1"/>
        <v>47.37</v>
      </c>
      <c r="K87" s="177">
        <f t="shared" si="2"/>
        <v>0</v>
      </c>
      <c r="L87" s="177">
        <f t="shared" si="3"/>
        <v>0</v>
      </c>
      <c r="M87" s="177"/>
      <c r="N87" s="177">
        <v>0.65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89"/>
      <c r="W87" s="52"/>
      <c r="Z87">
        <v>0</v>
      </c>
    </row>
    <row r="88" spans="1:26" ht="25.05" customHeight="1" x14ac:dyDescent="0.3">
      <c r="A88" s="179"/>
      <c r="B88" s="203">
        <v>10</v>
      </c>
      <c r="C88" s="180" t="s">
        <v>279</v>
      </c>
      <c r="D88" s="388" t="s">
        <v>280</v>
      </c>
      <c r="E88" s="388"/>
      <c r="F88" s="174" t="s">
        <v>98</v>
      </c>
      <c r="G88" s="175">
        <v>0.5</v>
      </c>
      <c r="H88" s="174"/>
      <c r="I88" s="174">
        <f t="shared" si="0"/>
        <v>0</v>
      </c>
      <c r="J88" s="176">
        <f t="shared" si="1"/>
        <v>0.83</v>
      </c>
      <c r="K88" s="177">
        <f t="shared" si="2"/>
        <v>0</v>
      </c>
      <c r="L88" s="177">
        <f t="shared" si="3"/>
        <v>0</v>
      </c>
      <c r="M88" s="177"/>
      <c r="N88" s="177">
        <v>1.6600000000000001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11</v>
      </c>
      <c r="C89" s="180" t="s">
        <v>373</v>
      </c>
      <c r="D89" s="388" t="s">
        <v>374</v>
      </c>
      <c r="E89" s="388"/>
      <c r="F89" s="174" t="s">
        <v>98</v>
      </c>
      <c r="G89" s="175">
        <v>190</v>
      </c>
      <c r="H89" s="174"/>
      <c r="I89" s="174">
        <f t="shared" si="0"/>
        <v>0</v>
      </c>
      <c r="J89" s="176">
        <f t="shared" si="1"/>
        <v>3847.5</v>
      </c>
      <c r="K89" s="177">
        <f t="shared" si="2"/>
        <v>0</v>
      </c>
      <c r="L89" s="177">
        <f t="shared" si="3"/>
        <v>0</v>
      </c>
      <c r="M89" s="177"/>
      <c r="N89" s="177">
        <v>20.25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12</v>
      </c>
      <c r="C90" s="180" t="s">
        <v>134</v>
      </c>
      <c r="D90" s="388" t="s">
        <v>135</v>
      </c>
      <c r="E90" s="388"/>
      <c r="F90" s="174" t="s">
        <v>98</v>
      </c>
      <c r="G90" s="175">
        <v>190</v>
      </c>
      <c r="H90" s="174"/>
      <c r="I90" s="174">
        <f t="shared" si="0"/>
        <v>0</v>
      </c>
      <c r="J90" s="176">
        <f t="shared" si="1"/>
        <v>207.1</v>
      </c>
      <c r="K90" s="177">
        <f t="shared" si="2"/>
        <v>0</v>
      </c>
      <c r="L90" s="177">
        <f t="shared" si="3"/>
        <v>0</v>
      </c>
      <c r="M90" s="177"/>
      <c r="N90" s="177">
        <v>1.0900000000000001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13</v>
      </c>
      <c r="C91" s="180" t="s">
        <v>96</v>
      </c>
      <c r="D91" s="388" t="s">
        <v>97</v>
      </c>
      <c r="E91" s="388"/>
      <c r="F91" s="174" t="s">
        <v>98</v>
      </c>
      <c r="G91" s="175">
        <v>322</v>
      </c>
      <c r="H91" s="174"/>
      <c r="I91" s="174">
        <f t="shared" si="0"/>
        <v>0</v>
      </c>
      <c r="J91" s="176">
        <f t="shared" si="1"/>
        <v>1471.54</v>
      </c>
      <c r="K91" s="177">
        <f t="shared" si="2"/>
        <v>0</v>
      </c>
      <c r="L91" s="177">
        <f t="shared" si="3"/>
        <v>0</v>
      </c>
      <c r="M91" s="177"/>
      <c r="N91" s="177">
        <v>4.57</v>
      </c>
      <c r="O91" s="177"/>
      <c r="P91" s="181">
        <v>1.0000000000000001E-5</v>
      </c>
      <c r="Q91" s="181"/>
      <c r="R91" s="181">
        <v>1.0000000000000001E-5</v>
      </c>
      <c r="S91" s="178">
        <f t="shared" si="4"/>
        <v>3.0000000000000001E-3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14</v>
      </c>
      <c r="C92" s="180" t="s">
        <v>286</v>
      </c>
      <c r="D92" s="388" t="s">
        <v>287</v>
      </c>
      <c r="E92" s="388"/>
      <c r="F92" s="174" t="s">
        <v>115</v>
      </c>
      <c r="G92" s="175">
        <v>66.5</v>
      </c>
      <c r="H92" s="174"/>
      <c r="I92" s="174">
        <f t="shared" si="0"/>
        <v>0</v>
      </c>
      <c r="J92" s="176">
        <f t="shared" si="1"/>
        <v>146.30000000000001</v>
      </c>
      <c r="K92" s="177">
        <f t="shared" si="2"/>
        <v>0</v>
      </c>
      <c r="L92" s="177">
        <f t="shared" si="3"/>
        <v>0</v>
      </c>
      <c r="M92" s="177"/>
      <c r="N92" s="177">
        <v>2.2000000000000002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15</v>
      </c>
      <c r="C93" s="180" t="s">
        <v>136</v>
      </c>
      <c r="D93" s="388" t="s">
        <v>137</v>
      </c>
      <c r="E93" s="388"/>
      <c r="F93" s="174" t="s">
        <v>115</v>
      </c>
      <c r="G93" s="175">
        <v>127</v>
      </c>
      <c r="H93" s="174"/>
      <c r="I93" s="174">
        <f t="shared" si="0"/>
        <v>0</v>
      </c>
      <c r="J93" s="176">
        <f t="shared" si="1"/>
        <v>166.37</v>
      </c>
      <c r="K93" s="177">
        <f t="shared" si="2"/>
        <v>0</v>
      </c>
      <c r="L93" s="177">
        <f t="shared" si="3"/>
        <v>0</v>
      </c>
      <c r="M93" s="177"/>
      <c r="N93" s="177">
        <v>1.31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89"/>
      <c r="W93" s="52"/>
      <c r="Z93">
        <v>0</v>
      </c>
    </row>
    <row r="94" spans="1:26" ht="25.05" customHeight="1" x14ac:dyDescent="0.3">
      <c r="A94" s="179"/>
      <c r="B94" s="203">
        <v>16</v>
      </c>
      <c r="C94" s="180" t="s">
        <v>138</v>
      </c>
      <c r="D94" s="388" t="s">
        <v>139</v>
      </c>
      <c r="E94" s="388"/>
      <c r="F94" s="174" t="s">
        <v>98</v>
      </c>
      <c r="G94" s="175">
        <v>77</v>
      </c>
      <c r="H94" s="174"/>
      <c r="I94" s="174">
        <f t="shared" si="0"/>
        <v>0</v>
      </c>
      <c r="J94" s="176">
        <f t="shared" si="1"/>
        <v>53.9</v>
      </c>
      <c r="K94" s="177">
        <f t="shared" si="2"/>
        <v>0</v>
      </c>
      <c r="L94" s="177">
        <f t="shared" si="3"/>
        <v>0</v>
      </c>
      <c r="M94" s="177"/>
      <c r="N94" s="177">
        <v>0.7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17</v>
      </c>
      <c r="C95" s="180" t="s">
        <v>140</v>
      </c>
      <c r="D95" s="388" t="s">
        <v>141</v>
      </c>
      <c r="E95" s="388"/>
      <c r="F95" s="174" t="s">
        <v>98</v>
      </c>
      <c r="G95" s="175">
        <v>77</v>
      </c>
      <c r="H95" s="174"/>
      <c r="I95" s="174">
        <f t="shared" si="0"/>
        <v>0</v>
      </c>
      <c r="J95" s="176">
        <f t="shared" si="1"/>
        <v>9.24</v>
      </c>
      <c r="K95" s="177">
        <f t="shared" si="2"/>
        <v>0</v>
      </c>
      <c r="L95" s="177">
        <f t="shared" si="3"/>
        <v>0</v>
      </c>
      <c r="M95" s="177"/>
      <c r="N95" s="177">
        <v>0.12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17">
        <v>18</v>
      </c>
      <c r="C96" s="214" t="s">
        <v>291</v>
      </c>
      <c r="D96" s="390" t="s">
        <v>292</v>
      </c>
      <c r="E96" s="390"/>
      <c r="F96" s="209" t="s">
        <v>146</v>
      </c>
      <c r="G96" s="210">
        <v>2.4260000000000002</v>
      </c>
      <c r="H96" s="209"/>
      <c r="I96" s="209">
        <f t="shared" si="0"/>
        <v>0</v>
      </c>
      <c r="J96" s="211">
        <f t="shared" si="1"/>
        <v>11.64</v>
      </c>
      <c r="K96" s="212">
        <f t="shared" si="2"/>
        <v>0</v>
      </c>
      <c r="L96" s="212"/>
      <c r="M96" s="212">
        <f>ROUND(G96*(H96),2)</f>
        <v>0</v>
      </c>
      <c r="N96" s="212">
        <v>4.8</v>
      </c>
      <c r="O96" s="212"/>
      <c r="P96" s="215"/>
      <c r="Q96" s="215"/>
      <c r="R96" s="215"/>
      <c r="S96" s="213">
        <f t="shared" si="4"/>
        <v>0</v>
      </c>
      <c r="T96" s="213"/>
      <c r="U96" s="213"/>
      <c r="V96" s="216"/>
      <c r="W96" s="52"/>
      <c r="Z96">
        <v>0</v>
      </c>
    </row>
    <row r="97" spans="1:26" x14ac:dyDescent="0.3">
      <c r="A97" s="9"/>
      <c r="B97" s="202"/>
      <c r="C97" s="172">
        <v>1</v>
      </c>
      <c r="D97" s="364" t="s">
        <v>95</v>
      </c>
      <c r="E97" s="364"/>
      <c r="F97" s="138"/>
      <c r="G97" s="171"/>
      <c r="H97" s="138"/>
      <c r="I97" s="140">
        <f>ROUND((SUM(I78:I96))/1,2)</f>
        <v>0</v>
      </c>
      <c r="J97" s="139"/>
      <c r="K97" s="139"/>
      <c r="L97" s="139">
        <f>ROUND((SUM(L78:L96))/1,2)</f>
        <v>0</v>
      </c>
      <c r="M97" s="139">
        <f>ROUND((SUM(M78:M96))/1,2)</f>
        <v>0</v>
      </c>
      <c r="N97" s="139"/>
      <c r="O97" s="139"/>
      <c r="P97" s="139"/>
      <c r="Q97" s="9"/>
      <c r="R97" s="9"/>
      <c r="S97" s="9">
        <f>ROUND((SUM(S78:S96))/1,2)</f>
        <v>0</v>
      </c>
      <c r="T97" s="9"/>
      <c r="U97" s="9"/>
      <c r="V97" s="190">
        <f>ROUND((SUM(V78:V96))/1,2)</f>
        <v>0</v>
      </c>
      <c r="W97" s="206"/>
      <c r="X97" s="137"/>
      <c r="Y97" s="137"/>
      <c r="Z97" s="137"/>
    </row>
    <row r="98" spans="1:26" x14ac:dyDescent="0.3">
      <c r="A98" s="1"/>
      <c r="B98" s="198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191"/>
      <c r="W98" s="52"/>
    </row>
    <row r="99" spans="1:26" x14ac:dyDescent="0.3">
      <c r="A99" s="9"/>
      <c r="B99" s="202"/>
      <c r="C99" s="172">
        <v>5</v>
      </c>
      <c r="D99" s="364" t="s">
        <v>99</v>
      </c>
      <c r="E99" s="364"/>
      <c r="F99" s="138"/>
      <c r="G99" s="171"/>
      <c r="H99" s="138"/>
      <c r="I99" s="138"/>
      <c r="J99" s="139"/>
      <c r="K99" s="139"/>
      <c r="L99" s="139"/>
      <c r="M99" s="139"/>
      <c r="N99" s="139"/>
      <c r="O99" s="139"/>
      <c r="P99" s="139"/>
      <c r="Q99" s="9"/>
      <c r="R99" s="9"/>
      <c r="S99" s="9"/>
      <c r="T99" s="9"/>
      <c r="U99" s="9"/>
      <c r="V99" s="188"/>
      <c r="W99" s="206"/>
      <c r="X99" s="137"/>
      <c r="Y99" s="137"/>
      <c r="Z99" s="137"/>
    </row>
    <row r="100" spans="1:26" ht="25.05" customHeight="1" x14ac:dyDescent="0.3">
      <c r="A100" s="179"/>
      <c r="B100" s="203">
        <v>19</v>
      </c>
      <c r="C100" s="180" t="s">
        <v>181</v>
      </c>
      <c r="D100" s="388" t="s">
        <v>182</v>
      </c>
      <c r="E100" s="388"/>
      <c r="F100" s="174" t="s">
        <v>98</v>
      </c>
      <c r="G100" s="175">
        <v>36.5</v>
      </c>
      <c r="H100" s="174"/>
      <c r="I100" s="174">
        <f t="shared" ref="I100:I108" si="5">ROUND(G100*(H100),2)</f>
        <v>0</v>
      </c>
      <c r="J100" s="176">
        <f t="shared" ref="J100:J108" si="6">ROUND(G100*(N100),2)</f>
        <v>140.53</v>
      </c>
      <c r="K100" s="177">
        <f t="shared" ref="K100:K108" si="7">ROUND(G100*(O100),2)</f>
        <v>0</v>
      </c>
      <c r="L100" s="177">
        <f t="shared" ref="L100:L108" si="8">ROUND(G100*(H100),2)</f>
        <v>0</v>
      </c>
      <c r="M100" s="177"/>
      <c r="N100" s="177">
        <v>3.85</v>
      </c>
      <c r="O100" s="177"/>
      <c r="P100" s="181">
        <v>0.2024</v>
      </c>
      <c r="Q100" s="181"/>
      <c r="R100" s="181">
        <v>0.2024</v>
      </c>
      <c r="S100" s="178">
        <f t="shared" ref="S100:S108" si="9">ROUND(G100*(P100),3)</f>
        <v>7.3879999999999999</v>
      </c>
      <c r="T100" s="178"/>
      <c r="U100" s="178"/>
      <c r="V100" s="189"/>
      <c r="W100" s="52"/>
      <c r="Z100">
        <v>0</v>
      </c>
    </row>
    <row r="101" spans="1:26" ht="25.05" customHeight="1" x14ac:dyDescent="0.3">
      <c r="A101" s="179"/>
      <c r="B101" s="203">
        <v>20</v>
      </c>
      <c r="C101" s="180" t="s">
        <v>183</v>
      </c>
      <c r="D101" s="388" t="s">
        <v>184</v>
      </c>
      <c r="E101" s="388"/>
      <c r="F101" s="174" t="s">
        <v>98</v>
      </c>
      <c r="G101" s="175">
        <v>36.5</v>
      </c>
      <c r="H101" s="174"/>
      <c r="I101" s="174">
        <f t="shared" si="5"/>
        <v>0</v>
      </c>
      <c r="J101" s="176">
        <f t="shared" si="6"/>
        <v>164.25</v>
      </c>
      <c r="K101" s="177">
        <f t="shared" si="7"/>
        <v>0</v>
      </c>
      <c r="L101" s="177">
        <f t="shared" si="8"/>
        <v>0</v>
      </c>
      <c r="M101" s="177"/>
      <c r="N101" s="177">
        <v>4.5</v>
      </c>
      <c r="O101" s="177"/>
      <c r="P101" s="181">
        <v>0.22542000000000001</v>
      </c>
      <c r="Q101" s="181"/>
      <c r="R101" s="181">
        <v>0.22542000000000001</v>
      </c>
      <c r="S101" s="178">
        <f t="shared" si="9"/>
        <v>8.2279999999999998</v>
      </c>
      <c r="T101" s="178"/>
      <c r="U101" s="178"/>
      <c r="V101" s="189"/>
      <c r="W101" s="52"/>
      <c r="Z101">
        <v>0</v>
      </c>
    </row>
    <row r="102" spans="1:26" ht="25.05" customHeight="1" x14ac:dyDescent="0.3">
      <c r="A102" s="179"/>
      <c r="B102" s="203">
        <v>21</v>
      </c>
      <c r="C102" s="180" t="s">
        <v>243</v>
      </c>
      <c r="D102" s="388" t="s">
        <v>244</v>
      </c>
      <c r="E102" s="388"/>
      <c r="F102" s="174" t="s">
        <v>98</v>
      </c>
      <c r="G102" s="175">
        <v>168.5</v>
      </c>
      <c r="H102" s="174"/>
      <c r="I102" s="174">
        <f t="shared" si="5"/>
        <v>0</v>
      </c>
      <c r="J102" s="176">
        <f t="shared" si="6"/>
        <v>921.7</v>
      </c>
      <c r="K102" s="177">
        <f t="shared" si="7"/>
        <v>0</v>
      </c>
      <c r="L102" s="177">
        <f t="shared" si="8"/>
        <v>0</v>
      </c>
      <c r="M102" s="177"/>
      <c r="N102" s="177">
        <v>5.47</v>
      </c>
      <c r="O102" s="177"/>
      <c r="P102" s="181">
        <v>0.27994000000000002</v>
      </c>
      <c r="Q102" s="181"/>
      <c r="R102" s="181">
        <v>0.27994000000000002</v>
      </c>
      <c r="S102" s="178">
        <f t="shared" si="9"/>
        <v>47.17</v>
      </c>
      <c r="T102" s="178"/>
      <c r="U102" s="178"/>
      <c r="V102" s="189"/>
      <c r="W102" s="52"/>
      <c r="Z102">
        <v>0</v>
      </c>
    </row>
    <row r="103" spans="1:26" ht="25.05" customHeight="1" x14ac:dyDescent="0.3">
      <c r="A103" s="179"/>
      <c r="B103" s="203">
        <v>22</v>
      </c>
      <c r="C103" s="180" t="s">
        <v>375</v>
      </c>
      <c r="D103" s="388" t="s">
        <v>376</v>
      </c>
      <c r="E103" s="388"/>
      <c r="F103" s="174" t="s">
        <v>98</v>
      </c>
      <c r="G103" s="175">
        <v>168.5</v>
      </c>
      <c r="H103" s="174"/>
      <c r="I103" s="174">
        <f t="shared" si="5"/>
        <v>0</v>
      </c>
      <c r="J103" s="176">
        <f t="shared" si="6"/>
        <v>1194.67</v>
      </c>
      <c r="K103" s="177">
        <f t="shared" si="7"/>
        <v>0</v>
      </c>
      <c r="L103" s="177">
        <f t="shared" si="8"/>
        <v>0</v>
      </c>
      <c r="M103" s="177"/>
      <c r="N103" s="177">
        <v>7.09</v>
      </c>
      <c r="O103" s="177"/>
      <c r="P103" s="181">
        <v>0.37080000000000002</v>
      </c>
      <c r="Q103" s="181"/>
      <c r="R103" s="181">
        <v>0.37080000000000002</v>
      </c>
      <c r="S103" s="178">
        <f t="shared" si="9"/>
        <v>62.48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23</v>
      </c>
      <c r="C104" s="180" t="s">
        <v>313</v>
      </c>
      <c r="D104" s="388" t="s">
        <v>314</v>
      </c>
      <c r="E104" s="388"/>
      <c r="F104" s="174" t="s">
        <v>98</v>
      </c>
      <c r="G104" s="175">
        <v>205</v>
      </c>
      <c r="H104" s="174"/>
      <c r="I104" s="174">
        <f t="shared" si="5"/>
        <v>0</v>
      </c>
      <c r="J104" s="176">
        <f t="shared" si="6"/>
        <v>94.3</v>
      </c>
      <c r="K104" s="177">
        <f t="shared" si="7"/>
        <v>0</v>
      </c>
      <c r="L104" s="177">
        <f t="shared" si="8"/>
        <v>0</v>
      </c>
      <c r="M104" s="177"/>
      <c r="N104" s="177">
        <v>0.46</v>
      </c>
      <c r="O104" s="177"/>
      <c r="P104" s="181">
        <v>5.6100000000000004E-3</v>
      </c>
      <c r="Q104" s="181"/>
      <c r="R104" s="181">
        <v>5.6100000000000004E-3</v>
      </c>
      <c r="S104" s="178">
        <f t="shared" si="9"/>
        <v>1.1499999999999999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24</v>
      </c>
      <c r="C105" s="180" t="s">
        <v>100</v>
      </c>
      <c r="D105" s="388" t="s">
        <v>101</v>
      </c>
      <c r="E105" s="388"/>
      <c r="F105" s="174" t="s">
        <v>98</v>
      </c>
      <c r="G105" s="175">
        <v>322</v>
      </c>
      <c r="H105" s="174"/>
      <c r="I105" s="174">
        <f t="shared" si="5"/>
        <v>0</v>
      </c>
      <c r="J105" s="176">
        <f t="shared" si="6"/>
        <v>112.7</v>
      </c>
      <c r="K105" s="177">
        <f t="shared" si="7"/>
        <v>0</v>
      </c>
      <c r="L105" s="177">
        <f t="shared" si="8"/>
        <v>0</v>
      </c>
      <c r="M105" s="177"/>
      <c r="N105" s="177">
        <v>0.35</v>
      </c>
      <c r="O105" s="177"/>
      <c r="P105" s="181">
        <v>6.0999999999999997E-4</v>
      </c>
      <c r="Q105" s="181"/>
      <c r="R105" s="181">
        <v>6.0999999999999997E-4</v>
      </c>
      <c r="S105" s="178">
        <f t="shared" si="9"/>
        <v>0.19600000000000001</v>
      </c>
      <c r="T105" s="178"/>
      <c r="U105" s="178"/>
      <c r="V105" s="189"/>
      <c r="W105" s="52"/>
      <c r="Z105">
        <v>0</v>
      </c>
    </row>
    <row r="106" spans="1:26" ht="25.05" customHeight="1" x14ac:dyDescent="0.3">
      <c r="A106" s="179"/>
      <c r="B106" s="203">
        <v>25</v>
      </c>
      <c r="C106" s="180" t="s">
        <v>185</v>
      </c>
      <c r="D106" s="388" t="s">
        <v>186</v>
      </c>
      <c r="E106" s="388"/>
      <c r="F106" s="174" t="s">
        <v>98</v>
      </c>
      <c r="G106" s="175">
        <v>299.5</v>
      </c>
      <c r="H106" s="174"/>
      <c r="I106" s="174">
        <f t="shared" si="5"/>
        <v>0</v>
      </c>
      <c r="J106" s="176">
        <f t="shared" si="6"/>
        <v>3117.8</v>
      </c>
      <c r="K106" s="177">
        <f t="shared" si="7"/>
        <v>0</v>
      </c>
      <c r="L106" s="177">
        <f t="shared" si="8"/>
        <v>0</v>
      </c>
      <c r="M106" s="177"/>
      <c r="N106" s="177">
        <v>10.41</v>
      </c>
      <c r="O106" s="177"/>
      <c r="P106" s="181">
        <v>0.13280999999999998</v>
      </c>
      <c r="Q106" s="181"/>
      <c r="R106" s="181">
        <v>0.13280999999999998</v>
      </c>
      <c r="S106" s="178">
        <f t="shared" si="9"/>
        <v>39.777000000000001</v>
      </c>
      <c r="T106" s="178"/>
      <c r="U106" s="178"/>
      <c r="V106" s="189"/>
      <c r="W106" s="52"/>
      <c r="Z106">
        <v>0</v>
      </c>
    </row>
    <row r="107" spans="1:26" ht="25.05" customHeight="1" x14ac:dyDescent="0.3">
      <c r="A107" s="179"/>
      <c r="B107" s="203">
        <v>26</v>
      </c>
      <c r="C107" s="180" t="s">
        <v>377</v>
      </c>
      <c r="D107" s="388" t="s">
        <v>378</v>
      </c>
      <c r="E107" s="388"/>
      <c r="F107" s="174" t="s">
        <v>98</v>
      </c>
      <c r="G107" s="175">
        <v>168.5</v>
      </c>
      <c r="H107" s="174"/>
      <c r="I107" s="174">
        <f t="shared" si="5"/>
        <v>0</v>
      </c>
      <c r="J107" s="176">
        <f t="shared" si="6"/>
        <v>1730.5</v>
      </c>
      <c r="K107" s="177">
        <f t="shared" si="7"/>
        <v>0</v>
      </c>
      <c r="L107" s="177">
        <f t="shared" si="8"/>
        <v>0</v>
      </c>
      <c r="M107" s="177"/>
      <c r="N107" s="177">
        <v>10.27</v>
      </c>
      <c r="O107" s="177"/>
      <c r="P107" s="181">
        <v>0.13113</v>
      </c>
      <c r="Q107" s="181"/>
      <c r="R107" s="181">
        <v>0.13113</v>
      </c>
      <c r="S107" s="178">
        <f t="shared" si="9"/>
        <v>22.094999999999999</v>
      </c>
      <c r="T107" s="178"/>
      <c r="U107" s="178"/>
      <c r="V107" s="189"/>
      <c r="W107" s="52"/>
      <c r="Z107">
        <v>0</v>
      </c>
    </row>
    <row r="108" spans="1:26" ht="25.05" customHeight="1" x14ac:dyDescent="0.3">
      <c r="A108" s="179"/>
      <c r="B108" s="203">
        <v>27</v>
      </c>
      <c r="C108" s="180" t="s">
        <v>315</v>
      </c>
      <c r="D108" s="388" t="s">
        <v>316</v>
      </c>
      <c r="E108" s="388"/>
      <c r="F108" s="174" t="s">
        <v>98</v>
      </c>
      <c r="G108" s="175">
        <v>227.5</v>
      </c>
      <c r="H108" s="174"/>
      <c r="I108" s="174">
        <f t="shared" si="5"/>
        <v>0</v>
      </c>
      <c r="J108" s="176">
        <f t="shared" si="6"/>
        <v>2679.95</v>
      </c>
      <c r="K108" s="177">
        <f t="shared" si="7"/>
        <v>0</v>
      </c>
      <c r="L108" s="177">
        <f t="shared" si="8"/>
        <v>0</v>
      </c>
      <c r="M108" s="177"/>
      <c r="N108" s="177">
        <v>11.78</v>
      </c>
      <c r="O108" s="177"/>
      <c r="P108" s="181"/>
      <c r="Q108" s="181"/>
      <c r="R108" s="181"/>
      <c r="S108" s="178">
        <f t="shared" si="9"/>
        <v>0</v>
      </c>
      <c r="T108" s="178"/>
      <c r="U108" s="178"/>
      <c r="V108" s="189"/>
      <c r="W108" s="52"/>
      <c r="Z108">
        <v>0</v>
      </c>
    </row>
    <row r="109" spans="1:26" x14ac:dyDescent="0.3">
      <c r="A109" s="9"/>
      <c r="B109" s="202"/>
      <c r="C109" s="172">
        <v>5</v>
      </c>
      <c r="D109" s="364" t="s">
        <v>99</v>
      </c>
      <c r="E109" s="364"/>
      <c r="F109" s="138"/>
      <c r="G109" s="171"/>
      <c r="H109" s="138"/>
      <c r="I109" s="140">
        <f>ROUND((SUM(I99:I108))/1,2)</f>
        <v>0</v>
      </c>
      <c r="J109" s="139"/>
      <c r="K109" s="139"/>
      <c r="L109" s="139">
        <f>ROUND((SUM(L99:L108))/1,2)</f>
        <v>0</v>
      </c>
      <c r="M109" s="139">
        <f>ROUND((SUM(M99:M108))/1,2)</f>
        <v>0</v>
      </c>
      <c r="N109" s="139"/>
      <c r="O109" s="139"/>
      <c r="P109" s="139"/>
      <c r="Q109" s="9"/>
      <c r="R109" s="9"/>
      <c r="S109" s="9">
        <f>ROUND((SUM(S99:S108))/1,2)</f>
        <v>188.48</v>
      </c>
      <c r="T109" s="9"/>
      <c r="U109" s="9"/>
      <c r="V109" s="190">
        <f>ROUND((SUM(V99:V108))/1,2)</f>
        <v>0</v>
      </c>
      <c r="W109" s="206"/>
      <c r="X109" s="137"/>
      <c r="Y109" s="137"/>
      <c r="Z109" s="137"/>
    </row>
    <row r="110" spans="1:26" x14ac:dyDescent="0.3">
      <c r="A110" s="1"/>
      <c r="B110" s="198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1"/>
      <c r="W110" s="52"/>
    </row>
    <row r="111" spans="1:26" x14ac:dyDescent="0.3">
      <c r="A111" s="9"/>
      <c r="B111" s="202"/>
      <c r="C111" s="172">
        <v>9</v>
      </c>
      <c r="D111" s="364" t="s">
        <v>112</v>
      </c>
      <c r="E111" s="364"/>
      <c r="F111" s="138"/>
      <c r="G111" s="171"/>
      <c r="H111" s="138"/>
      <c r="I111" s="138"/>
      <c r="J111" s="139"/>
      <c r="K111" s="139"/>
      <c r="L111" s="139"/>
      <c r="M111" s="139"/>
      <c r="N111" s="139"/>
      <c r="O111" s="139"/>
      <c r="P111" s="139"/>
      <c r="Q111" s="9"/>
      <c r="R111" s="9"/>
      <c r="S111" s="9"/>
      <c r="T111" s="9"/>
      <c r="U111" s="9"/>
      <c r="V111" s="188"/>
      <c r="W111" s="206"/>
      <c r="X111" s="137"/>
      <c r="Y111" s="137"/>
      <c r="Z111" s="137"/>
    </row>
    <row r="112" spans="1:26" ht="25.05" customHeight="1" x14ac:dyDescent="0.3">
      <c r="A112" s="179"/>
      <c r="B112" s="203">
        <v>28</v>
      </c>
      <c r="C112" s="180" t="s">
        <v>379</v>
      </c>
      <c r="D112" s="388" t="s">
        <v>380</v>
      </c>
      <c r="E112" s="388"/>
      <c r="F112" s="174" t="s">
        <v>115</v>
      </c>
      <c r="G112" s="175">
        <v>112.5</v>
      </c>
      <c r="H112" s="174"/>
      <c r="I112" s="174">
        <f t="shared" ref="I112:I128" si="10">ROUND(G112*(H112),2)</f>
        <v>0</v>
      </c>
      <c r="J112" s="176">
        <f t="shared" ref="J112:J128" si="11">ROUND(G112*(N112),2)</f>
        <v>87.75</v>
      </c>
      <c r="K112" s="177">
        <f t="shared" ref="K112:K128" si="12">ROUND(G112*(O112),2)</f>
        <v>0</v>
      </c>
      <c r="L112" s="177">
        <f t="shared" ref="L112:L125" si="13">ROUND(G112*(H112),2)</f>
        <v>0</v>
      </c>
      <c r="M112" s="177"/>
      <c r="N112" s="177">
        <v>0.78</v>
      </c>
      <c r="O112" s="177"/>
      <c r="P112" s="181">
        <v>9.0000000000000006E-5</v>
      </c>
      <c r="Q112" s="181"/>
      <c r="R112" s="181">
        <v>9.0000000000000006E-5</v>
      </c>
      <c r="S112" s="178">
        <f t="shared" ref="S112:S128" si="14">ROUND(G112*(P112),3)</f>
        <v>0.01</v>
      </c>
      <c r="T112" s="178"/>
      <c r="U112" s="178"/>
      <c r="V112" s="189"/>
      <c r="W112" s="52"/>
      <c r="Z112">
        <v>0</v>
      </c>
    </row>
    <row r="113" spans="1:26" ht="25.05" customHeight="1" x14ac:dyDescent="0.3">
      <c r="A113" s="179"/>
      <c r="B113" s="203">
        <v>29</v>
      </c>
      <c r="C113" s="180" t="s">
        <v>381</v>
      </c>
      <c r="D113" s="388" t="s">
        <v>382</v>
      </c>
      <c r="E113" s="388"/>
      <c r="F113" s="174" t="s">
        <v>115</v>
      </c>
      <c r="G113" s="175">
        <v>112.5</v>
      </c>
      <c r="H113" s="174"/>
      <c r="I113" s="174">
        <f t="shared" si="10"/>
        <v>0</v>
      </c>
      <c r="J113" s="176">
        <f t="shared" si="11"/>
        <v>24.75</v>
      </c>
      <c r="K113" s="177">
        <f t="shared" si="12"/>
        <v>0</v>
      </c>
      <c r="L113" s="177">
        <f t="shared" si="13"/>
        <v>0</v>
      </c>
      <c r="M113" s="177"/>
      <c r="N113" s="177">
        <v>0.22</v>
      </c>
      <c r="O113" s="177"/>
      <c r="P113" s="181">
        <v>4.0000000000000003E-5</v>
      </c>
      <c r="Q113" s="181"/>
      <c r="R113" s="181">
        <v>4.0000000000000003E-5</v>
      </c>
      <c r="S113" s="178">
        <f t="shared" si="14"/>
        <v>5.0000000000000001E-3</v>
      </c>
      <c r="T113" s="178"/>
      <c r="U113" s="178"/>
      <c r="V113" s="189"/>
      <c r="W113" s="52"/>
      <c r="Z113">
        <v>0</v>
      </c>
    </row>
    <row r="114" spans="1:26" ht="25.05" customHeight="1" x14ac:dyDescent="0.3">
      <c r="A114" s="179"/>
      <c r="B114" s="203">
        <v>30</v>
      </c>
      <c r="C114" s="180" t="s">
        <v>383</v>
      </c>
      <c r="D114" s="388" t="s">
        <v>384</v>
      </c>
      <c r="E114" s="388"/>
      <c r="F114" s="174" t="s">
        <v>98</v>
      </c>
      <c r="G114" s="175">
        <v>3</v>
      </c>
      <c r="H114" s="174"/>
      <c r="I114" s="174">
        <f t="shared" si="10"/>
        <v>0</v>
      </c>
      <c r="J114" s="176">
        <f t="shared" si="11"/>
        <v>43.77</v>
      </c>
      <c r="K114" s="177">
        <f t="shared" si="12"/>
        <v>0</v>
      </c>
      <c r="L114" s="177">
        <f t="shared" si="13"/>
        <v>0</v>
      </c>
      <c r="M114" s="177"/>
      <c r="N114" s="177">
        <v>14.59</v>
      </c>
      <c r="O114" s="177"/>
      <c r="P114" s="181">
        <v>6.6E-4</v>
      </c>
      <c r="Q114" s="181"/>
      <c r="R114" s="181">
        <v>6.6E-4</v>
      </c>
      <c r="S114" s="178">
        <f t="shared" si="14"/>
        <v>2E-3</v>
      </c>
      <c r="T114" s="178"/>
      <c r="U114" s="178"/>
      <c r="V114" s="189"/>
      <c r="W114" s="52"/>
      <c r="Z114">
        <v>0</v>
      </c>
    </row>
    <row r="115" spans="1:26" ht="25.05" customHeight="1" x14ac:dyDescent="0.3">
      <c r="A115" s="179"/>
      <c r="B115" s="203">
        <v>31</v>
      </c>
      <c r="C115" s="180" t="s">
        <v>385</v>
      </c>
      <c r="D115" s="388" t="s">
        <v>386</v>
      </c>
      <c r="E115" s="388"/>
      <c r="F115" s="174" t="s">
        <v>98</v>
      </c>
      <c r="G115" s="175">
        <v>3</v>
      </c>
      <c r="H115" s="174"/>
      <c r="I115" s="174">
        <f t="shared" si="10"/>
        <v>0</v>
      </c>
      <c r="J115" s="176">
        <f t="shared" si="11"/>
        <v>3.09</v>
      </c>
      <c r="K115" s="177">
        <f t="shared" si="12"/>
        <v>0</v>
      </c>
      <c r="L115" s="177">
        <f t="shared" si="13"/>
        <v>0</v>
      </c>
      <c r="M115" s="177"/>
      <c r="N115" s="177">
        <v>1.03</v>
      </c>
      <c r="O115" s="177"/>
      <c r="P115" s="181">
        <v>3.2000000000000003E-4</v>
      </c>
      <c r="Q115" s="181"/>
      <c r="R115" s="181">
        <v>3.2000000000000003E-4</v>
      </c>
      <c r="S115" s="178">
        <f t="shared" si="14"/>
        <v>1E-3</v>
      </c>
      <c r="T115" s="178"/>
      <c r="U115" s="178"/>
      <c r="V115" s="189"/>
      <c r="W115" s="52"/>
      <c r="Z115">
        <v>0</v>
      </c>
    </row>
    <row r="116" spans="1:26" ht="25.05" customHeight="1" x14ac:dyDescent="0.3">
      <c r="A116" s="179"/>
      <c r="B116" s="203">
        <v>32</v>
      </c>
      <c r="C116" s="180" t="s">
        <v>387</v>
      </c>
      <c r="D116" s="388" t="s">
        <v>388</v>
      </c>
      <c r="E116" s="388"/>
      <c r="F116" s="174" t="s">
        <v>115</v>
      </c>
      <c r="G116" s="175">
        <v>112.5</v>
      </c>
      <c r="H116" s="174"/>
      <c r="I116" s="174">
        <f t="shared" si="10"/>
        <v>0</v>
      </c>
      <c r="J116" s="176">
        <f t="shared" si="11"/>
        <v>14.63</v>
      </c>
      <c r="K116" s="177">
        <f t="shared" si="12"/>
        <v>0</v>
      </c>
      <c r="L116" s="177">
        <f t="shared" si="13"/>
        <v>0</v>
      </c>
      <c r="M116" s="177"/>
      <c r="N116" s="177">
        <v>0.13</v>
      </c>
      <c r="O116" s="177"/>
      <c r="P116" s="181"/>
      <c r="Q116" s="181"/>
      <c r="R116" s="181"/>
      <c r="S116" s="178">
        <f t="shared" si="14"/>
        <v>0</v>
      </c>
      <c r="T116" s="178"/>
      <c r="U116" s="178"/>
      <c r="V116" s="189"/>
      <c r="W116" s="52"/>
      <c r="Z116">
        <v>0</v>
      </c>
    </row>
    <row r="117" spans="1:26" ht="25.05" customHeight="1" x14ac:dyDescent="0.3">
      <c r="A117" s="179"/>
      <c r="B117" s="203">
        <v>33</v>
      </c>
      <c r="C117" s="180" t="s">
        <v>389</v>
      </c>
      <c r="D117" s="388" t="s">
        <v>390</v>
      </c>
      <c r="E117" s="388"/>
      <c r="F117" s="174" t="s">
        <v>98</v>
      </c>
      <c r="G117" s="175">
        <v>3</v>
      </c>
      <c r="H117" s="174"/>
      <c r="I117" s="174">
        <f t="shared" si="10"/>
        <v>0</v>
      </c>
      <c r="J117" s="176">
        <f t="shared" si="11"/>
        <v>4.26</v>
      </c>
      <c r="K117" s="177">
        <f t="shared" si="12"/>
        <v>0</v>
      </c>
      <c r="L117" s="177">
        <f t="shared" si="13"/>
        <v>0</v>
      </c>
      <c r="M117" s="177"/>
      <c r="N117" s="177">
        <v>1.42</v>
      </c>
      <c r="O117" s="177"/>
      <c r="P117" s="181"/>
      <c r="Q117" s="181"/>
      <c r="R117" s="181"/>
      <c r="S117" s="178">
        <f t="shared" si="14"/>
        <v>0</v>
      </c>
      <c r="T117" s="178"/>
      <c r="U117" s="178"/>
      <c r="V117" s="189"/>
      <c r="W117" s="52"/>
      <c r="Z117">
        <v>0</v>
      </c>
    </row>
    <row r="118" spans="1:26" ht="25.05" customHeight="1" x14ac:dyDescent="0.3">
      <c r="A118" s="179"/>
      <c r="B118" s="203">
        <v>34</v>
      </c>
      <c r="C118" s="180" t="s">
        <v>151</v>
      </c>
      <c r="D118" s="388" t="s">
        <v>152</v>
      </c>
      <c r="E118" s="388"/>
      <c r="F118" s="174" t="s">
        <v>115</v>
      </c>
      <c r="G118" s="175">
        <v>70</v>
      </c>
      <c r="H118" s="174"/>
      <c r="I118" s="174">
        <f t="shared" si="10"/>
        <v>0</v>
      </c>
      <c r="J118" s="176">
        <f t="shared" si="11"/>
        <v>400.4</v>
      </c>
      <c r="K118" s="177">
        <f t="shared" si="12"/>
        <v>0</v>
      </c>
      <c r="L118" s="177">
        <f t="shared" si="13"/>
        <v>0</v>
      </c>
      <c r="M118" s="177"/>
      <c r="N118" s="177">
        <v>5.72</v>
      </c>
      <c r="O118" s="177"/>
      <c r="P118" s="181">
        <v>9.7960000000000005E-2</v>
      </c>
      <c r="Q118" s="181"/>
      <c r="R118" s="181">
        <v>9.7960000000000005E-2</v>
      </c>
      <c r="S118" s="178">
        <f t="shared" si="14"/>
        <v>6.8570000000000002</v>
      </c>
      <c r="T118" s="178"/>
      <c r="U118" s="178"/>
      <c r="V118" s="189"/>
      <c r="W118" s="52"/>
      <c r="Z118">
        <v>0</v>
      </c>
    </row>
    <row r="119" spans="1:26" ht="25.05" customHeight="1" x14ac:dyDescent="0.3">
      <c r="A119" s="179"/>
      <c r="B119" s="203">
        <v>35</v>
      </c>
      <c r="C119" s="180" t="s">
        <v>153</v>
      </c>
      <c r="D119" s="388" t="s">
        <v>154</v>
      </c>
      <c r="E119" s="388"/>
      <c r="F119" s="174" t="s">
        <v>115</v>
      </c>
      <c r="G119" s="175">
        <v>81</v>
      </c>
      <c r="H119" s="174"/>
      <c r="I119" s="174">
        <f t="shared" si="10"/>
        <v>0</v>
      </c>
      <c r="J119" s="176">
        <f t="shared" si="11"/>
        <v>626.94000000000005</v>
      </c>
      <c r="K119" s="177">
        <f t="shared" si="12"/>
        <v>0</v>
      </c>
      <c r="L119" s="177">
        <f t="shared" si="13"/>
        <v>0</v>
      </c>
      <c r="M119" s="177"/>
      <c r="N119" s="177">
        <v>7.74</v>
      </c>
      <c r="O119" s="177"/>
      <c r="P119" s="181">
        <v>0.12586</v>
      </c>
      <c r="Q119" s="181"/>
      <c r="R119" s="181">
        <v>0.12586</v>
      </c>
      <c r="S119" s="178">
        <f t="shared" si="14"/>
        <v>10.195</v>
      </c>
      <c r="T119" s="178"/>
      <c r="U119" s="178"/>
      <c r="V119" s="189"/>
      <c r="W119" s="52"/>
      <c r="Z119">
        <v>0</v>
      </c>
    </row>
    <row r="120" spans="1:26" ht="25.05" customHeight="1" x14ac:dyDescent="0.3">
      <c r="A120" s="179"/>
      <c r="B120" s="203">
        <v>36</v>
      </c>
      <c r="C120" s="180" t="s">
        <v>113</v>
      </c>
      <c r="D120" s="388" t="s">
        <v>114</v>
      </c>
      <c r="E120" s="388"/>
      <c r="F120" s="174" t="s">
        <v>115</v>
      </c>
      <c r="G120" s="175">
        <v>81.5</v>
      </c>
      <c r="H120" s="174"/>
      <c r="I120" s="174">
        <f t="shared" si="10"/>
        <v>0</v>
      </c>
      <c r="J120" s="176">
        <f t="shared" si="11"/>
        <v>351.27</v>
      </c>
      <c r="K120" s="177">
        <f t="shared" si="12"/>
        <v>0</v>
      </c>
      <c r="L120" s="177">
        <f t="shared" si="13"/>
        <v>0</v>
      </c>
      <c r="M120" s="177"/>
      <c r="N120" s="177">
        <v>4.3099999999999996</v>
      </c>
      <c r="O120" s="177"/>
      <c r="P120" s="181">
        <v>2.0000000000000002E-5</v>
      </c>
      <c r="Q120" s="181"/>
      <c r="R120" s="181">
        <v>2.0000000000000002E-5</v>
      </c>
      <c r="S120" s="178">
        <f t="shared" si="14"/>
        <v>2E-3</v>
      </c>
      <c r="T120" s="178"/>
      <c r="U120" s="178"/>
      <c r="V120" s="189"/>
      <c r="W120" s="52"/>
      <c r="Z120">
        <v>0</v>
      </c>
    </row>
    <row r="121" spans="1:26" ht="25.05" customHeight="1" x14ac:dyDescent="0.3">
      <c r="A121" s="179"/>
      <c r="B121" s="203">
        <v>37</v>
      </c>
      <c r="C121" s="180" t="s">
        <v>116</v>
      </c>
      <c r="D121" s="388" t="s">
        <v>117</v>
      </c>
      <c r="E121" s="388"/>
      <c r="F121" s="174" t="s">
        <v>118</v>
      </c>
      <c r="G121" s="175">
        <v>93.57</v>
      </c>
      <c r="H121" s="174"/>
      <c r="I121" s="174">
        <f t="shared" si="10"/>
        <v>0</v>
      </c>
      <c r="J121" s="176">
        <f t="shared" si="11"/>
        <v>130.06</v>
      </c>
      <c r="K121" s="177">
        <f t="shared" si="12"/>
        <v>0</v>
      </c>
      <c r="L121" s="177">
        <f t="shared" si="13"/>
        <v>0</v>
      </c>
      <c r="M121" s="177"/>
      <c r="N121" s="177">
        <v>1.3900000000000001</v>
      </c>
      <c r="O121" s="177"/>
      <c r="P121" s="181"/>
      <c r="Q121" s="181"/>
      <c r="R121" s="181"/>
      <c r="S121" s="178">
        <f t="shared" si="14"/>
        <v>0</v>
      </c>
      <c r="T121" s="178"/>
      <c r="U121" s="178"/>
      <c r="V121" s="189"/>
      <c r="W121" s="52"/>
      <c r="Z121">
        <v>0</v>
      </c>
    </row>
    <row r="122" spans="1:26" ht="25.05" customHeight="1" x14ac:dyDescent="0.3">
      <c r="A122" s="179"/>
      <c r="B122" s="203">
        <v>38</v>
      </c>
      <c r="C122" s="180" t="s">
        <v>119</v>
      </c>
      <c r="D122" s="388" t="s">
        <v>120</v>
      </c>
      <c r="E122" s="388"/>
      <c r="F122" s="174" t="s">
        <v>118</v>
      </c>
      <c r="G122" s="175">
        <v>842.13</v>
      </c>
      <c r="H122" s="174"/>
      <c r="I122" s="174">
        <f t="shared" si="10"/>
        <v>0</v>
      </c>
      <c r="J122" s="176">
        <f t="shared" si="11"/>
        <v>218.95</v>
      </c>
      <c r="K122" s="177">
        <f t="shared" si="12"/>
        <v>0</v>
      </c>
      <c r="L122" s="177">
        <f t="shared" si="13"/>
        <v>0</v>
      </c>
      <c r="M122" s="177"/>
      <c r="N122" s="177">
        <v>0.26</v>
      </c>
      <c r="O122" s="177"/>
      <c r="P122" s="181"/>
      <c r="Q122" s="181"/>
      <c r="R122" s="181"/>
      <c r="S122" s="178">
        <f t="shared" si="14"/>
        <v>0</v>
      </c>
      <c r="T122" s="178"/>
      <c r="U122" s="178"/>
      <c r="V122" s="189"/>
      <c r="W122" s="52"/>
      <c r="Z122">
        <v>0</v>
      </c>
    </row>
    <row r="123" spans="1:26" ht="25.05" customHeight="1" x14ac:dyDescent="0.3">
      <c r="A123" s="179"/>
      <c r="B123" s="203">
        <v>39</v>
      </c>
      <c r="C123" s="180" t="s">
        <v>155</v>
      </c>
      <c r="D123" s="388" t="s">
        <v>156</v>
      </c>
      <c r="E123" s="388"/>
      <c r="F123" s="174" t="s">
        <v>118</v>
      </c>
      <c r="G123" s="175">
        <v>14.792</v>
      </c>
      <c r="H123" s="174"/>
      <c r="I123" s="174">
        <f t="shared" si="10"/>
        <v>0</v>
      </c>
      <c r="J123" s="176">
        <f t="shared" si="11"/>
        <v>318.32</v>
      </c>
      <c r="K123" s="177">
        <f t="shared" si="12"/>
        <v>0</v>
      </c>
      <c r="L123" s="177">
        <f t="shared" si="13"/>
        <v>0</v>
      </c>
      <c r="M123" s="177"/>
      <c r="N123" s="177">
        <v>21.52</v>
      </c>
      <c r="O123" s="177"/>
      <c r="P123" s="181"/>
      <c r="Q123" s="181"/>
      <c r="R123" s="181"/>
      <c r="S123" s="178">
        <f t="shared" si="14"/>
        <v>0</v>
      </c>
      <c r="T123" s="178"/>
      <c r="U123" s="178"/>
      <c r="V123" s="189"/>
      <c r="W123" s="52"/>
      <c r="Z123">
        <v>0</v>
      </c>
    </row>
    <row r="124" spans="1:26" ht="25.05" customHeight="1" x14ac:dyDescent="0.3">
      <c r="A124" s="179"/>
      <c r="B124" s="203">
        <v>40</v>
      </c>
      <c r="C124" s="180" t="s">
        <v>157</v>
      </c>
      <c r="D124" s="388" t="s">
        <v>158</v>
      </c>
      <c r="E124" s="388"/>
      <c r="F124" s="174" t="s">
        <v>118</v>
      </c>
      <c r="G124" s="175">
        <v>14.792</v>
      </c>
      <c r="H124" s="174"/>
      <c r="I124" s="174">
        <f t="shared" si="10"/>
        <v>0</v>
      </c>
      <c r="J124" s="176">
        <f t="shared" si="11"/>
        <v>11.83</v>
      </c>
      <c r="K124" s="177">
        <f t="shared" si="12"/>
        <v>0</v>
      </c>
      <c r="L124" s="177">
        <f t="shared" si="13"/>
        <v>0</v>
      </c>
      <c r="M124" s="177"/>
      <c r="N124" s="177">
        <v>0.8</v>
      </c>
      <c r="O124" s="177"/>
      <c r="P124" s="181"/>
      <c r="Q124" s="181"/>
      <c r="R124" s="181"/>
      <c r="S124" s="178">
        <f t="shared" si="14"/>
        <v>0</v>
      </c>
      <c r="T124" s="178"/>
      <c r="U124" s="178"/>
      <c r="V124" s="189"/>
      <c r="W124" s="52"/>
      <c r="Z124">
        <v>0</v>
      </c>
    </row>
    <row r="125" spans="1:26" ht="25.05" customHeight="1" x14ac:dyDescent="0.3">
      <c r="A125" s="179"/>
      <c r="B125" s="203">
        <v>41</v>
      </c>
      <c r="C125" s="180" t="s">
        <v>121</v>
      </c>
      <c r="D125" s="388" t="s">
        <v>122</v>
      </c>
      <c r="E125" s="388"/>
      <c r="F125" s="174" t="s">
        <v>118</v>
      </c>
      <c r="G125" s="175">
        <v>108.36199999999999</v>
      </c>
      <c r="H125" s="174"/>
      <c r="I125" s="174">
        <f t="shared" si="10"/>
        <v>0</v>
      </c>
      <c r="J125" s="176">
        <f t="shared" si="11"/>
        <v>1300.3399999999999</v>
      </c>
      <c r="K125" s="177">
        <f t="shared" si="12"/>
        <v>0</v>
      </c>
      <c r="L125" s="177">
        <f t="shared" si="13"/>
        <v>0</v>
      </c>
      <c r="M125" s="177"/>
      <c r="N125" s="177">
        <v>12</v>
      </c>
      <c r="O125" s="177"/>
      <c r="P125" s="181"/>
      <c r="Q125" s="181"/>
      <c r="R125" s="181"/>
      <c r="S125" s="178">
        <f t="shared" si="14"/>
        <v>0</v>
      </c>
      <c r="T125" s="178"/>
      <c r="U125" s="178"/>
      <c r="V125" s="189"/>
      <c r="W125" s="52"/>
      <c r="Z125">
        <v>0</v>
      </c>
    </row>
    <row r="126" spans="1:26" ht="25.05" customHeight="1" x14ac:dyDescent="0.3">
      <c r="A126" s="179"/>
      <c r="B126" s="217">
        <v>42</v>
      </c>
      <c r="C126" s="214" t="s">
        <v>345</v>
      </c>
      <c r="D126" s="390" t="s">
        <v>346</v>
      </c>
      <c r="E126" s="390"/>
      <c r="F126" s="209" t="s">
        <v>163</v>
      </c>
      <c r="G126" s="210">
        <v>141.4</v>
      </c>
      <c r="H126" s="209"/>
      <c r="I126" s="209">
        <f t="shared" si="10"/>
        <v>0</v>
      </c>
      <c r="J126" s="211">
        <f t="shared" si="11"/>
        <v>212.1</v>
      </c>
      <c r="K126" s="212">
        <f t="shared" si="12"/>
        <v>0</v>
      </c>
      <c r="L126" s="212"/>
      <c r="M126" s="212">
        <f>ROUND(G126*(H126),2)</f>
        <v>0</v>
      </c>
      <c r="N126" s="212">
        <v>1.5</v>
      </c>
      <c r="O126" s="212"/>
      <c r="P126" s="215"/>
      <c r="Q126" s="215"/>
      <c r="R126" s="215"/>
      <c r="S126" s="213">
        <f t="shared" si="14"/>
        <v>0</v>
      </c>
      <c r="T126" s="213"/>
      <c r="U126" s="213"/>
      <c r="V126" s="216"/>
      <c r="W126" s="52"/>
      <c r="Z126">
        <v>0</v>
      </c>
    </row>
    <row r="127" spans="1:26" ht="25.05" customHeight="1" x14ac:dyDescent="0.3">
      <c r="A127" s="179"/>
      <c r="B127" s="217">
        <v>43</v>
      </c>
      <c r="C127" s="214" t="s">
        <v>164</v>
      </c>
      <c r="D127" s="390" t="s">
        <v>165</v>
      </c>
      <c r="E127" s="390"/>
      <c r="F127" s="209" t="s">
        <v>107</v>
      </c>
      <c r="G127" s="210">
        <v>81.81</v>
      </c>
      <c r="H127" s="209"/>
      <c r="I127" s="209">
        <f t="shared" si="10"/>
        <v>0</v>
      </c>
      <c r="J127" s="211">
        <f t="shared" si="11"/>
        <v>669.21</v>
      </c>
      <c r="K127" s="212">
        <f t="shared" si="12"/>
        <v>0</v>
      </c>
      <c r="L127" s="212"/>
      <c r="M127" s="212">
        <f>ROUND(G127*(H127),2)</f>
        <v>0</v>
      </c>
      <c r="N127" s="212">
        <v>8.18</v>
      </c>
      <c r="O127" s="212"/>
      <c r="P127" s="215"/>
      <c r="Q127" s="215"/>
      <c r="R127" s="215"/>
      <c r="S127" s="213">
        <f t="shared" si="14"/>
        <v>0</v>
      </c>
      <c r="T127" s="213"/>
      <c r="U127" s="213"/>
      <c r="V127" s="216"/>
      <c r="W127" s="52"/>
      <c r="Z127">
        <v>0</v>
      </c>
    </row>
    <row r="128" spans="1:26" ht="25.05" customHeight="1" x14ac:dyDescent="0.3">
      <c r="A128" s="179"/>
      <c r="B128" s="217">
        <v>44</v>
      </c>
      <c r="C128" s="214" t="s">
        <v>166</v>
      </c>
      <c r="D128" s="390" t="s">
        <v>167</v>
      </c>
      <c r="E128" s="390"/>
      <c r="F128" s="209" t="s">
        <v>391</v>
      </c>
      <c r="G128" s="210">
        <v>81.5</v>
      </c>
      <c r="H128" s="209"/>
      <c r="I128" s="209">
        <f t="shared" si="10"/>
        <v>0</v>
      </c>
      <c r="J128" s="211">
        <f t="shared" si="11"/>
        <v>163</v>
      </c>
      <c r="K128" s="212">
        <f t="shared" si="12"/>
        <v>0</v>
      </c>
      <c r="L128" s="212"/>
      <c r="M128" s="212">
        <f>ROUND(G128*(H128),2)</f>
        <v>0</v>
      </c>
      <c r="N128" s="212">
        <v>2</v>
      </c>
      <c r="O128" s="212"/>
      <c r="P128" s="215"/>
      <c r="Q128" s="215"/>
      <c r="R128" s="215"/>
      <c r="S128" s="213">
        <f t="shared" si="14"/>
        <v>0</v>
      </c>
      <c r="T128" s="213"/>
      <c r="U128" s="213"/>
      <c r="V128" s="216"/>
      <c r="W128" s="52"/>
      <c r="Z128">
        <v>0</v>
      </c>
    </row>
    <row r="129" spans="1:26" x14ac:dyDescent="0.3">
      <c r="A129" s="9"/>
      <c r="B129" s="202"/>
      <c r="C129" s="172">
        <v>9</v>
      </c>
      <c r="D129" s="364" t="s">
        <v>112</v>
      </c>
      <c r="E129" s="364"/>
      <c r="F129" s="138"/>
      <c r="G129" s="171"/>
      <c r="H129" s="138"/>
      <c r="I129" s="140">
        <f>ROUND((SUM(I111:I128))/1,2)</f>
        <v>0</v>
      </c>
      <c r="J129" s="139"/>
      <c r="K129" s="139"/>
      <c r="L129" s="139">
        <f>ROUND((SUM(L111:L128))/1,2)</f>
        <v>0</v>
      </c>
      <c r="M129" s="139">
        <f>ROUND((SUM(M111:M128))/1,2)</f>
        <v>0</v>
      </c>
      <c r="N129" s="139"/>
      <c r="O129" s="139"/>
      <c r="P129" s="139"/>
      <c r="Q129" s="9"/>
      <c r="R129" s="9"/>
      <c r="S129" s="9">
        <f>ROUND((SUM(S111:S128))/1,2)</f>
        <v>17.07</v>
      </c>
      <c r="T129" s="9"/>
      <c r="U129" s="9"/>
      <c r="V129" s="190">
        <f>ROUND((SUM(V111:V128))/1,2)</f>
        <v>0</v>
      </c>
      <c r="W129" s="206"/>
      <c r="X129" s="137"/>
      <c r="Y129" s="137"/>
      <c r="Z129" s="137"/>
    </row>
    <row r="130" spans="1:26" x14ac:dyDescent="0.3">
      <c r="A130" s="1"/>
      <c r="B130" s="198"/>
      <c r="C130" s="1"/>
      <c r="D130" s="1"/>
      <c r="E130" s="131"/>
      <c r="F130" s="131"/>
      <c r="G130" s="165"/>
      <c r="H130" s="131"/>
      <c r="I130" s="131"/>
      <c r="J130" s="132"/>
      <c r="K130" s="132"/>
      <c r="L130" s="132"/>
      <c r="M130" s="132"/>
      <c r="N130" s="132"/>
      <c r="O130" s="132"/>
      <c r="P130" s="132"/>
      <c r="Q130" s="1"/>
      <c r="R130" s="1"/>
      <c r="S130" s="1"/>
      <c r="T130" s="1"/>
      <c r="U130" s="1"/>
      <c r="V130" s="191"/>
      <c r="W130" s="52"/>
    </row>
    <row r="131" spans="1:26" x14ac:dyDescent="0.3">
      <c r="A131" s="9"/>
      <c r="B131" s="202"/>
      <c r="C131" s="172">
        <v>99</v>
      </c>
      <c r="D131" s="364" t="s">
        <v>123</v>
      </c>
      <c r="E131" s="364"/>
      <c r="F131" s="138"/>
      <c r="G131" s="171"/>
      <c r="H131" s="138"/>
      <c r="I131" s="138"/>
      <c r="J131" s="139"/>
      <c r="K131" s="139"/>
      <c r="L131" s="139"/>
      <c r="M131" s="139"/>
      <c r="N131" s="139"/>
      <c r="O131" s="139"/>
      <c r="P131" s="139"/>
      <c r="Q131" s="9"/>
      <c r="R131" s="9"/>
      <c r="S131" s="9"/>
      <c r="T131" s="9"/>
      <c r="U131" s="9"/>
      <c r="V131" s="188"/>
      <c r="W131" s="206"/>
      <c r="X131" s="137"/>
      <c r="Y131" s="137"/>
      <c r="Z131" s="137"/>
    </row>
    <row r="132" spans="1:26" ht="25.05" customHeight="1" x14ac:dyDescent="0.3">
      <c r="A132" s="179"/>
      <c r="B132" s="203">
        <v>45</v>
      </c>
      <c r="C132" s="180" t="s">
        <v>124</v>
      </c>
      <c r="D132" s="388" t="s">
        <v>125</v>
      </c>
      <c r="E132" s="388"/>
      <c r="F132" s="174" t="s">
        <v>118</v>
      </c>
      <c r="G132" s="175">
        <v>238.66399999999999</v>
      </c>
      <c r="H132" s="174"/>
      <c r="I132" s="174">
        <f>ROUND(G132*(H132),2)</f>
        <v>0</v>
      </c>
      <c r="J132" s="176">
        <f>ROUND(G132*(N132),2)</f>
        <v>448.69</v>
      </c>
      <c r="K132" s="177">
        <f>ROUND(G132*(O132),2)</f>
        <v>0</v>
      </c>
      <c r="L132" s="177">
        <f>ROUND(G132*(H132),2)</f>
        <v>0</v>
      </c>
      <c r="M132" s="177"/>
      <c r="N132" s="177">
        <v>1.88</v>
      </c>
      <c r="O132" s="177"/>
      <c r="P132" s="181"/>
      <c r="Q132" s="181"/>
      <c r="R132" s="181"/>
      <c r="S132" s="178">
        <f>ROUND(G132*(P132),3)</f>
        <v>0</v>
      </c>
      <c r="T132" s="178"/>
      <c r="U132" s="178"/>
      <c r="V132" s="189"/>
      <c r="W132" s="52"/>
      <c r="Z132">
        <v>0</v>
      </c>
    </row>
    <row r="133" spans="1:26" x14ac:dyDescent="0.3">
      <c r="A133" s="9"/>
      <c r="B133" s="202"/>
      <c r="C133" s="172">
        <v>99</v>
      </c>
      <c r="D133" s="364" t="s">
        <v>123</v>
      </c>
      <c r="E133" s="364"/>
      <c r="F133" s="138"/>
      <c r="G133" s="171"/>
      <c r="H133" s="138"/>
      <c r="I133" s="140">
        <f>ROUND((SUM(I131:I132))/1,2)</f>
        <v>0</v>
      </c>
      <c r="J133" s="139"/>
      <c r="K133" s="139"/>
      <c r="L133" s="139">
        <f>ROUND((SUM(L131:L132))/1,2)</f>
        <v>0</v>
      </c>
      <c r="M133" s="139">
        <f>ROUND((SUM(M131:M132))/1,2)</f>
        <v>0</v>
      </c>
      <c r="N133" s="139"/>
      <c r="O133" s="139"/>
      <c r="P133" s="182"/>
      <c r="Q133" s="1"/>
      <c r="R133" s="1"/>
      <c r="S133" s="182">
        <f>ROUND((SUM(S131:S132))/1,2)</f>
        <v>0</v>
      </c>
      <c r="T133" s="2"/>
      <c r="U133" s="2"/>
      <c r="V133" s="190">
        <f>ROUND((SUM(V131:V132))/1,2)</f>
        <v>0</v>
      </c>
      <c r="W133" s="52"/>
    </row>
    <row r="134" spans="1:26" x14ac:dyDescent="0.3">
      <c r="A134" s="1"/>
      <c r="B134" s="198"/>
      <c r="C134" s="1"/>
      <c r="D134" s="1"/>
      <c r="E134" s="131"/>
      <c r="F134" s="131"/>
      <c r="G134" s="165"/>
      <c r="H134" s="131"/>
      <c r="I134" s="131"/>
      <c r="J134" s="132"/>
      <c r="K134" s="132"/>
      <c r="L134" s="132"/>
      <c r="M134" s="132"/>
      <c r="N134" s="132"/>
      <c r="O134" s="132"/>
      <c r="P134" s="132"/>
      <c r="Q134" s="1"/>
      <c r="R134" s="1"/>
      <c r="S134" s="1"/>
      <c r="T134" s="1"/>
      <c r="U134" s="1"/>
      <c r="V134" s="191"/>
      <c r="W134" s="52"/>
    </row>
    <row r="135" spans="1:26" x14ac:dyDescent="0.3">
      <c r="A135" s="9"/>
      <c r="B135" s="202"/>
      <c r="C135" s="9"/>
      <c r="D135" s="366" t="s">
        <v>73</v>
      </c>
      <c r="E135" s="366"/>
      <c r="F135" s="138"/>
      <c r="G135" s="171"/>
      <c r="H135" s="138"/>
      <c r="I135" s="140">
        <f>ROUND((SUM(I77:I134))/2,2)</f>
        <v>0</v>
      </c>
      <c r="J135" s="139"/>
      <c r="K135" s="139"/>
      <c r="L135" s="139">
        <f>ROUND((SUM(L77:L134))/2,2)</f>
        <v>0</v>
      </c>
      <c r="M135" s="139">
        <f>ROUND((SUM(M77:M134))/2,2)</f>
        <v>0</v>
      </c>
      <c r="N135" s="139"/>
      <c r="O135" s="139"/>
      <c r="P135" s="182"/>
      <c r="Q135" s="1"/>
      <c r="R135" s="1"/>
      <c r="S135" s="182">
        <f>ROUND((SUM(S77:S134))/2,2)</f>
        <v>205.55</v>
      </c>
      <c r="T135" s="1"/>
      <c r="U135" s="1"/>
      <c r="V135" s="190">
        <f>ROUND((SUM(V77:V134))/2,2)</f>
        <v>0</v>
      </c>
      <c r="W135" s="52"/>
    </row>
    <row r="136" spans="1:26" x14ac:dyDescent="0.3">
      <c r="A136" s="1"/>
      <c r="B136" s="204"/>
      <c r="C136" s="183"/>
      <c r="D136" s="389" t="s">
        <v>79</v>
      </c>
      <c r="E136" s="389"/>
      <c r="F136" s="184"/>
      <c r="G136" s="185"/>
      <c r="H136" s="184"/>
      <c r="I136" s="184">
        <f>ROUND((SUM(I77:I135))/3,2)</f>
        <v>0</v>
      </c>
      <c r="J136" s="186"/>
      <c r="K136" s="186">
        <f>ROUND((SUM(K77:K135))/3,2)</f>
        <v>0</v>
      </c>
      <c r="L136" s="186">
        <f>ROUND((SUM(L77:L135))/3,2)</f>
        <v>0</v>
      </c>
      <c r="M136" s="186">
        <f>ROUND((SUM(M77:M135))/3,2)</f>
        <v>0</v>
      </c>
      <c r="N136" s="186"/>
      <c r="O136" s="186"/>
      <c r="P136" s="185"/>
      <c r="Q136" s="183"/>
      <c r="R136" s="183"/>
      <c r="S136" s="185">
        <f>ROUND((SUM(S77:S135))/3,2)</f>
        <v>205.55</v>
      </c>
      <c r="T136" s="183"/>
      <c r="U136" s="183"/>
      <c r="V136" s="192">
        <f>ROUND((SUM(V77:V135))/3,2)</f>
        <v>0</v>
      </c>
      <c r="W136" s="52"/>
      <c r="Y136">
        <f>(SUM(Y77:Y135))</f>
        <v>0</v>
      </c>
      <c r="Z136">
        <f>(SUM(Z77:Z135))</f>
        <v>0</v>
      </c>
    </row>
  </sheetData>
  <mergeCells count="103">
    <mergeCell ref="D135:E135"/>
    <mergeCell ref="D136:E136"/>
    <mergeCell ref="D127:E127"/>
    <mergeCell ref="D128:E128"/>
    <mergeCell ref="D129:E129"/>
    <mergeCell ref="D131:E131"/>
    <mergeCell ref="D132:E132"/>
    <mergeCell ref="D133:E133"/>
    <mergeCell ref="D121:E121"/>
    <mergeCell ref="D122:E122"/>
    <mergeCell ref="D123:E123"/>
    <mergeCell ref="D124:E124"/>
    <mergeCell ref="D125:E125"/>
    <mergeCell ref="D126:E126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1:E111"/>
    <mergeCell ref="D112:E112"/>
    <mergeCell ref="D113:E113"/>
    <mergeCell ref="D114:E114"/>
    <mergeCell ref="D102:E102"/>
    <mergeCell ref="D103:E103"/>
    <mergeCell ref="D104:E104"/>
    <mergeCell ref="D105:E105"/>
    <mergeCell ref="D106:E106"/>
    <mergeCell ref="D107:E107"/>
    <mergeCell ref="D95:E95"/>
    <mergeCell ref="D96:E96"/>
    <mergeCell ref="D97:E97"/>
    <mergeCell ref="D99:E99"/>
    <mergeCell ref="D100:E100"/>
    <mergeCell ref="D101:E101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 xr:uid="{7CDFE80B-C7DD-4661-8CCC-BCF15D1AE547}"/>
    <hyperlink ref="E1:F1" location="A54:A54" tooltip="Klikni na prechod ku rekapitulácii..." display="Rekapitulácia rozpočtu" xr:uid="{F7CC354B-4A1E-4834-8D28-F3A2BE2453F6}"/>
    <hyperlink ref="H1:I1" location="B76:B76" tooltip="Klikni na prechod ku Rozpočet..." display="Rozpočet" xr:uid="{15B90AA1-8D56-411A-8F8B-B5653C46830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VRANOV N/T-UL. MLYNSKÁ-ÚPRAVA PARKOVISKA PRED BYT. DOMOM 1485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6C12-D695-4D80-A473-45481E844EF1}">
  <dimension ref="A1:AA105"/>
  <sheetViews>
    <sheetView workbookViewId="0">
      <pane ySplit="1" topLeftCell="A81" activePane="bottomLeft" state="frozen"/>
      <selection pane="bottomLeft" activeCell="D90" sqref="D90:E9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392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15764'!E61</f>
        <v>0</v>
      </c>
      <c r="D15" s="57">
        <f>'SO 15764'!F61</f>
        <v>0</v>
      </c>
      <c r="E15" s="66">
        <f>'SO 15764'!G61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(SUM(Z78:Z104))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(SUM(Y78:Y104))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15764'!K78:'SO 15764'!K104)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15764'!K78:'SO 15764'!K104)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392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15764'!L81</f>
        <v>0</v>
      </c>
      <c r="F56" s="138">
        <f>'SO 15764'!M81</f>
        <v>0</v>
      </c>
      <c r="G56" s="138">
        <f>'SO 15764'!I81</f>
        <v>0</v>
      </c>
      <c r="H56" s="139">
        <f>'SO 15764'!S81</f>
        <v>0</v>
      </c>
      <c r="I56" s="139">
        <f>'SO 15764'!V81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15764'!L90</f>
        <v>0</v>
      </c>
      <c r="F57" s="138">
        <f>'SO 15764'!M90</f>
        <v>0</v>
      </c>
      <c r="G57" s="138">
        <f>'SO 15764'!I90</f>
        <v>0</v>
      </c>
      <c r="H57" s="139">
        <f>'SO 15764'!S90</f>
        <v>4.7699999999999996</v>
      </c>
      <c r="I57" s="139">
        <f>'SO 15764'!V90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15764'!L94</f>
        <v>0</v>
      </c>
      <c r="F58" s="138">
        <f>'SO 15764'!M94</f>
        <v>0</v>
      </c>
      <c r="G58" s="138">
        <f>'SO 15764'!I94</f>
        <v>0</v>
      </c>
      <c r="H58" s="139">
        <f>'SO 15764'!S94</f>
        <v>0.85</v>
      </c>
      <c r="I58" s="139">
        <f>'SO 15764'!V94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15764'!L98</f>
        <v>0</v>
      </c>
      <c r="F59" s="138">
        <f>'SO 15764'!M98</f>
        <v>0</v>
      </c>
      <c r="G59" s="138">
        <f>'SO 15764'!I98</f>
        <v>0</v>
      </c>
      <c r="H59" s="139">
        <f>'SO 15764'!S98</f>
        <v>0</v>
      </c>
      <c r="I59" s="139">
        <f>'SO 15764'!V98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15764'!L102</f>
        <v>0</v>
      </c>
      <c r="F60" s="138">
        <f>'SO 15764'!M102</f>
        <v>0</v>
      </c>
      <c r="G60" s="138">
        <f>'SO 15764'!I102</f>
        <v>0</v>
      </c>
      <c r="H60" s="139">
        <f>'SO 15764'!S102</f>
        <v>0</v>
      </c>
      <c r="I60" s="139">
        <f>'SO 15764'!V102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15764'!L104</f>
        <v>0</v>
      </c>
      <c r="F61" s="140">
        <f>'SO 15764'!M104</f>
        <v>0</v>
      </c>
      <c r="G61" s="140">
        <f>'SO 15764'!I104</f>
        <v>0</v>
      </c>
      <c r="H61" s="141">
        <f>'SO 15764'!S104</f>
        <v>5.62</v>
      </c>
      <c r="I61" s="141">
        <f>'SO 15764'!V104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15764'!L105</f>
        <v>0</v>
      </c>
      <c r="F63" s="144">
        <f>'SO 15764'!M105</f>
        <v>0</v>
      </c>
      <c r="G63" s="144">
        <f>'SO 15764'!I105</f>
        <v>0</v>
      </c>
      <c r="H63" s="145">
        <f>'SO 15764'!S105</f>
        <v>5.62</v>
      </c>
      <c r="I63" s="145">
        <f>'SO 15764'!V105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392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393</v>
      </c>
      <c r="D80" s="388" t="s">
        <v>394</v>
      </c>
      <c r="E80" s="388"/>
      <c r="F80" s="174" t="s">
        <v>98</v>
      </c>
      <c r="G80" s="175">
        <v>377.5</v>
      </c>
      <c r="H80" s="174"/>
      <c r="I80" s="174">
        <f>ROUND(G80*(H80),2)</f>
        <v>0</v>
      </c>
      <c r="J80" s="176">
        <f>ROUND(G80*(N80),2)</f>
        <v>3012.45</v>
      </c>
      <c r="K80" s="177">
        <f>ROUND(G80*(O80),2)</f>
        <v>0</v>
      </c>
      <c r="L80" s="177">
        <f>ROUND(G80*(H80),2)</f>
        <v>0</v>
      </c>
      <c r="M80" s="177"/>
      <c r="N80" s="177">
        <v>7.98</v>
      </c>
      <c r="O80" s="177"/>
      <c r="P80" s="181">
        <v>1.0000000000000001E-5</v>
      </c>
      <c r="Q80" s="181"/>
      <c r="R80" s="181">
        <v>1.0000000000000001E-5</v>
      </c>
      <c r="S80" s="178">
        <f>ROUND(G80*(P80),3)</f>
        <v>4.0000000000000001E-3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</v>
      </c>
      <c r="T81" s="9"/>
      <c r="U81" s="9"/>
      <c r="V81" s="190">
        <f>ROUND((SUM(V79:V80))/1,2)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25.05" customHeight="1" x14ac:dyDescent="0.3">
      <c r="A84" s="179"/>
      <c r="B84" s="203">
        <v>2</v>
      </c>
      <c r="C84" s="180" t="s">
        <v>395</v>
      </c>
      <c r="D84" s="388" t="s">
        <v>396</v>
      </c>
      <c r="E84" s="388"/>
      <c r="F84" s="174" t="s">
        <v>129</v>
      </c>
      <c r="G84" s="175">
        <v>5.5</v>
      </c>
      <c r="H84" s="174"/>
      <c r="I84" s="174">
        <f t="shared" ref="I84:I89" si="0">ROUND(G84*(H84),2)</f>
        <v>0</v>
      </c>
      <c r="J84" s="176">
        <f t="shared" ref="J84:J89" si="1">ROUND(G84*(N84),2)</f>
        <v>420.15</v>
      </c>
      <c r="K84" s="177">
        <f t="shared" ref="K84:K89" si="2">ROUND(G84*(O84),2)</f>
        <v>0</v>
      </c>
      <c r="L84" s="177">
        <f>ROUND(G84*(H84),2)</f>
        <v>0</v>
      </c>
      <c r="M84" s="177"/>
      <c r="N84" s="177">
        <v>76.39</v>
      </c>
      <c r="O84" s="177"/>
      <c r="P84" s="181"/>
      <c r="Q84" s="181"/>
      <c r="R84" s="181"/>
      <c r="S84" s="178">
        <f t="shared" ref="S84:S89" si="3">ROUND(G84*(P84),3)</f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3</v>
      </c>
      <c r="C85" s="180" t="s">
        <v>397</v>
      </c>
      <c r="D85" s="388" t="s">
        <v>398</v>
      </c>
      <c r="E85" s="388"/>
      <c r="F85" s="174" t="s">
        <v>98</v>
      </c>
      <c r="G85" s="175">
        <v>377.5</v>
      </c>
      <c r="H85" s="174"/>
      <c r="I85" s="174">
        <f t="shared" si="0"/>
        <v>0</v>
      </c>
      <c r="J85" s="176">
        <f t="shared" si="1"/>
        <v>222.73</v>
      </c>
      <c r="K85" s="177">
        <f t="shared" si="2"/>
        <v>0</v>
      </c>
      <c r="L85" s="177">
        <f>ROUND(G85*(H85),2)</f>
        <v>0</v>
      </c>
      <c r="M85" s="177"/>
      <c r="N85" s="177">
        <v>0.59</v>
      </c>
      <c r="O85" s="177"/>
      <c r="P85" s="181">
        <v>6.0999999999999997E-4</v>
      </c>
      <c r="Q85" s="181"/>
      <c r="R85" s="181">
        <v>6.0999999999999997E-4</v>
      </c>
      <c r="S85" s="178">
        <f t="shared" si="3"/>
        <v>0.23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4</v>
      </c>
      <c r="C86" s="180" t="s">
        <v>399</v>
      </c>
      <c r="D86" s="388" t="s">
        <v>400</v>
      </c>
      <c r="E86" s="388"/>
      <c r="F86" s="174" t="s">
        <v>115</v>
      </c>
      <c r="G86" s="175">
        <v>29</v>
      </c>
      <c r="H86" s="174"/>
      <c r="I86" s="174">
        <f t="shared" si="0"/>
        <v>0</v>
      </c>
      <c r="J86" s="176">
        <f t="shared" si="1"/>
        <v>128.18</v>
      </c>
      <c r="K86" s="177">
        <f t="shared" si="2"/>
        <v>0</v>
      </c>
      <c r="L86" s="177">
        <f>ROUND(G86*(H86),2)</f>
        <v>0</v>
      </c>
      <c r="M86" s="177"/>
      <c r="N86" s="177">
        <v>4.42</v>
      </c>
      <c r="O86" s="177"/>
      <c r="P86" s="181">
        <v>0.1084</v>
      </c>
      <c r="Q86" s="181"/>
      <c r="R86" s="181">
        <v>0.1084</v>
      </c>
      <c r="S86" s="178">
        <f t="shared" si="3"/>
        <v>3.1440000000000001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5</v>
      </c>
      <c r="C87" s="180" t="s">
        <v>136</v>
      </c>
      <c r="D87" s="388" t="s">
        <v>401</v>
      </c>
      <c r="E87" s="388"/>
      <c r="F87" s="174" t="s">
        <v>115</v>
      </c>
      <c r="G87" s="175">
        <v>29</v>
      </c>
      <c r="H87" s="174"/>
      <c r="I87" s="174">
        <f t="shared" si="0"/>
        <v>0</v>
      </c>
      <c r="J87" s="176">
        <f t="shared" si="1"/>
        <v>46.4</v>
      </c>
      <c r="K87" s="177">
        <f t="shared" si="2"/>
        <v>0</v>
      </c>
      <c r="L87" s="177">
        <f>ROUND(G87*(H87),2)</f>
        <v>0</v>
      </c>
      <c r="M87" s="177"/>
      <c r="N87" s="177">
        <v>1.6</v>
      </c>
      <c r="O87" s="177"/>
      <c r="P87" s="181"/>
      <c r="Q87" s="181"/>
      <c r="R87" s="181"/>
      <c r="S87" s="178">
        <f t="shared" si="3"/>
        <v>0</v>
      </c>
      <c r="T87" s="178"/>
      <c r="U87" s="178"/>
      <c r="V87" s="189"/>
      <c r="W87" s="52"/>
      <c r="Z87">
        <v>0</v>
      </c>
    </row>
    <row r="88" spans="1:26" ht="40.200000000000003" customHeight="1" x14ac:dyDescent="0.3">
      <c r="A88" s="179"/>
      <c r="B88" s="203">
        <v>6</v>
      </c>
      <c r="C88" s="180" t="s">
        <v>402</v>
      </c>
      <c r="D88" s="388" t="s">
        <v>403</v>
      </c>
      <c r="E88" s="388"/>
      <c r="F88" s="174" t="s">
        <v>98</v>
      </c>
      <c r="G88" s="175">
        <v>377.5</v>
      </c>
      <c r="H88" s="174"/>
      <c r="I88" s="174">
        <f t="shared" si="0"/>
        <v>0</v>
      </c>
      <c r="J88" s="176">
        <f t="shared" si="1"/>
        <v>5209.5</v>
      </c>
      <c r="K88" s="177">
        <f t="shared" si="2"/>
        <v>0</v>
      </c>
      <c r="L88" s="177">
        <f>ROUND(G88*(H88),2)</f>
        <v>0</v>
      </c>
      <c r="M88" s="177"/>
      <c r="N88" s="177">
        <v>13.8</v>
      </c>
      <c r="O88" s="177"/>
      <c r="P88" s="181"/>
      <c r="Q88" s="181"/>
      <c r="R88" s="181"/>
      <c r="S88" s="178">
        <f t="shared" si="3"/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17">
        <v>7</v>
      </c>
      <c r="C89" s="214" t="s">
        <v>404</v>
      </c>
      <c r="D89" s="390" t="s">
        <v>421</v>
      </c>
      <c r="E89" s="390"/>
      <c r="F89" s="209" t="s">
        <v>163</v>
      </c>
      <c r="G89" s="210">
        <v>29</v>
      </c>
      <c r="H89" s="209"/>
      <c r="I89" s="209">
        <f t="shared" si="0"/>
        <v>0</v>
      </c>
      <c r="J89" s="211">
        <f t="shared" si="1"/>
        <v>217.5</v>
      </c>
      <c r="K89" s="212">
        <f t="shared" si="2"/>
        <v>0</v>
      </c>
      <c r="L89" s="212"/>
      <c r="M89" s="212">
        <f>ROUND(G89*(H89),2)</f>
        <v>0</v>
      </c>
      <c r="N89" s="212">
        <v>7.5</v>
      </c>
      <c r="O89" s="212"/>
      <c r="P89" s="215">
        <v>4.8000000000000001E-2</v>
      </c>
      <c r="Q89" s="215"/>
      <c r="R89" s="215">
        <v>4.8000000000000001E-2</v>
      </c>
      <c r="S89" s="213">
        <f t="shared" si="3"/>
        <v>1.3919999999999999</v>
      </c>
      <c r="T89" s="213"/>
      <c r="U89" s="213"/>
      <c r="V89" s="216"/>
      <c r="W89" s="52"/>
      <c r="Z89">
        <v>0</v>
      </c>
    </row>
    <row r="90" spans="1:26" x14ac:dyDescent="0.3">
      <c r="A90" s="9"/>
      <c r="B90" s="202"/>
      <c r="C90" s="172">
        <v>5</v>
      </c>
      <c r="D90" s="364" t="s">
        <v>99</v>
      </c>
      <c r="E90" s="364"/>
      <c r="F90" s="138"/>
      <c r="G90" s="171"/>
      <c r="H90" s="138"/>
      <c r="I90" s="140">
        <f>ROUND((SUM(I83:I89))/1,2)</f>
        <v>0</v>
      </c>
      <c r="J90" s="139"/>
      <c r="K90" s="139"/>
      <c r="L90" s="139">
        <f>ROUND((SUM(L83:L89))/1,2)</f>
        <v>0</v>
      </c>
      <c r="M90" s="139">
        <f>ROUND((SUM(M83:M89))/1,2)</f>
        <v>0</v>
      </c>
      <c r="N90" s="139"/>
      <c r="O90" s="139"/>
      <c r="P90" s="139"/>
      <c r="Q90" s="9"/>
      <c r="R90" s="9"/>
      <c r="S90" s="9">
        <f>ROUND((SUM(S83:S89))/1,2)</f>
        <v>4.7699999999999996</v>
      </c>
      <c r="T90" s="9"/>
      <c r="U90" s="9"/>
      <c r="V90" s="190">
        <f>ROUND((SUM(V83:V89))/1,2)</f>
        <v>0</v>
      </c>
      <c r="W90" s="206"/>
      <c r="X90" s="137"/>
      <c r="Y90" s="137"/>
      <c r="Z90" s="137"/>
    </row>
    <row r="91" spans="1:26" x14ac:dyDescent="0.3">
      <c r="A91" s="1"/>
      <c r="B91" s="198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1"/>
      <c r="W91" s="52"/>
    </row>
    <row r="92" spans="1:26" x14ac:dyDescent="0.3">
      <c r="A92" s="9"/>
      <c r="B92" s="202"/>
      <c r="C92" s="172">
        <v>8</v>
      </c>
      <c r="D92" s="364" t="s">
        <v>104</v>
      </c>
      <c r="E92" s="364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88"/>
      <c r="W92" s="206"/>
      <c r="X92" s="137"/>
      <c r="Y92" s="137"/>
      <c r="Z92" s="137"/>
    </row>
    <row r="93" spans="1:26" ht="25.05" customHeight="1" x14ac:dyDescent="0.3">
      <c r="A93" s="179"/>
      <c r="B93" s="203">
        <v>8</v>
      </c>
      <c r="C93" s="180" t="s">
        <v>105</v>
      </c>
      <c r="D93" s="388" t="s">
        <v>405</v>
      </c>
      <c r="E93" s="388"/>
      <c r="F93" s="174" t="s">
        <v>163</v>
      </c>
      <c r="G93" s="175">
        <v>2</v>
      </c>
      <c r="H93" s="174"/>
      <c r="I93" s="174">
        <f>ROUND(G93*(H93),2)</f>
        <v>0</v>
      </c>
      <c r="J93" s="176">
        <f>ROUND(G93*(N93),2)</f>
        <v>204.76</v>
      </c>
      <c r="K93" s="177">
        <f>ROUND(G93*(O93),2)</f>
        <v>0</v>
      </c>
      <c r="L93" s="177">
        <f>ROUND(G93*(H93),2)</f>
        <v>0</v>
      </c>
      <c r="M93" s="177"/>
      <c r="N93" s="177">
        <v>102.38</v>
      </c>
      <c r="O93" s="177"/>
      <c r="P93" s="181">
        <v>0.42346</v>
      </c>
      <c r="Q93" s="181"/>
      <c r="R93" s="181">
        <v>0.42346</v>
      </c>
      <c r="S93" s="178">
        <f>ROUND(G93*(P93),3)</f>
        <v>0.84699999999999998</v>
      </c>
      <c r="T93" s="178"/>
      <c r="U93" s="178"/>
      <c r="V93" s="189"/>
      <c r="W93" s="52"/>
      <c r="Z93">
        <v>0</v>
      </c>
    </row>
    <row r="94" spans="1:26" x14ac:dyDescent="0.3">
      <c r="A94" s="9"/>
      <c r="B94" s="202"/>
      <c r="C94" s="172">
        <v>8</v>
      </c>
      <c r="D94" s="364" t="s">
        <v>104</v>
      </c>
      <c r="E94" s="364"/>
      <c r="F94" s="138"/>
      <c r="G94" s="171"/>
      <c r="H94" s="138"/>
      <c r="I94" s="140">
        <f>ROUND((SUM(I92:I93))/1,2)</f>
        <v>0</v>
      </c>
      <c r="J94" s="139"/>
      <c r="K94" s="139"/>
      <c r="L94" s="139">
        <f>ROUND((SUM(L92:L93))/1,2)</f>
        <v>0</v>
      </c>
      <c r="M94" s="139">
        <f>ROUND((SUM(M92:M93))/1,2)</f>
        <v>0</v>
      </c>
      <c r="N94" s="139"/>
      <c r="O94" s="139"/>
      <c r="P94" s="139"/>
      <c r="Q94" s="9"/>
      <c r="R94" s="9"/>
      <c r="S94" s="9">
        <f>ROUND((SUM(S92:S93))/1,2)</f>
        <v>0.85</v>
      </c>
      <c r="T94" s="9"/>
      <c r="U94" s="9"/>
      <c r="V94" s="190">
        <f>ROUND((SUM(V92:V93))/1,2)</f>
        <v>0</v>
      </c>
      <c r="W94" s="206"/>
      <c r="X94" s="137"/>
      <c r="Y94" s="137"/>
      <c r="Z94" s="137"/>
    </row>
    <row r="95" spans="1:26" x14ac:dyDescent="0.3">
      <c r="A95" s="1"/>
      <c r="B95" s="198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1"/>
      <c r="W95" s="52"/>
    </row>
    <row r="96" spans="1:26" x14ac:dyDescent="0.3">
      <c r="A96" s="9"/>
      <c r="B96" s="202"/>
      <c r="C96" s="172">
        <v>9</v>
      </c>
      <c r="D96" s="364" t="s">
        <v>112</v>
      </c>
      <c r="E96" s="364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88"/>
      <c r="W96" s="206"/>
      <c r="X96" s="137"/>
      <c r="Y96" s="137"/>
      <c r="Z96" s="137"/>
    </row>
    <row r="97" spans="1:26" ht="25.05" customHeight="1" x14ac:dyDescent="0.3">
      <c r="A97" s="179"/>
      <c r="B97" s="203">
        <v>9</v>
      </c>
      <c r="C97" s="180" t="s">
        <v>209</v>
      </c>
      <c r="D97" s="388" t="s">
        <v>210</v>
      </c>
      <c r="E97" s="388"/>
      <c r="F97" s="174" t="s">
        <v>115</v>
      </c>
      <c r="G97" s="175">
        <v>13</v>
      </c>
      <c r="H97" s="174"/>
      <c r="I97" s="174">
        <f>ROUND(G97*(H97),2)</f>
        <v>0</v>
      </c>
      <c r="J97" s="176">
        <f>ROUND(G97*(N97),2)</f>
        <v>1005.42</v>
      </c>
      <c r="K97" s="177">
        <f>ROUND(G97*(O97),2)</f>
        <v>0</v>
      </c>
      <c r="L97" s="177">
        <f>ROUND(G97*(H97),2)</f>
        <v>0</v>
      </c>
      <c r="M97" s="177"/>
      <c r="N97" s="177">
        <v>77.34</v>
      </c>
      <c r="O97" s="177"/>
      <c r="P97" s="181">
        <v>3.0000000000000001E-5</v>
      </c>
      <c r="Q97" s="181"/>
      <c r="R97" s="181">
        <v>3.0000000000000001E-5</v>
      </c>
      <c r="S97" s="178">
        <f>ROUND(G97*(P97),3)</f>
        <v>0</v>
      </c>
      <c r="T97" s="178"/>
      <c r="U97" s="178"/>
      <c r="V97" s="189"/>
      <c r="W97" s="52"/>
      <c r="Z97">
        <v>0</v>
      </c>
    </row>
    <row r="98" spans="1:26" x14ac:dyDescent="0.3">
      <c r="A98" s="9"/>
      <c r="B98" s="202"/>
      <c r="C98" s="172">
        <v>9</v>
      </c>
      <c r="D98" s="364" t="s">
        <v>112</v>
      </c>
      <c r="E98" s="364"/>
      <c r="F98" s="138"/>
      <c r="G98" s="171"/>
      <c r="H98" s="138"/>
      <c r="I98" s="140">
        <f>ROUND((SUM(I96:I97))/1,2)</f>
        <v>0</v>
      </c>
      <c r="J98" s="139"/>
      <c r="K98" s="139"/>
      <c r="L98" s="139">
        <f>ROUND((SUM(L96:L97))/1,2)</f>
        <v>0</v>
      </c>
      <c r="M98" s="139">
        <f>ROUND((SUM(M96:M97))/1,2)</f>
        <v>0</v>
      </c>
      <c r="N98" s="139"/>
      <c r="O98" s="139"/>
      <c r="P98" s="139"/>
      <c r="Q98" s="9"/>
      <c r="R98" s="9"/>
      <c r="S98" s="9">
        <f>ROUND((SUM(S96:S97))/1,2)</f>
        <v>0</v>
      </c>
      <c r="T98" s="9"/>
      <c r="U98" s="9"/>
      <c r="V98" s="190">
        <f>ROUND((SUM(V96:V97))/1,2)</f>
        <v>0</v>
      </c>
      <c r="W98" s="206"/>
      <c r="X98" s="137"/>
      <c r="Y98" s="137"/>
      <c r="Z98" s="137"/>
    </row>
    <row r="99" spans="1:26" x14ac:dyDescent="0.3">
      <c r="A99" s="1"/>
      <c r="B99" s="198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1"/>
      <c r="W99" s="52"/>
    </row>
    <row r="100" spans="1:26" x14ac:dyDescent="0.3">
      <c r="A100" s="9"/>
      <c r="B100" s="202"/>
      <c r="C100" s="172">
        <v>99</v>
      </c>
      <c r="D100" s="364" t="s">
        <v>123</v>
      </c>
      <c r="E100" s="364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88"/>
      <c r="W100" s="206"/>
      <c r="X100" s="137"/>
      <c r="Y100" s="137"/>
      <c r="Z100" s="137"/>
    </row>
    <row r="101" spans="1:26" ht="25.05" customHeight="1" x14ac:dyDescent="0.3">
      <c r="A101" s="179"/>
      <c r="B101" s="203">
        <v>10</v>
      </c>
      <c r="C101" s="180" t="s">
        <v>124</v>
      </c>
      <c r="D101" s="388" t="s">
        <v>406</v>
      </c>
      <c r="E101" s="388"/>
      <c r="F101" s="174" t="s">
        <v>118</v>
      </c>
      <c r="G101" s="175">
        <v>54.585999999999999</v>
      </c>
      <c r="H101" s="174"/>
      <c r="I101" s="174">
        <f>ROUND(G101*(H101),2)</f>
        <v>0</v>
      </c>
      <c r="J101" s="176">
        <f>ROUND(G101*(N101),2)</f>
        <v>134.83000000000001</v>
      </c>
      <c r="K101" s="177">
        <f>ROUND(G101*(O101),2)</f>
        <v>0</v>
      </c>
      <c r="L101" s="177">
        <f>ROUND(G101*(H101),2)</f>
        <v>0</v>
      </c>
      <c r="M101" s="177"/>
      <c r="N101" s="177">
        <v>2.4699999999999998</v>
      </c>
      <c r="O101" s="177"/>
      <c r="P101" s="181"/>
      <c r="Q101" s="181"/>
      <c r="R101" s="181"/>
      <c r="S101" s="178">
        <f>ROUND(G101*(P101),3)</f>
        <v>0</v>
      </c>
      <c r="T101" s="178"/>
      <c r="U101" s="178"/>
      <c r="V101" s="189"/>
      <c r="W101" s="52"/>
      <c r="Z101">
        <v>0</v>
      </c>
    </row>
    <row r="102" spans="1:26" x14ac:dyDescent="0.3">
      <c r="A102" s="9"/>
      <c r="B102" s="202"/>
      <c r="C102" s="172">
        <v>99</v>
      </c>
      <c r="D102" s="364" t="s">
        <v>123</v>
      </c>
      <c r="E102" s="364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82"/>
      <c r="Q102" s="1"/>
      <c r="R102" s="1"/>
      <c r="S102" s="182">
        <f>ROUND((SUM(S100:S101))/1,2)</f>
        <v>0</v>
      </c>
      <c r="T102" s="2"/>
      <c r="U102" s="2"/>
      <c r="V102" s="190">
        <f>ROUND((SUM(V100:V101))/1,2)</f>
        <v>0</v>
      </c>
      <c r="W102" s="52"/>
    </row>
    <row r="103" spans="1:26" x14ac:dyDescent="0.3">
      <c r="A103" s="1"/>
      <c r="B103" s="198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1"/>
      <c r="W103" s="52"/>
    </row>
    <row r="104" spans="1:26" x14ac:dyDescent="0.3">
      <c r="A104" s="9"/>
      <c r="B104" s="202"/>
      <c r="C104" s="9"/>
      <c r="D104" s="366" t="s">
        <v>73</v>
      </c>
      <c r="E104" s="366"/>
      <c r="F104" s="138"/>
      <c r="G104" s="171"/>
      <c r="H104" s="138"/>
      <c r="I104" s="140">
        <f>ROUND((SUM(I78:I103))/2,2)</f>
        <v>0</v>
      </c>
      <c r="J104" s="139"/>
      <c r="K104" s="139"/>
      <c r="L104" s="139">
        <f>ROUND((SUM(L78:L103))/2,2)</f>
        <v>0</v>
      </c>
      <c r="M104" s="139">
        <f>ROUND((SUM(M78:M103))/2,2)</f>
        <v>0</v>
      </c>
      <c r="N104" s="139"/>
      <c r="O104" s="139"/>
      <c r="P104" s="182"/>
      <c r="Q104" s="1"/>
      <c r="R104" s="1"/>
      <c r="S104" s="182">
        <f>ROUND((SUM(S78:S103))/2,2)</f>
        <v>5.62</v>
      </c>
      <c r="T104" s="1"/>
      <c r="U104" s="1"/>
      <c r="V104" s="190">
        <f>ROUND((SUM(V78:V103))/2,2)</f>
        <v>0</v>
      </c>
      <c r="W104" s="52"/>
    </row>
    <row r="105" spans="1:26" x14ac:dyDescent="0.3">
      <c r="A105" s="1"/>
      <c r="B105" s="204"/>
      <c r="C105" s="183"/>
      <c r="D105" s="389" t="s">
        <v>79</v>
      </c>
      <c r="E105" s="389"/>
      <c r="F105" s="184"/>
      <c r="G105" s="185"/>
      <c r="H105" s="184"/>
      <c r="I105" s="184">
        <f>ROUND((SUM(I78:I104))/3,2)</f>
        <v>0</v>
      </c>
      <c r="J105" s="186"/>
      <c r="K105" s="186">
        <f>ROUND((SUM(K78:K104))/3,2)</f>
        <v>0</v>
      </c>
      <c r="L105" s="186">
        <f>ROUND((SUM(L78:L104))/3,2)</f>
        <v>0</v>
      </c>
      <c r="M105" s="186">
        <f>ROUND((SUM(M78:M104))/3,2)</f>
        <v>0</v>
      </c>
      <c r="N105" s="186"/>
      <c r="O105" s="186"/>
      <c r="P105" s="185"/>
      <c r="Q105" s="183"/>
      <c r="R105" s="183"/>
      <c r="S105" s="185">
        <f>ROUND((SUM(S78:S104))/3,2)</f>
        <v>5.62</v>
      </c>
      <c r="T105" s="183"/>
      <c r="U105" s="183"/>
      <c r="V105" s="192">
        <f>ROUND((SUM(V78:V104))/3,2)</f>
        <v>0</v>
      </c>
      <c r="W105" s="52"/>
      <c r="Y105">
        <f>(SUM(Y78:Y104))</f>
        <v>0</v>
      </c>
      <c r="Z105">
        <f>(SUM(Z78:Z104))</f>
        <v>0</v>
      </c>
    </row>
  </sheetData>
  <mergeCells count="71">
    <mergeCell ref="D105:E105"/>
    <mergeCell ref="D97:E97"/>
    <mergeCell ref="D98:E98"/>
    <mergeCell ref="D100:E100"/>
    <mergeCell ref="D101:E101"/>
    <mergeCell ref="D102:E102"/>
    <mergeCell ref="D104:E104"/>
    <mergeCell ref="D96:E96"/>
    <mergeCell ref="D83:E83"/>
    <mergeCell ref="D84:E84"/>
    <mergeCell ref="D85:E85"/>
    <mergeCell ref="D86:E86"/>
    <mergeCell ref="D87:E87"/>
    <mergeCell ref="D88:E88"/>
    <mergeCell ref="D89:E89"/>
    <mergeCell ref="D90:E90"/>
    <mergeCell ref="D92:E92"/>
    <mergeCell ref="D93:E93"/>
    <mergeCell ref="D94:E94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250CB76C-835F-4EC2-AEEE-28B8995B0522}"/>
    <hyperlink ref="E1:F1" location="A54:A54" tooltip="Klikni na prechod ku rekapitulácii..." display="Rekapitulácia rozpočtu" xr:uid="{8B8ED6ED-E4D4-4956-809B-B6249008E471}"/>
    <hyperlink ref="H1:I1" location="B77:B77" tooltip="Klikni na prechod ku Rozpočet..." display="Rozpočet" xr:uid="{A07D16F8-1D27-46A1-A5CB-4FD21D97662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plochy na parcele 3036/9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DF30-C1EB-47A1-8FE7-9F97A85EA3A2}">
  <dimension ref="A1:AA42"/>
  <sheetViews>
    <sheetView workbookViewId="0">
      <pane ySplit="1" topLeftCell="A11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6" width="10.77734375" customWidth="1"/>
    <col min="7" max="7" width="10.109375" customWidth="1"/>
    <col min="8" max="8" width="10.21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1" t="s">
        <v>411</v>
      </c>
      <c r="C2" s="282"/>
      <c r="D2" s="282"/>
      <c r="E2" s="282"/>
      <c r="F2" s="282"/>
      <c r="G2" s="282"/>
      <c r="H2" s="282"/>
      <c r="I2" s="282"/>
      <c r="J2" s="283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284" t="s">
        <v>29</v>
      </c>
      <c r="C3" s="285"/>
      <c r="D3" s="285"/>
      <c r="E3" s="285"/>
      <c r="F3" s="285"/>
      <c r="G3" s="286"/>
      <c r="H3" s="286"/>
      <c r="I3" s="286"/>
      <c r="J3" s="287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31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32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33</v>
      </c>
      <c r="C6" s="227"/>
      <c r="D6" s="237" t="s">
        <v>34</v>
      </c>
      <c r="E6" s="227"/>
      <c r="F6" s="237" t="s">
        <v>35</v>
      </c>
      <c r="G6" s="237" t="s">
        <v>36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288" t="s">
        <v>37</v>
      </c>
      <c r="C7" s="289"/>
      <c r="D7" s="289"/>
      <c r="E7" s="289"/>
      <c r="F7" s="289"/>
      <c r="G7" s="289"/>
      <c r="H7" s="289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40</v>
      </c>
      <c r="C8" s="227"/>
      <c r="D8" s="227"/>
      <c r="E8" s="227"/>
      <c r="F8" s="237" t="s">
        <v>41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288" t="s">
        <v>38</v>
      </c>
      <c r="C9" s="289"/>
      <c r="D9" s="289"/>
      <c r="E9" s="289"/>
      <c r="F9" s="289"/>
      <c r="G9" s="289"/>
      <c r="H9" s="289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40</v>
      </c>
      <c r="C10" s="227"/>
      <c r="D10" s="227"/>
      <c r="E10" s="227"/>
      <c r="F10" s="237" t="s">
        <v>41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288" t="s">
        <v>39</v>
      </c>
      <c r="C11" s="289"/>
      <c r="D11" s="289"/>
      <c r="E11" s="289"/>
      <c r="F11" s="289"/>
      <c r="G11" s="289"/>
      <c r="H11" s="289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40</v>
      </c>
      <c r="C12" s="227"/>
      <c r="D12" s="227"/>
      <c r="E12" s="227"/>
      <c r="F12" s="237" t="s">
        <v>41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62</v>
      </c>
      <c r="D14" s="246" t="s">
        <v>63</v>
      </c>
      <c r="E14" s="242" t="s">
        <v>64</v>
      </c>
      <c r="F14" s="279" t="s">
        <v>10</v>
      </c>
      <c r="G14" s="280"/>
      <c r="H14" s="232"/>
      <c r="I14" s="241">
        <f>'SO 15749'!P14+'SO 15750'!P14+'SO 15751'!P14+'SO 15752'!P14+'SO 15753'!P14+'SO 15754'!P14+'SO 15755'!P14+'SO 15756'!P14+'SO 15757'!P14+'SO 15758'!P14+'SO 15759'!P14+'SO 15760'!P14+'SO 15761'!P14+'SO 15762'!P14+'SO 15763'!P14+'SO 15764'!P14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02" t="s">
        <v>42</v>
      </c>
      <c r="C15" s="251">
        <f>'SO 15749'!C15+'SO 15750'!C15+'SO 15751'!C15+'SO 15752'!C15+'SO 15753'!C15+'SO 15754'!C15+'SO 15755'!C15+'SO 15756'!C15+'SO 15757'!C15+'SO 15758'!C15+'SO 15759'!C15+'SO 15760'!C15+'SO 15761'!C15+'SO 15762'!C15+'SO 15763'!C15+'SO 15764'!C15</f>
        <v>0</v>
      </c>
      <c r="D15" s="247">
        <f>'SO 15749'!D15+'SO 15750'!D15+'SO 15751'!D15+'SO 15752'!D15+'SO 15753'!D15+'SO 15754'!D15+'SO 15755'!D15+'SO 15756'!D15+'SO 15757'!D15+'SO 15758'!D15+'SO 15759'!D15+'SO 15760'!D15+'SO 15761'!D15+'SO 15762'!D15+'SO 15763'!D15+'SO 15764'!D15</f>
        <v>0</v>
      </c>
      <c r="E15" s="240">
        <f>'SO 15749'!E15+'SO 15750'!E15+'SO 15751'!E15+'SO 15752'!E15+'SO 15753'!E15+'SO 15754'!E15+'SO 15755'!E15+'SO 15756'!E15+'SO 15757'!E15+'SO 15758'!E15+'SO 15759'!E15+'SO 15760'!E15+'SO 15761'!E15+'SO 15762'!E15+'SO 15763'!E15+'SO 15764'!E15</f>
        <v>0</v>
      </c>
      <c r="F15" s="292"/>
      <c r="G15" s="293"/>
      <c r="H15" s="230"/>
      <c r="I15" s="254"/>
      <c r="J15" s="191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43</v>
      </c>
      <c r="C16" s="259">
        <f>'SO 15749'!C16+'SO 15750'!C16+'SO 15751'!C16+'SO 15752'!C16+'SO 15753'!C16+'SO 15754'!C16+'SO 15755'!C16+'SO 15756'!C16+'SO 15757'!C16+'SO 15758'!C16+'SO 15759'!C16+'SO 15760'!C16+'SO 15761'!C16+'SO 15762'!C16+'SO 15763'!C16+'SO 15764'!C16</f>
        <v>0</v>
      </c>
      <c r="D16" s="260">
        <f>'SO 15749'!D16+'SO 15750'!D16+'SO 15751'!D16+'SO 15752'!D16+'SO 15753'!D16+'SO 15754'!D16+'SO 15755'!D16+'SO 15756'!D16+'SO 15757'!D16+'SO 15758'!D16+'SO 15759'!D16+'SO 15760'!D16+'SO 15761'!D16+'SO 15762'!D16+'SO 15763'!D16+'SO 15764'!D16</f>
        <v>0</v>
      </c>
      <c r="E16" s="244">
        <f>'SO 15749'!E16+'SO 15750'!E16+'SO 15751'!E16+'SO 15752'!E16+'SO 15753'!E16+'SO 15754'!E16+'SO 15755'!E16+'SO 15756'!E16+'SO 15757'!E16+'SO 15758'!E16+'SO 15759'!E16+'SO 15760'!E16+'SO 15761'!E16+'SO 15762'!E16+'SO 15763'!E16+'SO 15764'!E16</f>
        <v>0</v>
      </c>
      <c r="F16" s="294" t="s">
        <v>49</v>
      </c>
      <c r="G16" s="280"/>
      <c r="H16" s="233"/>
      <c r="I16" s="261">
        <f>Rekapitulácia!E23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02" t="s">
        <v>44</v>
      </c>
      <c r="C17" s="251">
        <f>'SO 15749'!C17+'SO 15750'!C17+'SO 15751'!C17+'SO 15752'!C17+'SO 15753'!C17+'SO 15754'!C17+'SO 15755'!C17+'SO 15756'!C17+'SO 15757'!C17+'SO 15758'!C17+'SO 15759'!C17+'SO 15760'!C17+'SO 15761'!C17+'SO 15762'!C17+'SO 15763'!C17+'SO 15764'!C17</f>
        <v>0</v>
      </c>
      <c r="D17" s="247">
        <f>'SO 15749'!D17+'SO 15750'!D17+'SO 15751'!D17+'SO 15752'!D17+'SO 15753'!D17+'SO 15754'!D17+'SO 15755'!D17+'SO 15756'!D17+'SO 15757'!D17+'SO 15758'!D17+'SO 15759'!D17+'SO 15760'!D17+'SO 15761'!D17+'SO 15762'!D17+'SO 15763'!D17+'SO 15764'!D17</f>
        <v>0</v>
      </c>
      <c r="E17" s="240">
        <f>'SO 15749'!E17+'SO 15750'!E17+'SO 15751'!E17+'SO 15752'!E17+'SO 15753'!E17+'SO 15754'!E17+'SO 15755'!E17+'SO 15756'!E17+'SO 15757'!E17+'SO 15758'!E17+'SO 15759'!E17+'SO 15760'!E17+'SO 15761'!E17+'SO 15762'!E17+'SO 15763'!E17+'SO 15764'!E17</f>
        <v>0</v>
      </c>
      <c r="F17" s="295" t="s">
        <v>50</v>
      </c>
      <c r="G17" s="296"/>
      <c r="H17" s="231"/>
      <c r="I17" s="254">
        <f>Rekapitulácia!D23</f>
        <v>0</v>
      </c>
      <c r="J17" s="191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45</v>
      </c>
      <c r="C18" s="252">
        <f>'SO 15749'!C18+'SO 15750'!C18+'SO 15751'!C18+'SO 15752'!C18+'SO 15753'!C18+'SO 15754'!C18+'SO 15755'!C18+'SO 15756'!C18+'SO 15757'!C18+'SO 15758'!C18+'SO 15759'!C18+'SO 15760'!C18+'SO 15761'!C18+'SO 15762'!C18+'SO 15763'!C18+'SO 15764'!C18</f>
        <v>0</v>
      </c>
      <c r="D18" s="248">
        <f>'SO 15749'!D18+'SO 15750'!D18+'SO 15751'!D18+'SO 15752'!D18+'SO 15753'!D18+'SO 15754'!D18+'SO 15755'!D18+'SO 15756'!D18+'SO 15757'!D18+'SO 15758'!D18+'SO 15759'!D18+'SO 15760'!D18+'SO 15761'!D18+'SO 15762'!D18+'SO 15763'!D18+'SO 15764'!D18</f>
        <v>0</v>
      </c>
      <c r="E18" s="228">
        <f>'SO 15749'!E18+'SO 15750'!E18+'SO 15751'!E18+'SO 15752'!E18+'SO 15753'!E18+'SO 15754'!E18+'SO 15755'!E18+'SO 15756'!E18+'SO 15757'!E18+'SO 15758'!E18+'SO 15759'!E18+'SO 15760'!E18+'SO 15761'!E18+'SO 15762'!E18+'SO 15763'!E18+'SO 15764'!E18</f>
        <v>0</v>
      </c>
      <c r="F18" s="297"/>
      <c r="G18" s="298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46</v>
      </c>
      <c r="C19" s="253">
        <f>'SO 15749'!C19+'SO 15750'!C19+'SO 15751'!C19+'SO 15752'!C19+'SO 15753'!C19+'SO 15754'!C19+'SO 15755'!C19+'SO 15756'!C19+'SO 15757'!C19+'SO 15758'!C19+'SO 15759'!C19+'SO 15760'!C19+'SO 15761'!C19+'SO 15762'!C19+'SO 15763'!C19+'SO 15764'!C19</f>
        <v>0</v>
      </c>
      <c r="D19" s="249">
        <f>'SO 15749'!D19+'SO 15750'!D19+'SO 15751'!D19+'SO 15752'!D19+'SO 15753'!D19+'SO 15754'!D19+'SO 15755'!D19+'SO 15756'!D19+'SO 15757'!D19+'SO 15758'!D19+'SO 15759'!D19+'SO 15760'!D19+'SO 15761'!D19+'SO 15762'!D19+'SO 15763'!D19+'SO 15764'!D19</f>
        <v>0</v>
      </c>
      <c r="E19" s="228">
        <f>'SO 15749'!E19+'SO 15750'!E19+'SO 15751'!E19+'SO 15752'!E19+'SO 15753'!E19+'SO 15754'!E19+'SO 15755'!E19+'SO 15756'!E19+'SO 15757'!E19+'SO 15758'!E19+'SO 15759'!E19+'SO 15760'!E19+'SO 15761'!E19+'SO 15762'!E19+'SO 15763'!E19+'SO 15764'!E19</f>
        <v>0</v>
      </c>
      <c r="F19" s="299"/>
      <c r="G19" s="300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47</v>
      </c>
      <c r="C20" s="245"/>
      <c r="D20" s="245"/>
      <c r="E20" s="262">
        <f>SUM(E15:E19)</f>
        <v>0</v>
      </c>
      <c r="F20" s="290" t="s">
        <v>47</v>
      </c>
      <c r="G20" s="280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02" t="s">
        <v>412</v>
      </c>
      <c r="C21" s="231"/>
      <c r="D21" s="231"/>
      <c r="E21" s="231"/>
      <c r="F21" s="301" t="s">
        <v>412</v>
      </c>
      <c r="G21" s="298"/>
      <c r="H21" s="231"/>
      <c r="I21" s="257"/>
      <c r="J21" s="191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413</v>
      </c>
      <c r="C22" s="229"/>
      <c r="D22" s="229"/>
      <c r="E22" s="228">
        <f>'SO 15749'!E21+'SO 15750'!E21+'SO 15751'!E21+'SO 15752'!E21+'SO 15753'!E21+'SO 15754'!E21+'SO 15755'!E21+'SO 15756'!E21+'SO 15757'!E21+'SO 15758'!E21+'SO 15759'!E21+'SO 15760'!E21+'SO 15761'!E21+'SO 15762'!E21+'SO 15763'!E21+'SO 15764'!E21</f>
        <v>0</v>
      </c>
      <c r="F22" s="301" t="s">
        <v>416</v>
      </c>
      <c r="G22" s="298"/>
      <c r="H22" s="229"/>
      <c r="I22" s="255">
        <f>'SO 15749'!P21+'SO 15750'!P21+'SO 15751'!P21+'SO 15752'!P21+'SO 15753'!P21+'SO 15754'!P21+'SO 15755'!P21+'SO 15756'!P21+'SO 15757'!P21+'SO 15758'!P21+'SO 15759'!P21+'SO 15760'!P21+'SO 15761'!P21+'SO 15762'!P21+'SO 15763'!P21+'SO 15764'!P21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414</v>
      </c>
      <c r="C23" s="229"/>
      <c r="D23" s="229"/>
      <c r="E23" s="228">
        <f>'SO 15749'!E22+'SO 15750'!E22+'SO 15751'!E22+'SO 15752'!E22+'SO 15753'!E22+'SO 15754'!E22+'SO 15755'!E22+'SO 15756'!E22+'SO 15757'!E22+'SO 15758'!E22+'SO 15759'!E22+'SO 15760'!E22+'SO 15761'!E22+'SO 15762'!E22+'SO 15763'!E22+'SO 15764'!E22</f>
        <v>0</v>
      </c>
      <c r="F23" s="301" t="s">
        <v>417</v>
      </c>
      <c r="G23" s="298"/>
      <c r="H23" s="229"/>
      <c r="I23" s="255">
        <f>'SO 15749'!P22+'SO 15750'!P22+'SO 15751'!P22+'SO 15752'!P22+'SO 15753'!P22+'SO 15754'!P22+'SO 15755'!P22+'SO 15756'!P22+'SO 15757'!P22+'SO 15758'!P22+'SO 15759'!P22+'SO 15760'!P22+'SO 15761'!P22+'SO 15762'!P22+'SO 15763'!P22+'SO 15764'!P22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415</v>
      </c>
      <c r="C24" s="229"/>
      <c r="D24" s="229"/>
      <c r="E24" s="228">
        <f>'SO 15749'!E23+'SO 15750'!E23+'SO 15751'!E23+'SO 15752'!E23+'SO 15753'!E23+'SO 15754'!E23+'SO 15755'!E23+'SO 15756'!E23+'SO 15757'!E23+'SO 15758'!E23+'SO 15759'!E23+'SO 15760'!E23+'SO 15761'!E23+'SO 15762'!E23+'SO 15763'!E23+'SO 15764'!E23</f>
        <v>0</v>
      </c>
      <c r="F24" s="301" t="s">
        <v>418</v>
      </c>
      <c r="G24" s="298"/>
      <c r="H24" s="229"/>
      <c r="I24" s="238">
        <f>'SO 15749'!P23+'SO 15750'!P23+'SO 15751'!P23+'SO 15752'!P23+'SO 15753'!P23+'SO 15754'!P23+'SO 15755'!P23+'SO 15756'!P23+'SO 15757'!P23+'SO 15758'!P23+'SO 15759'!P23+'SO 15760'!P23+'SO 15761'!P23+'SO 15762'!P23+'SO 15763'!P23+'SO 15764'!P23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302" t="s">
        <v>47</v>
      </c>
      <c r="G25" s="303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1" t="s">
        <v>67</v>
      </c>
      <c r="C26" s="130"/>
      <c r="D26" s="130"/>
      <c r="E26" s="263"/>
      <c r="F26" s="290" t="s">
        <v>51</v>
      </c>
      <c r="G26" s="291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198"/>
      <c r="C27" s="1"/>
      <c r="D27" s="1"/>
      <c r="E27" s="264"/>
      <c r="F27" s="304" t="s">
        <v>52</v>
      </c>
      <c r="G27" s="305"/>
      <c r="H27" s="131"/>
      <c r="I27" s="254">
        <f>E20+I20+I25</f>
        <v>0</v>
      </c>
      <c r="J27" s="191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198"/>
      <c r="C28" s="1"/>
      <c r="D28" s="1"/>
      <c r="E28" s="264"/>
      <c r="F28" s="306" t="s">
        <v>53</v>
      </c>
      <c r="G28" s="307"/>
      <c r="H28" s="244">
        <f>Rekapitulácia!B24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198"/>
      <c r="C29" s="1"/>
      <c r="D29" s="1"/>
      <c r="E29" s="264"/>
      <c r="F29" s="308" t="s">
        <v>54</v>
      </c>
      <c r="G29" s="309"/>
      <c r="H29" s="240">
        <f>Rekapitulácia!B25</f>
        <v>0</v>
      </c>
      <c r="I29" s="202">
        <f>ROUND(((ROUND(H29,2)*0)/100),2)</f>
        <v>0</v>
      </c>
      <c r="J29" s="191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198"/>
      <c r="C30" s="1"/>
      <c r="D30" s="1"/>
      <c r="E30" s="264"/>
      <c r="F30" s="306" t="s">
        <v>55</v>
      </c>
      <c r="G30" s="307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198"/>
      <c r="C31" s="1"/>
      <c r="D31" s="1"/>
      <c r="E31" s="265"/>
      <c r="F31" s="305"/>
      <c r="G31" s="293"/>
      <c r="H31" s="231"/>
      <c r="I31" s="198"/>
      <c r="J31" s="191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1" t="s">
        <v>65</v>
      </c>
      <c r="C32" s="125"/>
      <c r="D32" s="125"/>
      <c r="E32" s="243" t="s">
        <v>66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198"/>
      <c r="C33" s="1"/>
      <c r="D33" s="1"/>
      <c r="E33" s="1"/>
      <c r="F33" s="1"/>
      <c r="G33" s="1"/>
      <c r="H33" s="1"/>
      <c r="I33" s="1"/>
      <c r="J33" s="191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198"/>
      <c r="C34" s="1"/>
      <c r="D34" s="1"/>
      <c r="E34" s="1"/>
      <c r="F34" s="1"/>
      <c r="G34" s="1"/>
      <c r="H34" s="1"/>
      <c r="I34" s="1"/>
      <c r="J34" s="191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198"/>
      <c r="C35" s="1"/>
      <c r="D35" s="1"/>
      <c r="E35" s="1"/>
      <c r="F35" s="1"/>
      <c r="G35" s="1"/>
      <c r="H35" s="1"/>
      <c r="I35" s="1"/>
      <c r="J35" s="191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198"/>
      <c r="C36" s="1"/>
      <c r="D36" s="1"/>
      <c r="E36" s="1"/>
      <c r="F36" s="1"/>
      <c r="G36" s="1"/>
      <c r="H36" s="1"/>
      <c r="I36" s="1"/>
      <c r="J36" s="191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198"/>
      <c r="C37" s="1"/>
      <c r="D37" s="1"/>
      <c r="E37" s="1"/>
      <c r="F37" s="1"/>
      <c r="G37" s="1"/>
      <c r="H37" s="1"/>
      <c r="I37" s="1"/>
      <c r="J37" s="191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28F1-075B-40F3-8C8A-4A1D94C89794}">
  <dimension ref="A1:AA106"/>
  <sheetViews>
    <sheetView workbookViewId="0">
      <pane ySplit="1" topLeftCell="A71" activePane="bottomLeft" state="frozen"/>
      <selection pane="bottomLeft" activeCell="H100" sqref="H10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30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15749'!E61</f>
        <v>0</v>
      </c>
      <c r="D15" s="57">
        <f>'SO 15749'!F61</f>
        <v>0</v>
      </c>
      <c r="E15" s="66">
        <f>'SO 15749'!G61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15749'!K78:'SO 15749'!K105)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15749'!K78:'SO 15749'!K105)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30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15749'!L81</f>
        <v>0</v>
      </c>
      <c r="F56" s="138">
        <f>'SO 15749'!M81</f>
        <v>0</v>
      </c>
      <c r="G56" s="138">
        <f>'SO 15749'!I81</f>
        <v>0</v>
      </c>
      <c r="H56" s="139">
        <f>'SO 15749'!S81</f>
        <v>0</v>
      </c>
      <c r="I56" s="139">
        <f>'SO 15749'!V81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15749'!L86</f>
        <v>0</v>
      </c>
      <c r="F57" s="138">
        <f>'SO 15749'!M86</f>
        <v>0</v>
      </c>
      <c r="G57" s="138">
        <f>'SO 15749'!I86</f>
        <v>0</v>
      </c>
      <c r="H57" s="139">
        <f>'SO 15749'!S86</f>
        <v>385.32</v>
      </c>
      <c r="I57" s="139">
        <f>'SO 15749'!V86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15749'!L92</f>
        <v>0</v>
      </c>
      <c r="F58" s="138">
        <f>'SO 15749'!M92</f>
        <v>0</v>
      </c>
      <c r="G58" s="138">
        <f>'SO 15749'!I92</f>
        <v>0</v>
      </c>
      <c r="H58" s="139">
        <f>'SO 15749'!S92</f>
        <v>13.38</v>
      </c>
      <c r="I58" s="139">
        <f>'SO 15749'!V92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15749'!L99</f>
        <v>0</v>
      </c>
      <c r="F59" s="138">
        <f>'SO 15749'!M99</f>
        <v>0</v>
      </c>
      <c r="G59" s="138">
        <f>'SO 15749'!I99</f>
        <v>0</v>
      </c>
      <c r="H59" s="139">
        <f>'SO 15749'!S99</f>
        <v>0</v>
      </c>
      <c r="I59" s="139">
        <f>'SO 15749'!V99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15749'!L103</f>
        <v>0</v>
      </c>
      <c r="F60" s="138">
        <f>'SO 15749'!M103</f>
        <v>0</v>
      </c>
      <c r="G60" s="138">
        <f>'SO 15749'!I103</f>
        <v>0</v>
      </c>
      <c r="H60" s="139">
        <f>'SO 15749'!S103</f>
        <v>0</v>
      </c>
      <c r="I60" s="139">
        <f>'SO 15749'!V103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15749'!L105</f>
        <v>0</v>
      </c>
      <c r="F61" s="140">
        <f>'SO 15749'!M105</f>
        <v>0</v>
      </c>
      <c r="G61" s="140">
        <f>'SO 15749'!I105</f>
        <v>0</v>
      </c>
      <c r="H61" s="141">
        <f>'SO 15749'!S105</f>
        <v>398.7</v>
      </c>
      <c r="I61" s="141">
        <f>'SO 15749'!V105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15749'!L106</f>
        <v>0</v>
      </c>
      <c r="F63" s="144">
        <f>'SO 15749'!M106</f>
        <v>0</v>
      </c>
      <c r="G63" s="144">
        <f>'SO 15749'!I106</f>
        <v>0</v>
      </c>
      <c r="H63" s="145">
        <f>'SO 15749'!S106</f>
        <v>398.7</v>
      </c>
      <c r="I63" s="145">
        <f>'SO 15749'!V106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30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96</v>
      </c>
      <c r="D80" s="388" t="s">
        <v>97</v>
      </c>
      <c r="E80" s="388"/>
      <c r="F80" s="174" t="s">
        <v>98</v>
      </c>
      <c r="G80" s="175">
        <v>43</v>
      </c>
      <c r="H80" s="174"/>
      <c r="I80" s="174">
        <f>ROUND(G80*(H80),2)</f>
        <v>0</v>
      </c>
      <c r="J80" s="176">
        <f>ROUND(G80*(N80),2)</f>
        <v>207.26</v>
      </c>
      <c r="K80" s="177">
        <f>ROUND(G80*(O80),2)</f>
        <v>0</v>
      </c>
      <c r="L80" s="177">
        <f>ROUND(G80*(H80),2)</f>
        <v>0</v>
      </c>
      <c r="M80" s="177"/>
      <c r="N80" s="177">
        <v>4.82</v>
      </c>
      <c r="O80" s="177"/>
      <c r="P80" s="181">
        <v>1.0000000000000001E-5</v>
      </c>
      <c r="Q80" s="181"/>
      <c r="R80" s="181">
        <v>1.0000000000000001E-5</v>
      </c>
      <c r="S80" s="178">
        <f>ROUND(G80*(P80),3)</f>
        <v>0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</v>
      </c>
      <c r="T81" s="9"/>
      <c r="U81" s="9"/>
      <c r="V81" s="190">
        <f>ROUND((SUM(V79:V80))/1,2)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25.05" customHeight="1" x14ac:dyDescent="0.3">
      <c r="A84" s="179"/>
      <c r="B84" s="203">
        <v>2</v>
      </c>
      <c r="C84" s="180" t="s">
        <v>100</v>
      </c>
      <c r="D84" s="388" t="s">
        <v>101</v>
      </c>
      <c r="E84" s="388"/>
      <c r="F84" s="174" t="s">
        <v>98</v>
      </c>
      <c r="G84" s="175">
        <v>2888</v>
      </c>
      <c r="H84" s="174"/>
      <c r="I84" s="174">
        <f>ROUND(G84*(H84),2)</f>
        <v>0</v>
      </c>
      <c r="J84" s="176">
        <f>ROUND(G84*(N84),2)</f>
        <v>1010.8</v>
      </c>
      <c r="K84" s="177">
        <f>ROUND(G84*(O84),2)</f>
        <v>0</v>
      </c>
      <c r="L84" s="177">
        <f>ROUND(G84*(H84),2)</f>
        <v>0</v>
      </c>
      <c r="M84" s="177"/>
      <c r="N84" s="177">
        <v>0.35</v>
      </c>
      <c r="O84" s="177"/>
      <c r="P84" s="181">
        <v>6.0999999999999997E-4</v>
      </c>
      <c r="Q84" s="181"/>
      <c r="R84" s="181">
        <v>6.0999999999999997E-4</v>
      </c>
      <c r="S84" s="178">
        <f>ROUND(G84*(P84),3)</f>
        <v>1.762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3</v>
      </c>
      <c r="C85" s="180" t="s">
        <v>102</v>
      </c>
      <c r="D85" s="388" t="s">
        <v>103</v>
      </c>
      <c r="E85" s="388"/>
      <c r="F85" s="174" t="s">
        <v>98</v>
      </c>
      <c r="G85" s="175">
        <v>2888</v>
      </c>
      <c r="H85" s="174"/>
      <c r="I85" s="174">
        <f>ROUND(G85*(H85),2)</f>
        <v>0</v>
      </c>
      <c r="J85" s="176">
        <f>ROUND(G85*(N85),2)</f>
        <v>29515.360000000001</v>
      </c>
      <c r="K85" s="177">
        <f>ROUND(G85*(O85),2)</f>
        <v>0</v>
      </c>
      <c r="L85" s="177">
        <f>ROUND(G85*(H85),2)</f>
        <v>0</v>
      </c>
      <c r="M85" s="177"/>
      <c r="N85" s="177">
        <v>10.220000000000001</v>
      </c>
      <c r="O85" s="177"/>
      <c r="P85" s="181">
        <v>0.13280999999999998</v>
      </c>
      <c r="Q85" s="181"/>
      <c r="R85" s="181">
        <v>0.13280999999999998</v>
      </c>
      <c r="S85" s="178">
        <f>ROUND(G85*(P85),3)</f>
        <v>383.55500000000001</v>
      </c>
      <c r="T85" s="178"/>
      <c r="U85" s="178"/>
      <c r="V85" s="189"/>
      <c r="W85" s="52"/>
      <c r="Z85">
        <v>0</v>
      </c>
    </row>
    <row r="86" spans="1:26" x14ac:dyDescent="0.3">
      <c r="A86" s="9"/>
      <c r="B86" s="202"/>
      <c r="C86" s="172">
        <v>5</v>
      </c>
      <c r="D86" s="364" t="s">
        <v>99</v>
      </c>
      <c r="E86" s="364"/>
      <c r="F86" s="138"/>
      <c r="G86" s="171"/>
      <c r="H86" s="138"/>
      <c r="I86" s="140">
        <f>ROUND((SUM(I83:I85))/1,2)</f>
        <v>0</v>
      </c>
      <c r="J86" s="139"/>
      <c r="K86" s="139"/>
      <c r="L86" s="139">
        <f>ROUND((SUM(L83:L85))/1,2)</f>
        <v>0</v>
      </c>
      <c r="M86" s="139">
        <f>ROUND((SUM(M83:M85))/1,2)</f>
        <v>0</v>
      </c>
      <c r="N86" s="139"/>
      <c r="O86" s="139"/>
      <c r="P86" s="139"/>
      <c r="Q86" s="9"/>
      <c r="R86" s="9"/>
      <c r="S86" s="9">
        <f>ROUND((SUM(S83:S85))/1,2)</f>
        <v>385.32</v>
      </c>
      <c r="T86" s="9"/>
      <c r="U86" s="9"/>
      <c r="V86" s="190">
        <f>ROUND((SUM(V83:V85))/1,2)</f>
        <v>0</v>
      </c>
      <c r="W86" s="206"/>
      <c r="X86" s="137"/>
      <c r="Y86" s="137"/>
      <c r="Z86" s="137"/>
    </row>
    <row r="87" spans="1:26" x14ac:dyDescent="0.3">
      <c r="A87" s="1"/>
      <c r="B87" s="19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1"/>
      <c r="W87" s="52"/>
    </row>
    <row r="88" spans="1:26" x14ac:dyDescent="0.3">
      <c r="A88" s="9"/>
      <c r="B88" s="202"/>
      <c r="C88" s="172">
        <v>8</v>
      </c>
      <c r="D88" s="364" t="s">
        <v>104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88"/>
      <c r="W88" s="206"/>
      <c r="X88" s="137"/>
      <c r="Y88" s="137"/>
      <c r="Z88" s="137"/>
    </row>
    <row r="89" spans="1:26" ht="25.05" customHeight="1" x14ac:dyDescent="0.3">
      <c r="A89" s="179"/>
      <c r="B89" s="203">
        <v>4</v>
      </c>
      <c r="C89" s="180" t="s">
        <v>105</v>
      </c>
      <c r="D89" s="388" t="s">
        <v>106</v>
      </c>
      <c r="E89" s="388"/>
      <c r="F89" s="174" t="s">
        <v>107</v>
      </c>
      <c r="G89" s="175">
        <v>14</v>
      </c>
      <c r="H89" s="174"/>
      <c r="I89" s="174">
        <f>ROUND(G89*(H89),2)</f>
        <v>0</v>
      </c>
      <c r="J89" s="176">
        <f>ROUND(G89*(N89),2)</f>
        <v>1108.0999999999999</v>
      </c>
      <c r="K89" s="177">
        <f>ROUND(G89*(O89),2)</f>
        <v>0</v>
      </c>
      <c r="L89" s="177">
        <f>ROUND(G89*(H89),2)</f>
        <v>0</v>
      </c>
      <c r="M89" s="177"/>
      <c r="N89" s="177">
        <v>79.150000000000006</v>
      </c>
      <c r="O89" s="177"/>
      <c r="P89" s="181">
        <v>0.42346</v>
      </c>
      <c r="Q89" s="181"/>
      <c r="R89" s="181">
        <v>0.42346</v>
      </c>
      <c r="S89" s="178">
        <f>ROUND(G89*(P89),3)</f>
        <v>5.9279999999999999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5</v>
      </c>
      <c r="C90" s="180" t="s">
        <v>108</v>
      </c>
      <c r="D90" s="388" t="s">
        <v>109</v>
      </c>
      <c r="E90" s="388"/>
      <c r="F90" s="174" t="s">
        <v>107</v>
      </c>
      <c r="G90" s="175">
        <v>14</v>
      </c>
      <c r="H90" s="174"/>
      <c r="I90" s="174">
        <f>ROUND(G90*(H90),2)</f>
        <v>0</v>
      </c>
      <c r="J90" s="176">
        <f>ROUND(G90*(N90),2)</f>
        <v>1066.6600000000001</v>
      </c>
      <c r="K90" s="177">
        <f>ROUND(G90*(O90),2)</f>
        <v>0</v>
      </c>
      <c r="L90" s="177">
        <f>ROUND(G90*(H90),2)</f>
        <v>0</v>
      </c>
      <c r="M90" s="177"/>
      <c r="N90" s="177">
        <v>76.19</v>
      </c>
      <c r="O90" s="177"/>
      <c r="P90" s="181">
        <v>0.4199</v>
      </c>
      <c r="Q90" s="181"/>
      <c r="R90" s="181">
        <v>0.4199</v>
      </c>
      <c r="S90" s="178">
        <f>ROUND(G90*(P90),3)</f>
        <v>5.8789999999999996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6</v>
      </c>
      <c r="C91" s="180" t="s">
        <v>110</v>
      </c>
      <c r="D91" s="388" t="s">
        <v>111</v>
      </c>
      <c r="E91" s="388"/>
      <c r="F91" s="174" t="s">
        <v>107</v>
      </c>
      <c r="G91" s="175">
        <v>5</v>
      </c>
      <c r="H91" s="174"/>
      <c r="I91" s="174">
        <f>ROUND(G91*(H91),2)</f>
        <v>0</v>
      </c>
      <c r="J91" s="176">
        <f>ROUND(G91*(N91),2)</f>
        <v>203.2</v>
      </c>
      <c r="K91" s="177">
        <f>ROUND(G91*(O91),2)</f>
        <v>0</v>
      </c>
      <c r="L91" s="177">
        <f>ROUND(G91*(H91),2)</f>
        <v>0</v>
      </c>
      <c r="M91" s="177"/>
      <c r="N91" s="177">
        <v>40.64</v>
      </c>
      <c r="O91" s="177"/>
      <c r="P91" s="181">
        <v>0.31352999999999998</v>
      </c>
      <c r="Q91" s="181"/>
      <c r="R91" s="181">
        <v>0.31352999999999998</v>
      </c>
      <c r="S91" s="178">
        <f>ROUND(G91*(P91),3)</f>
        <v>1.5680000000000001</v>
      </c>
      <c r="T91" s="178"/>
      <c r="U91" s="178"/>
      <c r="V91" s="189"/>
      <c r="W91" s="52"/>
      <c r="Z91">
        <v>0</v>
      </c>
    </row>
    <row r="92" spans="1:26" x14ac:dyDescent="0.3">
      <c r="A92" s="9"/>
      <c r="B92" s="202"/>
      <c r="C92" s="172">
        <v>8</v>
      </c>
      <c r="D92" s="364" t="s">
        <v>104</v>
      </c>
      <c r="E92" s="364"/>
      <c r="F92" s="138"/>
      <c r="G92" s="171"/>
      <c r="H92" s="138"/>
      <c r="I92" s="140">
        <f>ROUND((SUM(I88:I91))/1,2)</f>
        <v>0</v>
      </c>
      <c r="J92" s="139"/>
      <c r="K92" s="139"/>
      <c r="L92" s="139">
        <f>ROUND((SUM(L88:L91))/1,2)</f>
        <v>0</v>
      </c>
      <c r="M92" s="139">
        <f>ROUND((SUM(M88:M91))/1,2)</f>
        <v>0</v>
      </c>
      <c r="N92" s="139"/>
      <c r="O92" s="139"/>
      <c r="P92" s="139"/>
      <c r="Q92" s="9"/>
      <c r="R92" s="9"/>
      <c r="S92" s="9">
        <f>ROUND((SUM(S88:S91))/1,2)</f>
        <v>13.38</v>
      </c>
      <c r="T92" s="9"/>
      <c r="U92" s="9"/>
      <c r="V92" s="190">
        <f>ROUND((SUM(V88:V91))/1,2)</f>
        <v>0</v>
      </c>
      <c r="W92" s="206"/>
      <c r="X92" s="137"/>
      <c r="Y92" s="137"/>
      <c r="Z92" s="137"/>
    </row>
    <row r="93" spans="1:26" x14ac:dyDescent="0.3">
      <c r="A93" s="1"/>
      <c r="B93" s="198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1"/>
      <c r="W93" s="52"/>
    </row>
    <row r="94" spans="1:26" x14ac:dyDescent="0.3">
      <c r="A94" s="9"/>
      <c r="B94" s="202"/>
      <c r="C94" s="172">
        <v>9</v>
      </c>
      <c r="D94" s="364" t="s">
        <v>112</v>
      </c>
      <c r="E94" s="364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88"/>
      <c r="W94" s="206"/>
      <c r="X94" s="137"/>
      <c r="Y94" s="137"/>
      <c r="Z94" s="137"/>
    </row>
    <row r="95" spans="1:26" ht="25.05" customHeight="1" x14ac:dyDescent="0.3">
      <c r="A95" s="179"/>
      <c r="B95" s="203">
        <v>7</v>
      </c>
      <c r="C95" s="180" t="s">
        <v>113</v>
      </c>
      <c r="D95" s="388" t="s">
        <v>114</v>
      </c>
      <c r="E95" s="388"/>
      <c r="F95" s="174" t="s">
        <v>115</v>
      </c>
      <c r="G95" s="175">
        <v>18.5</v>
      </c>
      <c r="H95" s="174"/>
      <c r="I95" s="174">
        <f>ROUND(G95*(H95),2)</f>
        <v>0</v>
      </c>
      <c r="J95" s="176">
        <f>ROUND(G95*(N95),2)</f>
        <v>86.95</v>
      </c>
      <c r="K95" s="177">
        <f>ROUND(G95*(O95),2)</f>
        <v>0</v>
      </c>
      <c r="L95" s="177">
        <f>ROUND(G95*(H95),2)</f>
        <v>0</v>
      </c>
      <c r="M95" s="177"/>
      <c r="N95" s="177">
        <v>4.7</v>
      </c>
      <c r="O95" s="177"/>
      <c r="P95" s="181">
        <v>2.0000000000000002E-5</v>
      </c>
      <c r="Q95" s="181"/>
      <c r="R95" s="181">
        <v>2.0000000000000002E-5</v>
      </c>
      <c r="S95" s="178">
        <f>ROUND(G95*(P95),3)</f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8</v>
      </c>
      <c r="C96" s="180" t="s">
        <v>116</v>
      </c>
      <c r="D96" s="388" t="s">
        <v>117</v>
      </c>
      <c r="E96" s="388"/>
      <c r="F96" s="174" t="s">
        <v>118</v>
      </c>
      <c r="G96" s="175">
        <v>4.3</v>
      </c>
      <c r="H96" s="174"/>
      <c r="I96" s="174">
        <f>ROUND(G96*(H96),2)</f>
        <v>0</v>
      </c>
      <c r="J96" s="176">
        <f>ROUND(G96*(N96),2)</f>
        <v>6.19</v>
      </c>
      <c r="K96" s="177">
        <f>ROUND(G96*(O96),2)</f>
        <v>0</v>
      </c>
      <c r="L96" s="177">
        <f>ROUND(G96*(H96),2)</f>
        <v>0</v>
      </c>
      <c r="M96" s="177"/>
      <c r="N96" s="177">
        <v>1.44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9</v>
      </c>
      <c r="C97" s="180" t="s">
        <v>119</v>
      </c>
      <c r="D97" s="388" t="s">
        <v>120</v>
      </c>
      <c r="E97" s="388"/>
      <c r="F97" s="174" t="s">
        <v>118</v>
      </c>
      <c r="G97" s="175">
        <v>38.700000000000003</v>
      </c>
      <c r="H97" s="174"/>
      <c r="I97" s="174">
        <f>ROUND(G97*(H97),2)</f>
        <v>0</v>
      </c>
      <c r="J97" s="176">
        <f>ROUND(G97*(N97),2)</f>
        <v>10.45</v>
      </c>
      <c r="K97" s="177">
        <f>ROUND(G97*(O97),2)</f>
        <v>0</v>
      </c>
      <c r="L97" s="177">
        <f>ROUND(G97*(H97),2)</f>
        <v>0</v>
      </c>
      <c r="M97" s="177"/>
      <c r="N97" s="177">
        <v>0.27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10</v>
      </c>
      <c r="C98" s="180" t="s">
        <v>121</v>
      </c>
      <c r="D98" s="388" t="s">
        <v>122</v>
      </c>
      <c r="E98" s="388"/>
      <c r="F98" s="174" t="s">
        <v>118</v>
      </c>
      <c r="G98" s="175">
        <v>4.3</v>
      </c>
      <c r="H98" s="174"/>
      <c r="I98" s="174">
        <f>ROUND(G98*(H98),2)</f>
        <v>0</v>
      </c>
      <c r="J98" s="176">
        <f>ROUND(G98*(N98),2)</f>
        <v>60.2</v>
      </c>
      <c r="K98" s="177">
        <f>ROUND(G98*(O98),2)</f>
        <v>0</v>
      </c>
      <c r="L98" s="177">
        <f>ROUND(G98*(H98),2)</f>
        <v>0</v>
      </c>
      <c r="M98" s="177"/>
      <c r="N98" s="177">
        <v>14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89"/>
      <c r="W98" s="52"/>
      <c r="Z98">
        <v>0</v>
      </c>
    </row>
    <row r="99" spans="1:26" x14ac:dyDescent="0.3">
      <c r="A99" s="9"/>
      <c r="B99" s="202"/>
      <c r="C99" s="172">
        <v>9</v>
      </c>
      <c r="D99" s="364" t="s">
        <v>112</v>
      </c>
      <c r="E99" s="364"/>
      <c r="F99" s="138"/>
      <c r="G99" s="171"/>
      <c r="H99" s="138"/>
      <c r="I99" s="140">
        <f>ROUND((SUM(I94:I98))/1,2)</f>
        <v>0</v>
      </c>
      <c r="J99" s="139"/>
      <c r="K99" s="139"/>
      <c r="L99" s="139">
        <f>ROUND((SUM(L94:L98))/1,2)</f>
        <v>0</v>
      </c>
      <c r="M99" s="139">
        <f>ROUND((SUM(M94:M98))/1,2)</f>
        <v>0</v>
      </c>
      <c r="N99" s="139"/>
      <c r="O99" s="139"/>
      <c r="P99" s="139"/>
      <c r="Q99" s="9"/>
      <c r="R99" s="9"/>
      <c r="S99" s="9">
        <f>ROUND((SUM(S94:S98))/1,2)</f>
        <v>0</v>
      </c>
      <c r="T99" s="9"/>
      <c r="U99" s="9"/>
      <c r="V99" s="190">
        <f>ROUND((SUM(V94:V98))/1,2)</f>
        <v>0</v>
      </c>
      <c r="W99" s="206"/>
      <c r="X99" s="137"/>
      <c r="Y99" s="137"/>
      <c r="Z99" s="137"/>
    </row>
    <row r="100" spans="1:26" x14ac:dyDescent="0.3">
      <c r="A100" s="1"/>
      <c r="B100" s="198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1"/>
      <c r="W100" s="52"/>
    </row>
    <row r="101" spans="1:26" x14ac:dyDescent="0.3">
      <c r="A101" s="9"/>
      <c r="B101" s="202"/>
      <c r="C101" s="172">
        <v>99</v>
      </c>
      <c r="D101" s="364" t="s">
        <v>123</v>
      </c>
      <c r="E101" s="364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88"/>
      <c r="W101" s="206"/>
      <c r="X101" s="137"/>
      <c r="Y101" s="137"/>
      <c r="Z101" s="137"/>
    </row>
    <row r="102" spans="1:26" ht="25.05" customHeight="1" x14ac:dyDescent="0.3">
      <c r="A102" s="179"/>
      <c r="B102" s="203">
        <v>11</v>
      </c>
      <c r="C102" s="180" t="s">
        <v>124</v>
      </c>
      <c r="D102" s="388" t="s">
        <v>125</v>
      </c>
      <c r="E102" s="388"/>
      <c r="F102" s="174" t="s">
        <v>118</v>
      </c>
      <c r="G102" s="175">
        <v>366.399</v>
      </c>
      <c r="H102" s="174"/>
      <c r="I102" s="174">
        <f>ROUND(G102*(H102),2)</f>
        <v>0</v>
      </c>
      <c r="J102" s="176">
        <f>ROUND(G102*(N102),2)</f>
        <v>710.81</v>
      </c>
      <c r="K102" s="177">
        <f>ROUND(G102*(O102),2)</f>
        <v>0</v>
      </c>
      <c r="L102" s="177">
        <f>ROUND(G102*(H102),2)</f>
        <v>0</v>
      </c>
      <c r="M102" s="177"/>
      <c r="N102" s="177">
        <v>1.94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89"/>
      <c r="W102" s="52"/>
      <c r="Z102">
        <v>0</v>
      </c>
    </row>
    <row r="103" spans="1:26" x14ac:dyDescent="0.3">
      <c r="A103" s="9"/>
      <c r="B103" s="202"/>
      <c r="C103" s="172">
        <v>99</v>
      </c>
      <c r="D103" s="364" t="s">
        <v>123</v>
      </c>
      <c r="E103" s="364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82"/>
      <c r="Q103" s="1"/>
      <c r="R103" s="1"/>
      <c r="S103" s="182">
        <f>ROUND((SUM(S101:S102))/1,2)</f>
        <v>0</v>
      </c>
      <c r="T103" s="2"/>
      <c r="U103" s="2"/>
      <c r="V103" s="190">
        <f>ROUND((SUM(V101:V102))/1,2)</f>
        <v>0</v>
      </c>
      <c r="W103" s="52"/>
    </row>
    <row r="104" spans="1:26" x14ac:dyDescent="0.3">
      <c r="A104" s="1"/>
      <c r="B104" s="198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1"/>
      <c r="W104" s="52"/>
    </row>
    <row r="105" spans="1:26" x14ac:dyDescent="0.3">
      <c r="A105" s="9"/>
      <c r="B105" s="202"/>
      <c r="C105" s="9"/>
      <c r="D105" s="366" t="s">
        <v>73</v>
      </c>
      <c r="E105" s="366"/>
      <c r="F105" s="138"/>
      <c r="G105" s="171"/>
      <c r="H105" s="138"/>
      <c r="I105" s="140">
        <f>ROUND((SUM(I78:I104))/2,2)</f>
        <v>0</v>
      </c>
      <c r="J105" s="139"/>
      <c r="K105" s="139"/>
      <c r="L105" s="139">
        <f>ROUND((SUM(L78:L104))/2,2)</f>
        <v>0</v>
      </c>
      <c r="M105" s="139">
        <f>ROUND((SUM(M78:M104))/2,2)</f>
        <v>0</v>
      </c>
      <c r="N105" s="139"/>
      <c r="O105" s="139"/>
      <c r="P105" s="182"/>
      <c r="Q105" s="1"/>
      <c r="R105" s="1"/>
      <c r="S105" s="182">
        <f>ROUND((SUM(S78:S104))/2,2)</f>
        <v>398.7</v>
      </c>
      <c r="T105" s="1"/>
      <c r="U105" s="1"/>
      <c r="V105" s="190">
        <f>ROUND((SUM(V78:V104))/2,2)</f>
        <v>0</v>
      </c>
      <c r="W105" s="52"/>
    </row>
    <row r="106" spans="1:26" x14ac:dyDescent="0.3">
      <c r="A106" s="1"/>
      <c r="B106" s="204"/>
      <c r="C106" s="183"/>
      <c r="D106" s="389" t="s">
        <v>79</v>
      </c>
      <c r="E106" s="389"/>
      <c r="F106" s="184"/>
      <c r="G106" s="185"/>
      <c r="H106" s="184"/>
      <c r="I106" s="184">
        <f>ROUND((SUM(I78:I105))/3,2)</f>
        <v>0</v>
      </c>
      <c r="J106" s="186"/>
      <c r="K106" s="186">
        <f>ROUND((SUM(K78:K105))/3,2)</f>
        <v>0</v>
      </c>
      <c r="L106" s="186">
        <f>ROUND((SUM(L78:L105))/3,2)</f>
        <v>0</v>
      </c>
      <c r="M106" s="186">
        <f>ROUND((SUM(M78:M105))/3,2)</f>
        <v>0</v>
      </c>
      <c r="N106" s="186"/>
      <c r="O106" s="186"/>
      <c r="P106" s="185"/>
      <c r="Q106" s="183"/>
      <c r="R106" s="183"/>
      <c r="S106" s="185">
        <f>ROUND((SUM(S78:S105))/3,2)</f>
        <v>398.7</v>
      </c>
      <c r="T106" s="183"/>
      <c r="U106" s="183"/>
      <c r="V106" s="192">
        <f>ROUND((SUM(V78:V105))/3,2)</f>
        <v>0</v>
      </c>
      <c r="W106" s="52"/>
      <c r="Y106">
        <f>(SUM(Y78:Y105))</f>
        <v>0</v>
      </c>
      <c r="Z106">
        <f>(SUM(Z78:Z105))</f>
        <v>0</v>
      </c>
    </row>
  </sheetData>
  <mergeCells count="72">
    <mergeCell ref="D105:E105"/>
    <mergeCell ref="D106:E106"/>
    <mergeCell ref="D97:E97"/>
    <mergeCell ref="D98:E98"/>
    <mergeCell ref="D99:E99"/>
    <mergeCell ref="D101:E101"/>
    <mergeCell ref="D102:E102"/>
    <mergeCell ref="D103:E103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4:E94"/>
    <mergeCell ref="D95:E95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BE0CEF33-62E4-4451-A403-969ECB775678}"/>
    <hyperlink ref="E1:F1" location="A54:A54" tooltip="Klikni na prechod ku rekapitulácii..." display="Rekapitulácia rozpočtu" xr:uid="{4B2FA605-6D8D-4AEF-95D0-DB4C7AD674DC}"/>
    <hyperlink ref="H1:I1" location="B77:B77" tooltip="Klikni na prechod ku Rozpočet..." display="Rozpočet" xr:uid="{81DB1795-5122-4000-A8D8-D2787012346E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KOMUNIKÁCIE NA PALÁRIKOVEJ A ZÁBORSKÉHO ULICI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22D4-8CA7-48DD-9BD9-638EAA0A2A10}">
  <dimension ref="A1:AA122"/>
  <sheetViews>
    <sheetView workbookViewId="0">
      <pane ySplit="1" topLeftCell="A81" activePane="bottomLeft" state="frozen"/>
      <selection pane="bottomLeft" activeCell="H80" sqref="H80:H11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126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15750'!E61</f>
        <v>0</v>
      </c>
      <c r="D15" s="57">
        <f>'SO 15750'!F61</f>
        <v>0</v>
      </c>
      <c r="E15" s="66">
        <f>'SO 15750'!G61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(SUM(Z78:Z121))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(SUM(Y78:Y121))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15750'!K78:'SO 15750'!K121)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15750'!K78:'SO 15750'!K121)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126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15750'!L89</f>
        <v>0</v>
      </c>
      <c r="F56" s="138">
        <f>'SO 15750'!M89</f>
        <v>0</v>
      </c>
      <c r="G56" s="138">
        <f>'SO 15750'!I89</f>
        <v>0</v>
      </c>
      <c r="H56" s="139">
        <f>'SO 15750'!S89</f>
        <v>0</v>
      </c>
      <c r="I56" s="139">
        <f>'SO 15750'!V89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15750'!L94</f>
        <v>0</v>
      </c>
      <c r="F57" s="138">
        <f>'SO 15750'!M94</f>
        <v>0</v>
      </c>
      <c r="G57" s="138">
        <f>'SO 15750'!I94</f>
        <v>0</v>
      </c>
      <c r="H57" s="139">
        <f>'SO 15750'!S94</f>
        <v>7.62</v>
      </c>
      <c r="I57" s="139">
        <f>'SO 15750'!V94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15750'!L100</f>
        <v>0</v>
      </c>
      <c r="F58" s="138">
        <f>'SO 15750'!M100</f>
        <v>0</v>
      </c>
      <c r="G58" s="138">
        <f>'SO 15750'!I100</f>
        <v>0</v>
      </c>
      <c r="H58" s="139">
        <f>'SO 15750'!S100</f>
        <v>14.17</v>
      </c>
      <c r="I58" s="139">
        <f>'SO 15750'!V100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15750'!L115</f>
        <v>0</v>
      </c>
      <c r="F59" s="138">
        <f>'SO 15750'!M115</f>
        <v>0</v>
      </c>
      <c r="G59" s="138">
        <f>'SO 15750'!I115</f>
        <v>0</v>
      </c>
      <c r="H59" s="139">
        <f>'SO 15750'!S115</f>
        <v>159.71</v>
      </c>
      <c r="I59" s="139">
        <f>'SO 15750'!V115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15750'!L119</f>
        <v>0</v>
      </c>
      <c r="F60" s="138">
        <f>'SO 15750'!M119</f>
        <v>0</v>
      </c>
      <c r="G60" s="138">
        <f>'SO 15750'!I119</f>
        <v>0</v>
      </c>
      <c r="H60" s="139">
        <f>'SO 15750'!S119</f>
        <v>0</v>
      </c>
      <c r="I60" s="139">
        <f>'SO 15750'!V119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15750'!L121</f>
        <v>0</v>
      </c>
      <c r="F61" s="140">
        <f>'SO 15750'!M121</f>
        <v>0</v>
      </c>
      <c r="G61" s="140">
        <f>'SO 15750'!I121</f>
        <v>0</v>
      </c>
      <c r="H61" s="141">
        <f>'SO 15750'!S121</f>
        <v>181.5</v>
      </c>
      <c r="I61" s="141">
        <f>'SO 15750'!V121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15750'!L122</f>
        <v>0</v>
      </c>
      <c r="F63" s="144">
        <f>'SO 15750'!M122</f>
        <v>0</v>
      </c>
      <c r="G63" s="144">
        <f>'SO 15750'!I122</f>
        <v>0</v>
      </c>
      <c r="H63" s="145">
        <f>'SO 15750'!S122</f>
        <v>181.5</v>
      </c>
      <c r="I63" s="145">
        <f>'SO 15750'!V122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126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127</v>
      </c>
      <c r="D80" s="388" t="s">
        <v>128</v>
      </c>
      <c r="E80" s="388"/>
      <c r="F80" s="174" t="s">
        <v>129</v>
      </c>
      <c r="G80" s="175">
        <v>260</v>
      </c>
      <c r="H80" s="174"/>
      <c r="I80" s="174">
        <f t="shared" ref="I80:I88" si="0">ROUND(G80*(H80),2)</f>
        <v>0</v>
      </c>
      <c r="J80" s="176">
        <f t="shared" ref="J80:J88" si="1">ROUND(G80*(N80),2)</f>
        <v>293.8</v>
      </c>
      <c r="K80" s="177">
        <f t="shared" ref="K80:K88" si="2">ROUND(G80*(O80),2)</f>
        <v>0</v>
      </c>
      <c r="L80" s="177">
        <f t="shared" ref="L80:L87" si="3">ROUND(G80*(H80),2)</f>
        <v>0</v>
      </c>
      <c r="M80" s="177"/>
      <c r="N80" s="177">
        <v>1.1299999999999999</v>
      </c>
      <c r="O80" s="177"/>
      <c r="P80" s="181"/>
      <c r="Q80" s="181"/>
      <c r="R80" s="181"/>
      <c r="S80" s="178">
        <f t="shared" ref="S80:S88" si="4">ROUND(G80*(P80),3)</f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2</v>
      </c>
      <c r="C81" s="180" t="s">
        <v>130</v>
      </c>
      <c r="D81" s="388" t="s">
        <v>131</v>
      </c>
      <c r="E81" s="388"/>
      <c r="F81" s="174" t="s">
        <v>98</v>
      </c>
      <c r="G81" s="175">
        <v>520</v>
      </c>
      <c r="H81" s="174"/>
      <c r="I81" s="174">
        <f t="shared" si="0"/>
        <v>0</v>
      </c>
      <c r="J81" s="176">
        <f t="shared" si="1"/>
        <v>150.80000000000001</v>
      </c>
      <c r="K81" s="177">
        <f t="shared" si="2"/>
        <v>0</v>
      </c>
      <c r="L81" s="177">
        <f t="shared" si="3"/>
        <v>0</v>
      </c>
      <c r="M81" s="177"/>
      <c r="N81" s="177">
        <v>0.28999999999999998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3</v>
      </c>
      <c r="C82" s="180" t="s">
        <v>132</v>
      </c>
      <c r="D82" s="388" t="s">
        <v>133</v>
      </c>
      <c r="E82" s="388"/>
      <c r="F82" s="174" t="s">
        <v>98</v>
      </c>
      <c r="G82" s="175">
        <v>520</v>
      </c>
      <c r="H82" s="174"/>
      <c r="I82" s="174">
        <f t="shared" si="0"/>
        <v>0</v>
      </c>
      <c r="J82" s="176">
        <f t="shared" si="1"/>
        <v>733.2</v>
      </c>
      <c r="K82" s="177">
        <f t="shared" si="2"/>
        <v>0</v>
      </c>
      <c r="L82" s="177">
        <f t="shared" si="3"/>
        <v>0</v>
      </c>
      <c r="M82" s="177"/>
      <c r="N82" s="177">
        <v>1.41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4</v>
      </c>
      <c r="C83" s="180" t="s">
        <v>134</v>
      </c>
      <c r="D83" s="388" t="s">
        <v>135</v>
      </c>
      <c r="E83" s="388"/>
      <c r="F83" s="174" t="s">
        <v>98</v>
      </c>
      <c r="G83" s="175">
        <v>1439.5</v>
      </c>
      <c r="H83" s="174"/>
      <c r="I83" s="174">
        <f t="shared" si="0"/>
        <v>0</v>
      </c>
      <c r="J83" s="176">
        <f t="shared" si="1"/>
        <v>1641.03</v>
      </c>
      <c r="K83" s="177">
        <f t="shared" si="2"/>
        <v>0</v>
      </c>
      <c r="L83" s="177">
        <f t="shared" si="3"/>
        <v>0</v>
      </c>
      <c r="M83" s="177"/>
      <c r="N83" s="177">
        <v>1.1400000000000001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5</v>
      </c>
      <c r="C84" s="180" t="s">
        <v>136</v>
      </c>
      <c r="D84" s="388" t="s">
        <v>137</v>
      </c>
      <c r="E84" s="388"/>
      <c r="F84" s="174" t="s">
        <v>115</v>
      </c>
      <c r="G84" s="175">
        <v>745</v>
      </c>
      <c r="H84" s="174"/>
      <c r="I84" s="174">
        <f t="shared" si="0"/>
        <v>0</v>
      </c>
      <c r="J84" s="176">
        <f t="shared" si="1"/>
        <v>1035.55</v>
      </c>
      <c r="K84" s="177">
        <f t="shared" si="2"/>
        <v>0</v>
      </c>
      <c r="L84" s="177">
        <f t="shared" si="3"/>
        <v>0</v>
      </c>
      <c r="M84" s="177"/>
      <c r="N84" s="177">
        <v>1.3900000000000001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6</v>
      </c>
      <c r="C85" s="180" t="s">
        <v>138</v>
      </c>
      <c r="D85" s="388" t="s">
        <v>139</v>
      </c>
      <c r="E85" s="388"/>
      <c r="F85" s="174" t="s">
        <v>98</v>
      </c>
      <c r="G85" s="175">
        <v>520</v>
      </c>
      <c r="H85" s="174"/>
      <c r="I85" s="174">
        <f t="shared" si="0"/>
        <v>0</v>
      </c>
      <c r="J85" s="176">
        <f t="shared" si="1"/>
        <v>379.6</v>
      </c>
      <c r="K85" s="177">
        <f t="shared" si="2"/>
        <v>0</v>
      </c>
      <c r="L85" s="177">
        <f t="shared" si="3"/>
        <v>0</v>
      </c>
      <c r="M85" s="177"/>
      <c r="N85" s="177">
        <v>0.73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7</v>
      </c>
      <c r="C86" s="180" t="s">
        <v>140</v>
      </c>
      <c r="D86" s="388" t="s">
        <v>141</v>
      </c>
      <c r="E86" s="388"/>
      <c r="F86" s="174" t="s">
        <v>98</v>
      </c>
      <c r="G86" s="175">
        <v>520</v>
      </c>
      <c r="H86" s="174"/>
      <c r="I86" s="174">
        <f t="shared" si="0"/>
        <v>0</v>
      </c>
      <c r="J86" s="176">
        <f t="shared" si="1"/>
        <v>78</v>
      </c>
      <c r="K86" s="177">
        <f t="shared" si="2"/>
        <v>0</v>
      </c>
      <c r="L86" s="177">
        <f t="shared" si="3"/>
        <v>0</v>
      </c>
      <c r="M86" s="177"/>
      <c r="N86" s="177">
        <v>0.15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8</v>
      </c>
      <c r="C87" s="180" t="s">
        <v>142</v>
      </c>
      <c r="D87" s="388" t="s">
        <v>143</v>
      </c>
      <c r="E87" s="388"/>
      <c r="F87" s="174" t="s">
        <v>115</v>
      </c>
      <c r="G87" s="175">
        <v>689</v>
      </c>
      <c r="H87" s="174"/>
      <c r="I87" s="174">
        <f t="shared" si="0"/>
        <v>0</v>
      </c>
      <c r="J87" s="176">
        <f t="shared" si="1"/>
        <v>3258.97</v>
      </c>
      <c r="K87" s="177">
        <f t="shared" si="2"/>
        <v>0</v>
      </c>
      <c r="L87" s="177">
        <f t="shared" si="3"/>
        <v>0</v>
      </c>
      <c r="M87" s="177"/>
      <c r="N87" s="177">
        <v>4.7300000000000004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89"/>
      <c r="W87" s="52"/>
      <c r="Z87">
        <v>0</v>
      </c>
    </row>
    <row r="88" spans="1:26" ht="25.05" customHeight="1" x14ac:dyDescent="0.3">
      <c r="A88" s="179"/>
      <c r="B88" s="217">
        <v>9</v>
      </c>
      <c r="C88" s="214" t="s">
        <v>144</v>
      </c>
      <c r="D88" s="390" t="s">
        <v>145</v>
      </c>
      <c r="E88" s="390"/>
      <c r="F88" s="209" t="s">
        <v>146</v>
      </c>
      <c r="G88" s="210">
        <v>16.38</v>
      </c>
      <c r="H88" s="209"/>
      <c r="I88" s="209">
        <f t="shared" si="0"/>
        <v>0</v>
      </c>
      <c r="J88" s="211">
        <f t="shared" si="1"/>
        <v>101.72</v>
      </c>
      <c r="K88" s="212">
        <f t="shared" si="2"/>
        <v>0</v>
      </c>
      <c r="L88" s="212"/>
      <c r="M88" s="212">
        <f>ROUND(G88*(H88),2)</f>
        <v>0</v>
      </c>
      <c r="N88" s="212">
        <v>6.21</v>
      </c>
      <c r="O88" s="212"/>
      <c r="P88" s="215"/>
      <c r="Q88" s="215"/>
      <c r="R88" s="215"/>
      <c r="S88" s="213">
        <f t="shared" si="4"/>
        <v>0</v>
      </c>
      <c r="T88" s="213"/>
      <c r="U88" s="213"/>
      <c r="V88" s="216"/>
      <c r="W88" s="52"/>
      <c r="Z88">
        <v>0</v>
      </c>
    </row>
    <row r="89" spans="1:26" x14ac:dyDescent="0.3">
      <c r="A89" s="9"/>
      <c r="B89" s="202"/>
      <c r="C89" s="172">
        <v>1</v>
      </c>
      <c r="D89" s="364" t="s">
        <v>95</v>
      </c>
      <c r="E89" s="364"/>
      <c r="F89" s="138"/>
      <c r="G89" s="171"/>
      <c r="H89" s="138"/>
      <c r="I89" s="140">
        <f>ROUND((SUM(I79:I88))/1,2)</f>
        <v>0</v>
      </c>
      <c r="J89" s="139"/>
      <c r="K89" s="139"/>
      <c r="L89" s="139">
        <f>ROUND((SUM(L79:L88))/1,2)</f>
        <v>0</v>
      </c>
      <c r="M89" s="139">
        <f>ROUND((SUM(M79:M88))/1,2)</f>
        <v>0</v>
      </c>
      <c r="N89" s="139"/>
      <c r="O89" s="139"/>
      <c r="P89" s="139"/>
      <c r="Q89" s="9"/>
      <c r="R89" s="9"/>
      <c r="S89" s="9">
        <f>ROUND((SUM(S79:S88))/1,2)</f>
        <v>0</v>
      </c>
      <c r="T89" s="9"/>
      <c r="U89" s="9"/>
      <c r="V89" s="190">
        <f>ROUND((SUM(V79:V88))/1,2)</f>
        <v>0</v>
      </c>
      <c r="W89" s="206"/>
      <c r="X89" s="137"/>
      <c r="Y89" s="137"/>
      <c r="Z89" s="137"/>
    </row>
    <row r="90" spans="1:26" x14ac:dyDescent="0.3">
      <c r="A90" s="1"/>
      <c r="B90" s="198"/>
      <c r="C90" s="1"/>
      <c r="D90" s="1"/>
      <c r="E90" s="131"/>
      <c r="F90" s="131"/>
      <c r="G90" s="165"/>
      <c r="H90" s="131"/>
      <c r="I90" s="131"/>
      <c r="J90" s="132"/>
      <c r="K90" s="132"/>
      <c r="L90" s="132"/>
      <c r="M90" s="132"/>
      <c r="N90" s="132"/>
      <c r="O90" s="132"/>
      <c r="P90" s="132"/>
      <c r="Q90" s="1"/>
      <c r="R90" s="1"/>
      <c r="S90" s="1"/>
      <c r="T90" s="1"/>
      <c r="U90" s="1"/>
      <c r="V90" s="191"/>
      <c r="W90" s="52"/>
    </row>
    <row r="91" spans="1:26" x14ac:dyDescent="0.3">
      <c r="A91" s="9"/>
      <c r="B91" s="202"/>
      <c r="C91" s="172">
        <v>5</v>
      </c>
      <c r="D91" s="364" t="s">
        <v>99</v>
      </c>
      <c r="E91" s="364"/>
      <c r="F91" s="138"/>
      <c r="G91" s="171"/>
      <c r="H91" s="138"/>
      <c r="I91" s="138"/>
      <c r="J91" s="139"/>
      <c r="K91" s="139"/>
      <c r="L91" s="139"/>
      <c r="M91" s="139"/>
      <c r="N91" s="139"/>
      <c r="O91" s="139"/>
      <c r="P91" s="139"/>
      <c r="Q91" s="9"/>
      <c r="R91" s="9"/>
      <c r="S91" s="9"/>
      <c r="T91" s="9"/>
      <c r="U91" s="9"/>
      <c r="V91" s="188"/>
      <c r="W91" s="206"/>
      <c r="X91" s="137"/>
      <c r="Y91" s="137"/>
      <c r="Z91" s="137"/>
    </row>
    <row r="92" spans="1:26" ht="25.05" customHeight="1" x14ac:dyDescent="0.3">
      <c r="A92" s="179"/>
      <c r="B92" s="203">
        <v>10</v>
      </c>
      <c r="C92" s="180" t="s">
        <v>147</v>
      </c>
      <c r="D92" s="388" t="s">
        <v>148</v>
      </c>
      <c r="E92" s="388"/>
      <c r="F92" s="174" t="s">
        <v>98</v>
      </c>
      <c r="G92" s="175">
        <v>1267</v>
      </c>
      <c r="H92" s="174"/>
      <c r="I92" s="174">
        <f>ROUND(G92*(H92),2)</f>
        <v>0</v>
      </c>
      <c r="J92" s="176">
        <f>ROUND(G92*(N92),2)</f>
        <v>785.54</v>
      </c>
      <c r="K92" s="177">
        <f>ROUND(G92*(O92),2)</f>
        <v>0</v>
      </c>
      <c r="L92" s="177">
        <f>ROUND(G92*(H92),2)</f>
        <v>0</v>
      </c>
      <c r="M92" s="177"/>
      <c r="N92" s="177">
        <v>0.62</v>
      </c>
      <c r="O92" s="177"/>
      <c r="P92" s="181">
        <v>6.0099999999999997E-3</v>
      </c>
      <c r="Q92" s="181"/>
      <c r="R92" s="181">
        <v>6.0099999999999997E-3</v>
      </c>
      <c r="S92" s="178">
        <f>ROUND(G92*(P92),3)</f>
        <v>7.6150000000000002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03">
        <v>11</v>
      </c>
      <c r="C93" s="180" t="s">
        <v>149</v>
      </c>
      <c r="D93" s="388" t="s">
        <v>150</v>
      </c>
      <c r="E93" s="388"/>
      <c r="F93" s="174" t="s">
        <v>98</v>
      </c>
      <c r="G93" s="175">
        <v>1439.5</v>
      </c>
      <c r="H93" s="174"/>
      <c r="I93" s="174">
        <f>ROUND(G93*(H93),2)</f>
        <v>0</v>
      </c>
      <c r="J93" s="176">
        <f>ROUND(G93*(N93),2)</f>
        <v>14164.68</v>
      </c>
      <c r="K93" s="177">
        <f>ROUND(G93*(O93),2)</f>
        <v>0</v>
      </c>
      <c r="L93" s="177">
        <f>ROUND(G93*(H93),2)</f>
        <v>0</v>
      </c>
      <c r="M93" s="177"/>
      <c r="N93" s="177">
        <v>9.84</v>
      </c>
      <c r="O93" s="177"/>
      <c r="P93" s="181"/>
      <c r="Q93" s="181"/>
      <c r="R93" s="181"/>
      <c r="S93" s="178">
        <f>ROUND(G93*(P93),3)</f>
        <v>0</v>
      </c>
      <c r="T93" s="178"/>
      <c r="U93" s="178"/>
      <c r="V93" s="189"/>
      <c r="W93" s="52"/>
      <c r="Z93">
        <v>0</v>
      </c>
    </row>
    <row r="94" spans="1:26" x14ac:dyDescent="0.3">
      <c r="A94" s="9"/>
      <c r="B94" s="202"/>
      <c r="C94" s="172">
        <v>5</v>
      </c>
      <c r="D94" s="364" t="s">
        <v>99</v>
      </c>
      <c r="E94" s="364"/>
      <c r="F94" s="138"/>
      <c r="G94" s="171"/>
      <c r="H94" s="138"/>
      <c r="I94" s="140">
        <f>ROUND((SUM(I91:I93))/1,2)</f>
        <v>0</v>
      </c>
      <c r="J94" s="139"/>
      <c r="K94" s="139"/>
      <c r="L94" s="139">
        <f>ROUND((SUM(L91:L93))/1,2)</f>
        <v>0</v>
      </c>
      <c r="M94" s="139">
        <f>ROUND((SUM(M91:M93))/1,2)</f>
        <v>0</v>
      </c>
      <c r="N94" s="139"/>
      <c r="O94" s="139"/>
      <c r="P94" s="139"/>
      <c r="Q94" s="9"/>
      <c r="R94" s="9"/>
      <c r="S94" s="9">
        <f>ROUND((SUM(S91:S93))/1,2)</f>
        <v>7.62</v>
      </c>
      <c r="T94" s="9"/>
      <c r="U94" s="9"/>
      <c r="V94" s="190">
        <f>ROUND((SUM(V91:V93))/1,2)</f>
        <v>0</v>
      </c>
      <c r="W94" s="206"/>
      <c r="X94" s="137"/>
      <c r="Y94" s="137"/>
      <c r="Z94" s="137"/>
    </row>
    <row r="95" spans="1:26" x14ac:dyDescent="0.3">
      <c r="A95" s="1"/>
      <c r="B95" s="198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1"/>
      <c r="W95" s="52"/>
    </row>
    <row r="96" spans="1:26" x14ac:dyDescent="0.3">
      <c r="A96" s="9"/>
      <c r="B96" s="202"/>
      <c r="C96" s="172">
        <v>8</v>
      </c>
      <c r="D96" s="364" t="s">
        <v>104</v>
      </c>
      <c r="E96" s="364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88"/>
      <c r="W96" s="206"/>
      <c r="X96" s="137"/>
      <c r="Y96" s="137"/>
      <c r="Z96" s="137"/>
    </row>
    <row r="97" spans="1:26" ht="25.05" customHeight="1" x14ac:dyDescent="0.3">
      <c r="A97" s="179"/>
      <c r="B97" s="203">
        <v>12</v>
      </c>
      <c r="C97" s="180" t="s">
        <v>105</v>
      </c>
      <c r="D97" s="388" t="s">
        <v>106</v>
      </c>
      <c r="E97" s="388"/>
      <c r="F97" s="174" t="s">
        <v>107</v>
      </c>
      <c r="G97" s="175">
        <v>1</v>
      </c>
      <c r="H97" s="174"/>
      <c r="I97" s="174">
        <f>ROUND(G97*(H97),2)</f>
        <v>0</v>
      </c>
      <c r="J97" s="176">
        <f>ROUND(G97*(N97),2)</f>
        <v>76.33</v>
      </c>
      <c r="K97" s="177">
        <f>ROUND(G97*(O97),2)</f>
        <v>0</v>
      </c>
      <c r="L97" s="177">
        <f>ROUND(G97*(H97),2)</f>
        <v>0</v>
      </c>
      <c r="M97" s="177"/>
      <c r="N97" s="177">
        <v>76.33</v>
      </c>
      <c r="O97" s="177"/>
      <c r="P97" s="181">
        <v>0.42346</v>
      </c>
      <c r="Q97" s="181"/>
      <c r="R97" s="181">
        <v>0.42346</v>
      </c>
      <c r="S97" s="178">
        <f>ROUND(G97*(P97),3)</f>
        <v>0.42299999999999999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13</v>
      </c>
      <c r="C98" s="180" t="s">
        <v>108</v>
      </c>
      <c r="D98" s="388" t="s">
        <v>109</v>
      </c>
      <c r="E98" s="388"/>
      <c r="F98" s="174" t="s">
        <v>107</v>
      </c>
      <c r="G98" s="175">
        <v>29</v>
      </c>
      <c r="H98" s="174"/>
      <c r="I98" s="174">
        <f>ROUND(G98*(H98),2)</f>
        <v>0</v>
      </c>
      <c r="J98" s="176">
        <f>ROUND(G98*(N98),2)</f>
        <v>2127.44</v>
      </c>
      <c r="K98" s="177">
        <f>ROUND(G98*(O98),2)</f>
        <v>0</v>
      </c>
      <c r="L98" s="177">
        <f>ROUND(G98*(H98),2)</f>
        <v>0</v>
      </c>
      <c r="M98" s="177"/>
      <c r="N98" s="177">
        <v>73.36</v>
      </c>
      <c r="O98" s="177"/>
      <c r="P98" s="181">
        <v>0.4199</v>
      </c>
      <c r="Q98" s="181"/>
      <c r="R98" s="181">
        <v>0.4199</v>
      </c>
      <c r="S98" s="178">
        <f>ROUND(G98*(P98),3)</f>
        <v>12.177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14</v>
      </c>
      <c r="C99" s="180" t="s">
        <v>110</v>
      </c>
      <c r="D99" s="388" t="s">
        <v>111</v>
      </c>
      <c r="E99" s="388"/>
      <c r="F99" s="174" t="s">
        <v>107</v>
      </c>
      <c r="G99" s="175">
        <v>5</v>
      </c>
      <c r="H99" s="174"/>
      <c r="I99" s="174">
        <f>ROUND(G99*(H99),2)</f>
        <v>0</v>
      </c>
      <c r="J99" s="176">
        <f>ROUND(G99*(N99),2)</f>
        <v>203.2</v>
      </c>
      <c r="K99" s="177">
        <f>ROUND(G99*(O99),2)</f>
        <v>0</v>
      </c>
      <c r="L99" s="177">
        <f>ROUND(G99*(H99),2)</f>
        <v>0</v>
      </c>
      <c r="M99" s="177"/>
      <c r="N99" s="177">
        <v>40.64</v>
      </c>
      <c r="O99" s="177"/>
      <c r="P99" s="181">
        <v>0.31352999999999998</v>
      </c>
      <c r="Q99" s="181"/>
      <c r="R99" s="181">
        <v>0.31352999999999998</v>
      </c>
      <c r="S99" s="178">
        <f>ROUND(G99*(P99),3)</f>
        <v>1.5680000000000001</v>
      </c>
      <c r="T99" s="178"/>
      <c r="U99" s="178"/>
      <c r="V99" s="189"/>
      <c r="W99" s="52"/>
      <c r="Z99">
        <v>0</v>
      </c>
    </row>
    <row r="100" spans="1:26" x14ac:dyDescent="0.3">
      <c r="A100" s="9"/>
      <c r="B100" s="202"/>
      <c r="C100" s="172">
        <v>8</v>
      </c>
      <c r="D100" s="364" t="s">
        <v>104</v>
      </c>
      <c r="E100" s="364"/>
      <c r="F100" s="138"/>
      <c r="G100" s="171"/>
      <c r="H100" s="138"/>
      <c r="I100" s="140">
        <f>ROUND((SUM(I96:I99))/1,2)</f>
        <v>0</v>
      </c>
      <c r="J100" s="139"/>
      <c r="K100" s="139"/>
      <c r="L100" s="139">
        <f>ROUND((SUM(L96:L99))/1,2)</f>
        <v>0</v>
      </c>
      <c r="M100" s="139">
        <f>ROUND((SUM(M96:M99))/1,2)</f>
        <v>0</v>
      </c>
      <c r="N100" s="139"/>
      <c r="O100" s="139"/>
      <c r="P100" s="139"/>
      <c r="Q100" s="9"/>
      <c r="R100" s="9"/>
      <c r="S100" s="9">
        <f>ROUND((SUM(S96:S99))/1,2)</f>
        <v>14.17</v>
      </c>
      <c r="T100" s="9"/>
      <c r="U100" s="9"/>
      <c r="V100" s="190">
        <f>ROUND((SUM(V96:V99))/1,2)</f>
        <v>0</v>
      </c>
      <c r="W100" s="206"/>
      <c r="X100" s="137"/>
      <c r="Y100" s="137"/>
      <c r="Z100" s="137"/>
    </row>
    <row r="101" spans="1:26" x14ac:dyDescent="0.3">
      <c r="A101" s="1"/>
      <c r="B101" s="198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1"/>
      <c r="W101" s="52"/>
    </row>
    <row r="102" spans="1:26" x14ac:dyDescent="0.3">
      <c r="A102" s="9"/>
      <c r="B102" s="202"/>
      <c r="C102" s="172">
        <v>9</v>
      </c>
      <c r="D102" s="364" t="s">
        <v>112</v>
      </c>
      <c r="E102" s="364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88"/>
      <c r="W102" s="206"/>
      <c r="X102" s="137"/>
      <c r="Y102" s="137"/>
      <c r="Z102" s="137"/>
    </row>
    <row r="103" spans="1:26" ht="25.05" customHeight="1" x14ac:dyDescent="0.3">
      <c r="A103" s="179"/>
      <c r="B103" s="203">
        <v>15</v>
      </c>
      <c r="C103" s="180" t="s">
        <v>151</v>
      </c>
      <c r="D103" s="388" t="s">
        <v>152</v>
      </c>
      <c r="E103" s="388"/>
      <c r="F103" s="174" t="s">
        <v>115</v>
      </c>
      <c r="G103" s="175">
        <v>745</v>
      </c>
      <c r="H103" s="174"/>
      <c r="I103" s="174">
        <f t="shared" ref="I103:I114" si="5">ROUND(G103*(H103),2)</f>
        <v>0</v>
      </c>
      <c r="J103" s="176">
        <f t="shared" ref="J103:J114" si="6">ROUND(G103*(N103),2)</f>
        <v>4365.7</v>
      </c>
      <c r="K103" s="177">
        <f t="shared" ref="K103:K114" si="7">ROUND(G103*(O103),2)</f>
        <v>0</v>
      </c>
      <c r="L103" s="177">
        <f t="shared" ref="L103:L110" si="8">ROUND(G103*(H103),2)</f>
        <v>0</v>
      </c>
      <c r="M103" s="177"/>
      <c r="N103" s="177">
        <v>5.86</v>
      </c>
      <c r="O103" s="177"/>
      <c r="P103" s="181">
        <v>9.7960000000000005E-2</v>
      </c>
      <c r="Q103" s="181"/>
      <c r="R103" s="181">
        <v>9.7960000000000005E-2</v>
      </c>
      <c r="S103" s="178">
        <f t="shared" ref="S103:S114" si="9">ROUND(G103*(P103),3)</f>
        <v>72.98</v>
      </c>
      <c r="T103" s="178"/>
      <c r="U103" s="178"/>
      <c r="V103" s="189"/>
      <c r="W103" s="52"/>
      <c r="Z103">
        <v>0</v>
      </c>
    </row>
    <row r="104" spans="1:26" ht="25.05" customHeight="1" x14ac:dyDescent="0.3">
      <c r="A104" s="179"/>
      <c r="B104" s="203">
        <v>16</v>
      </c>
      <c r="C104" s="180" t="s">
        <v>153</v>
      </c>
      <c r="D104" s="388" t="s">
        <v>154</v>
      </c>
      <c r="E104" s="388"/>
      <c r="F104" s="174" t="s">
        <v>115</v>
      </c>
      <c r="G104" s="175">
        <v>689</v>
      </c>
      <c r="H104" s="174"/>
      <c r="I104" s="174">
        <f t="shared" si="5"/>
        <v>0</v>
      </c>
      <c r="J104" s="176">
        <f t="shared" si="6"/>
        <v>5484.44</v>
      </c>
      <c r="K104" s="177">
        <f t="shared" si="7"/>
        <v>0</v>
      </c>
      <c r="L104" s="177">
        <f t="shared" si="8"/>
        <v>0</v>
      </c>
      <c r="M104" s="177"/>
      <c r="N104" s="177">
        <v>7.96</v>
      </c>
      <c r="O104" s="177"/>
      <c r="P104" s="181">
        <v>0.12586</v>
      </c>
      <c r="Q104" s="181"/>
      <c r="R104" s="181">
        <v>0.12586</v>
      </c>
      <c r="S104" s="178">
        <f t="shared" si="9"/>
        <v>86.718000000000004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17</v>
      </c>
      <c r="C105" s="180" t="s">
        <v>113</v>
      </c>
      <c r="D105" s="388" t="s">
        <v>114</v>
      </c>
      <c r="E105" s="388"/>
      <c r="F105" s="174" t="s">
        <v>115</v>
      </c>
      <c r="G105" s="175">
        <v>691</v>
      </c>
      <c r="H105" s="174"/>
      <c r="I105" s="174">
        <f t="shared" si="5"/>
        <v>0</v>
      </c>
      <c r="J105" s="176">
        <f t="shared" si="6"/>
        <v>3247.7</v>
      </c>
      <c r="K105" s="177">
        <f t="shared" si="7"/>
        <v>0</v>
      </c>
      <c r="L105" s="177">
        <f t="shared" si="8"/>
        <v>0</v>
      </c>
      <c r="M105" s="177"/>
      <c r="N105" s="177">
        <v>4.7</v>
      </c>
      <c r="O105" s="177"/>
      <c r="P105" s="181">
        <v>2.0000000000000002E-5</v>
      </c>
      <c r="Q105" s="181"/>
      <c r="R105" s="181">
        <v>2.0000000000000002E-5</v>
      </c>
      <c r="S105" s="178">
        <f t="shared" si="9"/>
        <v>1.4E-2</v>
      </c>
      <c r="T105" s="178"/>
      <c r="U105" s="178"/>
      <c r="V105" s="189"/>
      <c r="W105" s="52"/>
      <c r="Z105">
        <v>0</v>
      </c>
    </row>
    <row r="106" spans="1:26" ht="25.05" customHeight="1" x14ac:dyDescent="0.3">
      <c r="A106" s="179"/>
      <c r="B106" s="203">
        <v>18</v>
      </c>
      <c r="C106" s="180" t="s">
        <v>116</v>
      </c>
      <c r="D106" s="388" t="s">
        <v>117</v>
      </c>
      <c r="E106" s="388"/>
      <c r="F106" s="174" t="s">
        <v>118</v>
      </c>
      <c r="G106" s="175">
        <v>141.071</v>
      </c>
      <c r="H106" s="174"/>
      <c r="I106" s="174">
        <f t="shared" si="5"/>
        <v>0</v>
      </c>
      <c r="J106" s="176">
        <f t="shared" si="6"/>
        <v>203.14</v>
      </c>
      <c r="K106" s="177">
        <f t="shared" si="7"/>
        <v>0</v>
      </c>
      <c r="L106" s="177">
        <f t="shared" si="8"/>
        <v>0</v>
      </c>
      <c r="M106" s="177"/>
      <c r="N106" s="177">
        <v>1.44</v>
      </c>
      <c r="O106" s="177"/>
      <c r="P106" s="181"/>
      <c r="Q106" s="181"/>
      <c r="R106" s="181"/>
      <c r="S106" s="178">
        <f t="shared" si="9"/>
        <v>0</v>
      </c>
      <c r="T106" s="178"/>
      <c r="U106" s="178"/>
      <c r="V106" s="189"/>
      <c r="W106" s="52"/>
      <c r="Z106">
        <v>0</v>
      </c>
    </row>
    <row r="107" spans="1:26" ht="25.05" customHeight="1" x14ac:dyDescent="0.3">
      <c r="A107" s="179"/>
      <c r="B107" s="203">
        <v>19</v>
      </c>
      <c r="C107" s="180" t="s">
        <v>119</v>
      </c>
      <c r="D107" s="388" t="s">
        <v>120</v>
      </c>
      <c r="E107" s="388"/>
      <c r="F107" s="174" t="s">
        <v>118</v>
      </c>
      <c r="G107" s="175">
        <v>1269.6389999999999</v>
      </c>
      <c r="H107" s="174"/>
      <c r="I107" s="174">
        <f t="shared" si="5"/>
        <v>0</v>
      </c>
      <c r="J107" s="176">
        <f t="shared" si="6"/>
        <v>342.8</v>
      </c>
      <c r="K107" s="177">
        <f t="shared" si="7"/>
        <v>0</v>
      </c>
      <c r="L107" s="177">
        <f t="shared" si="8"/>
        <v>0</v>
      </c>
      <c r="M107" s="177"/>
      <c r="N107" s="177">
        <v>0.27</v>
      </c>
      <c r="O107" s="177"/>
      <c r="P107" s="181"/>
      <c r="Q107" s="181"/>
      <c r="R107" s="181"/>
      <c r="S107" s="178">
        <f t="shared" si="9"/>
        <v>0</v>
      </c>
      <c r="T107" s="178"/>
      <c r="U107" s="178"/>
      <c r="V107" s="189"/>
      <c r="W107" s="52"/>
      <c r="Z107">
        <v>0</v>
      </c>
    </row>
    <row r="108" spans="1:26" ht="25.05" customHeight="1" x14ac:dyDescent="0.3">
      <c r="A108" s="179"/>
      <c r="B108" s="203">
        <v>20</v>
      </c>
      <c r="C108" s="180" t="s">
        <v>155</v>
      </c>
      <c r="D108" s="388" t="s">
        <v>156</v>
      </c>
      <c r="E108" s="388"/>
      <c r="F108" s="174" t="s">
        <v>118</v>
      </c>
      <c r="G108" s="175">
        <v>129.70500000000001</v>
      </c>
      <c r="H108" s="174"/>
      <c r="I108" s="174">
        <f t="shared" si="5"/>
        <v>0</v>
      </c>
      <c r="J108" s="176">
        <f t="shared" si="6"/>
        <v>2900.2</v>
      </c>
      <c r="K108" s="177">
        <f t="shared" si="7"/>
        <v>0</v>
      </c>
      <c r="L108" s="177">
        <f t="shared" si="8"/>
        <v>0</v>
      </c>
      <c r="M108" s="177"/>
      <c r="N108" s="177">
        <v>22.36</v>
      </c>
      <c r="O108" s="177"/>
      <c r="P108" s="181"/>
      <c r="Q108" s="181"/>
      <c r="R108" s="181"/>
      <c r="S108" s="178">
        <f t="shared" si="9"/>
        <v>0</v>
      </c>
      <c r="T108" s="178"/>
      <c r="U108" s="178"/>
      <c r="V108" s="189"/>
      <c r="W108" s="52"/>
      <c r="Z108">
        <v>0</v>
      </c>
    </row>
    <row r="109" spans="1:26" ht="25.05" customHeight="1" x14ac:dyDescent="0.3">
      <c r="A109" s="179"/>
      <c r="B109" s="203">
        <v>21</v>
      </c>
      <c r="C109" s="180" t="s">
        <v>157</v>
      </c>
      <c r="D109" s="388" t="s">
        <v>158</v>
      </c>
      <c r="E109" s="388"/>
      <c r="F109" s="174" t="s">
        <v>118</v>
      </c>
      <c r="G109" s="175">
        <v>129.70500000000001</v>
      </c>
      <c r="H109" s="174"/>
      <c r="I109" s="174">
        <f t="shared" si="5"/>
        <v>0</v>
      </c>
      <c r="J109" s="176">
        <f t="shared" si="6"/>
        <v>107.66</v>
      </c>
      <c r="K109" s="177">
        <f t="shared" si="7"/>
        <v>0</v>
      </c>
      <c r="L109" s="177">
        <f t="shared" si="8"/>
        <v>0</v>
      </c>
      <c r="M109" s="177"/>
      <c r="N109" s="177">
        <v>0.83</v>
      </c>
      <c r="O109" s="177"/>
      <c r="P109" s="181"/>
      <c r="Q109" s="181"/>
      <c r="R109" s="181"/>
      <c r="S109" s="178">
        <f t="shared" si="9"/>
        <v>0</v>
      </c>
      <c r="T109" s="178"/>
      <c r="U109" s="178"/>
      <c r="V109" s="189"/>
      <c r="W109" s="52"/>
      <c r="Z109">
        <v>0</v>
      </c>
    </row>
    <row r="110" spans="1:26" ht="25.05" customHeight="1" x14ac:dyDescent="0.3">
      <c r="A110" s="179"/>
      <c r="B110" s="203">
        <v>22</v>
      </c>
      <c r="C110" s="180" t="s">
        <v>121</v>
      </c>
      <c r="D110" s="388" t="s">
        <v>122</v>
      </c>
      <c r="E110" s="388"/>
      <c r="F110" s="174" t="s">
        <v>118</v>
      </c>
      <c r="G110" s="175">
        <v>270.77600000000001</v>
      </c>
      <c r="H110" s="174"/>
      <c r="I110" s="174">
        <f t="shared" si="5"/>
        <v>0</v>
      </c>
      <c r="J110" s="176">
        <f t="shared" si="6"/>
        <v>3790.86</v>
      </c>
      <c r="K110" s="177">
        <f t="shared" si="7"/>
        <v>0</v>
      </c>
      <c r="L110" s="177">
        <f t="shared" si="8"/>
        <v>0</v>
      </c>
      <c r="M110" s="177"/>
      <c r="N110" s="177">
        <v>14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89"/>
      <c r="W110" s="52"/>
      <c r="Z110">
        <v>0</v>
      </c>
    </row>
    <row r="111" spans="1:26" ht="25.05" customHeight="1" x14ac:dyDescent="0.3">
      <c r="A111" s="179"/>
      <c r="B111" s="217">
        <v>23</v>
      </c>
      <c r="C111" s="214" t="s">
        <v>159</v>
      </c>
      <c r="D111" s="390" t="s">
        <v>160</v>
      </c>
      <c r="E111" s="390"/>
      <c r="F111" s="209" t="s">
        <v>107</v>
      </c>
      <c r="G111" s="210">
        <v>1504.9</v>
      </c>
      <c r="H111" s="209"/>
      <c r="I111" s="209">
        <f t="shared" si="5"/>
        <v>0</v>
      </c>
      <c r="J111" s="211">
        <f t="shared" si="6"/>
        <v>2889.41</v>
      </c>
      <c r="K111" s="212">
        <f t="shared" si="7"/>
        <v>0</v>
      </c>
      <c r="L111" s="212"/>
      <c r="M111" s="212">
        <f>ROUND(G111*(H111),2)</f>
        <v>0</v>
      </c>
      <c r="N111" s="212">
        <v>1.92</v>
      </c>
      <c r="O111" s="212"/>
      <c r="P111" s="215"/>
      <c r="Q111" s="215"/>
      <c r="R111" s="215"/>
      <c r="S111" s="213">
        <f t="shared" si="9"/>
        <v>0</v>
      </c>
      <c r="T111" s="213"/>
      <c r="U111" s="213"/>
      <c r="V111" s="216"/>
      <c r="W111" s="52"/>
      <c r="Z111">
        <v>0</v>
      </c>
    </row>
    <row r="112" spans="1:26" ht="25.05" customHeight="1" x14ac:dyDescent="0.3">
      <c r="A112" s="179"/>
      <c r="B112" s="217">
        <v>24</v>
      </c>
      <c r="C112" s="214" t="s">
        <v>161</v>
      </c>
      <c r="D112" s="390" t="s">
        <v>162</v>
      </c>
      <c r="E112" s="390"/>
      <c r="F112" s="209" t="s">
        <v>163</v>
      </c>
      <c r="G112" s="210">
        <v>169.68</v>
      </c>
      <c r="H112" s="209"/>
      <c r="I112" s="209">
        <f t="shared" si="5"/>
        <v>0</v>
      </c>
      <c r="J112" s="211">
        <f t="shared" si="6"/>
        <v>1204.73</v>
      </c>
      <c r="K112" s="212">
        <f t="shared" si="7"/>
        <v>0</v>
      </c>
      <c r="L112" s="212"/>
      <c r="M112" s="212">
        <f>ROUND(G112*(H112),2)</f>
        <v>0</v>
      </c>
      <c r="N112" s="212">
        <v>7.1</v>
      </c>
      <c r="O112" s="212"/>
      <c r="P112" s="215"/>
      <c r="Q112" s="215"/>
      <c r="R112" s="215"/>
      <c r="S112" s="213">
        <f t="shared" si="9"/>
        <v>0</v>
      </c>
      <c r="T112" s="213"/>
      <c r="U112" s="213"/>
      <c r="V112" s="216"/>
      <c r="W112" s="52"/>
      <c r="Z112">
        <v>0</v>
      </c>
    </row>
    <row r="113" spans="1:26" ht="25.05" customHeight="1" x14ac:dyDescent="0.3">
      <c r="A113" s="179"/>
      <c r="B113" s="217">
        <v>25</v>
      </c>
      <c r="C113" s="214" t="s">
        <v>164</v>
      </c>
      <c r="D113" s="390" t="s">
        <v>165</v>
      </c>
      <c r="E113" s="390"/>
      <c r="F113" s="209" t="s">
        <v>107</v>
      </c>
      <c r="G113" s="210">
        <v>526.21</v>
      </c>
      <c r="H113" s="209"/>
      <c r="I113" s="209">
        <f t="shared" si="5"/>
        <v>0</v>
      </c>
      <c r="J113" s="211">
        <f t="shared" si="6"/>
        <v>4330.71</v>
      </c>
      <c r="K113" s="212">
        <f t="shared" si="7"/>
        <v>0</v>
      </c>
      <c r="L113" s="212"/>
      <c r="M113" s="212">
        <f>ROUND(G113*(H113),2)</f>
        <v>0</v>
      </c>
      <c r="N113" s="212">
        <v>8.23</v>
      </c>
      <c r="O113" s="212"/>
      <c r="P113" s="215"/>
      <c r="Q113" s="215"/>
      <c r="R113" s="215"/>
      <c r="S113" s="213">
        <f t="shared" si="9"/>
        <v>0</v>
      </c>
      <c r="T113" s="213"/>
      <c r="U113" s="213"/>
      <c r="V113" s="216"/>
      <c r="W113" s="52"/>
      <c r="Z113">
        <v>0</v>
      </c>
    </row>
    <row r="114" spans="1:26" ht="25.05" customHeight="1" x14ac:dyDescent="0.3">
      <c r="A114" s="179"/>
      <c r="B114" s="217">
        <v>26</v>
      </c>
      <c r="C114" s="214" t="s">
        <v>166</v>
      </c>
      <c r="D114" s="390" t="s">
        <v>167</v>
      </c>
      <c r="E114" s="390"/>
      <c r="F114" s="209" t="s">
        <v>115</v>
      </c>
      <c r="G114" s="210">
        <v>691</v>
      </c>
      <c r="H114" s="209"/>
      <c r="I114" s="209">
        <f t="shared" si="5"/>
        <v>0</v>
      </c>
      <c r="J114" s="211">
        <f t="shared" si="6"/>
        <v>1036.5</v>
      </c>
      <c r="K114" s="212">
        <f t="shared" si="7"/>
        <v>0</v>
      </c>
      <c r="L114" s="212"/>
      <c r="M114" s="212">
        <f>ROUND(G114*(H114),2)</f>
        <v>0</v>
      </c>
      <c r="N114" s="212">
        <v>1.5</v>
      </c>
      <c r="O114" s="212"/>
      <c r="P114" s="215"/>
      <c r="Q114" s="215"/>
      <c r="R114" s="215"/>
      <c r="S114" s="213">
        <f t="shared" si="9"/>
        <v>0</v>
      </c>
      <c r="T114" s="213"/>
      <c r="U114" s="213"/>
      <c r="V114" s="216"/>
      <c r="W114" s="52"/>
      <c r="Z114">
        <v>0</v>
      </c>
    </row>
    <row r="115" spans="1:26" x14ac:dyDescent="0.3">
      <c r="A115" s="9"/>
      <c r="B115" s="202"/>
      <c r="C115" s="172">
        <v>9</v>
      </c>
      <c r="D115" s="364" t="s">
        <v>112</v>
      </c>
      <c r="E115" s="364"/>
      <c r="F115" s="138"/>
      <c r="G115" s="171"/>
      <c r="H115" s="138"/>
      <c r="I115" s="140">
        <f>ROUND((SUM(I102:I114))/1,2)</f>
        <v>0</v>
      </c>
      <c r="J115" s="139"/>
      <c r="K115" s="139"/>
      <c r="L115" s="139">
        <f>ROUND((SUM(L102:L114))/1,2)</f>
        <v>0</v>
      </c>
      <c r="M115" s="139">
        <f>ROUND((SUM(M102:M114))/1,2)</f>
        <v>0</v>
      </c>
      <c r="N115" s="139"/>
      <c r="O115" s="139"/>
      <c r="P115" s="139"/>
      <c r="Q115" s="9"/>
      <c r="R115" s="9"/>
      <c r="S115" s="9">
        <f>ROUND((SUM(S102:S114))/1,2)</f>
        <v>159.71</v>
      </c>
      <c r="T115" s="9"/>
      <c r="U115" s="9"/>
      <c r="V115" s="190">
        <f>ROUND((SUM(V102:V114))/1,2)</f>
        <v>0</v>
      </c>
      <c r="W115" s="206"/>
      <c r="X115" s="137"/>
      <c r="Y115" s="137"/>
      <c r="Z115" s="137"/>
    </row>
    <row r="116" spans="1:26" x14ac:dyDescent="0.3">
      <c r="A116" s="1"/>
      <c r="B116" s="198"/>
      <c r="C116" s="1"/>
      <c r="D116" s="1"/>
      <c r="E116" s="131"/>
      <c r="F116" s="131"/>
      <c r="G116" s="165"/>
      <c r="H116" s="131"/>
      <c r="I116" s="131"/>
      <c r="J116" s="132"/>
      <c r="K116" s="132"/>
      <c r="L116" s="132"/>
      <c r="M116" s="132"/>
      <c r="N116" s="132"/>
      <c r="O116" s="132"/>
      <c r="P116" s="132"/>
      <c r="Q116" s="1"/>
      <c r="R116" s="1"/>
      <c r="S116" s="1"/>
      <c r="T116" s="1"/>
      <c r="U116" s="1"/>
      <c r="V116" s="191"/>
      <c r="W116" s="52"/>
    </row>
    <row r="117" spans="1:26" x14ac:dyDescent="0.3">
      <c r="A117" s="9"/>
      <c r="B117" s="202"/>
      <c r="C117" s="172">
        <v>99</v>
      </c>
      <c r="D117" s="364" t="s">
        <v>123</v>
      </c>
      <c r="E117" s="364"/>
      <c r="F117" s="138"/>
      <c r="G117" s="171"/>
      <c r="H117" s="138"/>
      <c r="I117" s="138"/>
      <c r="J117" s="139"/>
      <c r="K117" s="139"/>
      <c r="L117" s="139"/>
      <c r="M117" s="139"/>
      <c r="N117" s="139"/>
      <c r="O117" s="139"/>
      <c r="P117" s="139"/>
      <c r="Q117" s="9"/>
      <c r="R117" s="9"/>
      <c r="S117" s="9"/>
      <c r="T117" s="9"/>
      <c r="U117" s="9"/>
      <c r="V117" s="188"/>
      <c r="W117" s="206"/>
      <c r="X117" s="137"/>
      <c r="Y117" s="137"/>
      <c r="Z117" s="137"/>
    </row>
    <row r="118" spans="1:26" ht="25.05" customHeight="1" x14ac:dyDescent="0.3">
      <c r="A118" s="179"/>
      <c r="B118" s="203">
        <v>27</v>
      </c>
      <c r="C118" s="180" t="s">
        <v>124</v>
      </c>
      <c r="D118" s="388" t="s">
        <v>125</v>
      </c>
      <c r="E118" s="388"/>
      <c r="F118" s="174" t="s">
        <v>118</v>
      </c>
      <c r="G118" s="175">
        <v>407.815</v>
      </c>
      <c r="H118" s="174"/>
      <c r="I118" s="174">
        <f>ROUND(G118*(H118),2)</f>
        <v>0</v>
      </c>
      <c r="J118" s="176">
        <f>ROUND(G118*(N118),2)</f>
        <v>791.16</v>
      </c>
      <c r="K118" s="177">
        <f>ROUND(G118*(O118),2)</f>
        <v>0</v>
      </c>
      <c r="L118" s="177">
        <f>ROUND(G118*(H118),2)</f>
        <v>0</v>
      </c>
      <c r="M118" s="177"/>
      <c r="N118" s="177">
        <v>1.94</v>
      </c>
      <c r="O118" s="177"/>
      <c r="P118" s="181"/>
      <c r="Q118" s="181"/>
      <c r="R118" s="181"/>
      <c r="S118" s="178">
        <f>ROUND(G118*(P118),3)</f>
        <v>0</v>
      </c>
      <c r="T118" s="178"/>
      <c r="U118" s="178"/>
      <c r="V118" s="189"/>
      <c r="W118" s="52"/>
      <c r="Z118">
        <v>0</v>
      </c>
    </row>
    <row r="119" spans="1:26" x14ac:dyDescent="0.3">
      <c r="A119" s="9"/>
      <c r="B119" s="202"/>
      <c r="C119" s="172">
        <v>99</v>
      </c>
      <c r="D119" s="364" t="s">
        <v>123</v>
      </c>
      <c r="E119" s="364"/>
      <c r="F119" s="138"/>
      <c r="G119" s="171"/>
      <c r="H119" s="138"/>
      <c r="I119" s="140">
        <f>ROUND((SUM(I117:I118))/1,2)</f>
        <v>0</v>
      </c>
      <c r="J119" s="139"/>
      <c r="K119" s="139"/>
      <c r="L119" s="139">
        <f>ROUND((SUM(L117:L118))/1,2)</f>
        <v>0</v>
      </c>
      <c r="M119" s="139">
        <f>ROUND((SUM(M117:M118))/1,2)</f>
        <v>0</v>
      </c>
      <c r="N119" s="139"/>
      <c r="O119" s="139"/>
      <c r="P119" s="182"/>
      <c r="Q119" s="1"/>
      <c r="R119" s="1"/>
      <c r="S119" s="182">
        <f>ROUND((SUM(S117:S118))/1,2)</f>
        <v>0</v>
      </c>
      <c r="T119" s="2"/>
      <c r="U119" s="2"/>
      <c r="V119" s="190">
        <f>ROUND((SUM(V117:V118))/1,2)</f>
        <v>0</v>
      </c>
      <c r="W119" s="52"/>
    </row>
    <row r="120" spans="1:26" x14ac:dyDescent="0.3">
      <c r="A120" s="1"/>
      <c r="B120" s="198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1"/>
      <c r="W120" s="52"/>
    </row>
    <row r="121" spans="1:26" x14ac:dyDescent="0.3">
      <c r="A121" s="9"/>
      <c r="B121" s="202"/>
      <c r="C121" s="9"/>
      <c r="D121" s="366" t="s">
        <v>73</v>
      </c>
      <c r="E121" s="366"/>
      <c r="F121" s="138"/>
      <c r="G121" s="171"/>
      <c r="H121" s="138"/>
      <c r="I121" s="140">
        <f>ROUND((SUM(I78:I120))/2,2)</f>
        <v>0</v>
      </c>
      <c r="J121" s="139"/>
      <c r="K121" s="139"/>
      <c r="L121" s="139">
        <f>ROUND((SUM(L78:L120))/2,2)</f>
        <v>0</v>
      </c>
      <c r="M121" s="139">
        <f>ROUND((SUM(M78:M120))/2,2)</f>
        <v>0</v>
      </c>
      <c r="N121" s="139"/>
      <c r="O121" s="139"/>
      <c r="P121" s="182"/>
      <c r="Q121" s="1"/>
      <c r="R121" s="1"/>
      <c r="S121" s="182">
        <f>ROUND((SUM(S78:S120))/2,2)</f>
        <v>181.5</v>
      </c>
      <c r="T121" s="1"/>
      <c r="U121" s="1"/>
      <c r="V121" s="190">
        <f>ROUND((SUM(V78:V120))/2,2)</f>
        <v>0</v>
      </c>
      <c r="W121" s="52"/>
    </row>
    <row r="122" spans="1:26" x14ac:dyDescent="0.3">
      <c r="A122" s="1"/>
      <c r="B122" s="204"/>
      <c r="C122" s="183"/>
      <c r="D122" s="389" t="s">
        <v>79</v>
      </c>
      <c r="E122" s="389"/>
      <c r="F122" s="184"/>
      <c r="G122" s="185"/>
      <c r="H122" s="184"/>
      <c r="I122" s="184">
        <f>ROUND((SUM(I78:I121))/3,2)</f>
        <v>0</v>
      </c>
      <c r="J122" s="186"/>
      <c r="K122" s="186">
        <f>ROUND((SUM(K78:K121))/3,2)</f>
        <v>0</v>
      </c>
      <c r="L122" s="186">
        <f>ROUND((SUM(L78:L121))/3,2)</f>
        <v>0</v>
      </c>
      <c r="M122" s="186">
        <f>ROUND((SUM(M78:M121))/3,2)</f>
        <v>0</v>
      </c>
      <c r="N122" s="186"/>
      <c r="O122" s="186"/>
      <c r="P122" s="185"/>
      <c r="Q122" s="183"/>
      <c r="R122" s="183"/>
      <c r="S122" s="185">
        <f>ROUND((SUM(S78:S121))/3,2)</f>
        <v>181.5</v>
      </c>
      <c r="T122" s="183"/>
      <c r="U122" s="183"/>
      <c r="V122" s="192">
        <f>ROUND((SUM(V78:V121))/3,2)</f>
        <v>0</v>
      </c>
      <c r="W122" s="52"/>
      <c r="Y122">
        <f>(SUM(Y78:Y121))</f>
        <v>0</v>
      </c>
      <c r="Z122">
        <f>(SUM(Z78:Z121))</f>
        <v>0</v>
      </c>
    </row>
  </sheetData>
  <mergeCells count="88">
    <mergeCell ref="D122:E122"/>
    <mergeCell ref="D109:E109"/>
    <mergeCell ref="D110:E110"/>
    <mergeCell ref="D111:E111"/>
    <mergeCell ref="D112:E112"/>
    <mergeCell ref="D113:E113"/>
    <mergeCell ref="D114:E114"/>
    <mergeCell ref="D115:E115"/>
    <mergeCell ref="D117:E117"/>
    <mergeCell ref="D118:E118"/>
    <mergeCell ref="D119:E119"/>
    <mergeCell ref="D121:E121"/>
    <mergeCell ref="D108:E108"/>
    <mergeCell ref="D96:E96"/>
    <mergeCell ref="D97:E97"/>
    <mergeCell ref="D98:E98"/>
    <mergeCell ref="D99:E99"/>
    <mergeCell ref="D100:E100"/>
    <mergeCell ref="D102:E102"/>
    <mergeCell ref="D103:E103"/>
    <mergeCell ref="D104:E104"/>
    <mergeCell ref="D105:E105"/>
    <mergeCell ref="D106:E106"/>
    <mergeCell ref="D107:E107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24D669A7-87D0-46C2-B547-5DB862492CF9}"/>
    <hyperlink ref="E1:F1" location="A54:A54" tooltip="Klikni na prechod ku rekapitulácii..." display="Rekapitulácia rozpočtu" xr:uid="{22C546C5-33D4-449B-BFBF-CAC1E7E78C6A}"/>
    <hyperlink ref="H1:I1" location="B77:B77" tooltip="Klikni na prechod ku Rozpočet..." display="Rozpočet" xr:uid="{B0434EF3-A05F-43E7-96A6-C26FE2359A5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NA HERLIANSKEJ ULICI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24E9-D06D-4B6E-9852-6A4B4E678CF4}">
  <dimension ref="A1:AA127"/>
  <sheetViews>
    <sheetView workbookViewId="0">
      <pane ySplit="1" topLeftCell="A87" activePane="bottomLeft" state="frozen"/>
      <selection pane="bottomLeft" activeCell="H80" sqref="H80:H12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168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15751'!E61</f>
        <v>0</v>
      </c>
      <c r="D15" s="57">
        <f>'SO 15751'!F61</f>
        <v>0</v>
      </c>
      <c r="E15" s="66">
        <f>'SO 15751'!G61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(SUM(Z78:Z126))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(SUM(Y78:Y126))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15751'!K78:'SO 15751'!K126)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15751'!K78:'SO 15751'!K126)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168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15751'!L94</f>
        <v>0</v>
      </c>
      <c r="F56" s="138">
        <f>'SO 15751'!M94</f>
        <v>0</v>
      </c>
      <c r="G56" s="138">
        <f>'SO 15751'!I94</f>
        <v>0</v>
      </c>
      <c r="H56" s="139">
        <f>'SO 15751'!S94</f>
        <v>0</v>
      </c>
      <c r="I56" s="139">
        <f>'SO 15751'!V94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15751'!L101</f>
        <v>0</v>
      </c>
      <c r="F57" s="138">
        <f>'SO 15751'!M101</f>
        <v>0</v>
      </c>
      <c r="G57" s="138">
        <f>'SO 15751'!I101</f>
        <v>0</v>
      </c>
      <c r="H57" s="139">
        <f>'SO 15751'!S101</f>
        <v>724.41</v>
      </c>
      <c r="I57" s="139">
        <f>'SO 15751'!V101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15751'!L106</f>
        <v>0</v>
      </c>
      <c r="F58" s="138">
        <f>'SO 15751'!M106</f>
        <v>0</v>
      </c>
      <c r="G58" s="138">
        <f>'SO 15751'!I106</f>
        <v>0</v>
      </c>
      <c r="H58" s="139">
        <f>'SO 15751'!S106</f>
        <v>15.51</v>
      </c>
      <c r="I58" s="139">
        <f>'SO 15751'!V106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15751'!L120</f>
        <v>0</v>
      </c>
      <c r="F59" s="138">
        <f>'SO 15751'!M120</f>
        <v>0</v>
      </c>
      <c r="G59" s="138">
        <f>'SO 15751'!I120</f>
        <v>0</v>
      </c>
      <c r="H59" s="139">
        <f>'SO 15751'!S120</f>
        <v>81.72</v>
      </c>
      <c r="I59" s="139">
        <f>'SO 15751'!V120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15751'!L124</f>
        <v>0</v>
      </c>
      <c r="F60" s="138">
        <f>'SO 15751'!M124</f>
        <v>0</v>
      </c>
      <c r="G60" s="138">
        <f>'SO 15751'!I124</f>
        <v>0</v>
      </c>
      <c r="H60" s="139">
        <f>'SO 15751'!S124</f>
        <v>0</v>
      </c>
      <c r="I60" s="139">
        <f>'SO 15751'!V124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15751'!L126</f>
        <v>0</v>
      </c>
      <c r="F61" s="140">
        <f>'SO 15751'!M126</f>
        <v>0</v>
      </c>
      <c r="G61" s="140">
        <f>'SO 15751'!I126</f>
        <v>0</v>
      </c>
      <c r="H61" s="141">
        <f>'SO 15751'!S126</f>
        <v>821.64</v>
      </c>
      <c r="I61" s="141">
        <f>'SO 15751'!V126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15751'!L127</f>
        <v>0</v>
      </c>
      <c r="F63" s="144">
        <f>'SO 15751'!M127</f>
        <v>0</v>
      </c>
      <c r="G63" s="144">
        <f>'SO 15751'!I127</f>
        <v>0</v>
      </c>
      <c r="H63" s="145">
        <f>'SO 15751'!S127</f>
        <v>821.64</v>
      </c>
      <c r="I63" s="145">
        <f>'SO 15751'!V127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168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127</v>
      </c>
      <c r="D80" s="388" t="s">
        <v>128</v>
      </c>
      <c r="E80" s="388"/>
      <c r="F80" s="174" t="s">
        <v>129</v>
      </c>
      <c r="G80" s="175">
        <v>154.5</v>
      </c>
      <c r="H80" s="174"/>
      <c r="I80" s="174">
        <f t="shared" ref="I80:I93" si="0">ROUND(G80*(H80),2)</f>
        <v>0</v>
      </c>
      <c r="J80" s="176">
        <f t="shared" ref="J80:J93" si="1">ROUND(G80*(N80),2)</f>
        <v>174.59</v>
      </c>
      <c r="K80" s="177">
        <f t="shared" ref="K80:K93" si="2">ROUND(G80*(O80),2)</f>
        <v>0</v>
      </c>
      <c r="L80" s="177">
        <f t="shared" ref="L80:L92" si="3">ROUND(G80*(H80),2)</f>
        <v>0</v>
      </c>
      <c r="M80" s="177"/>
      <c r="N80" s="177">
        <v>1.1299999999999999</v>
      </c>
      <c r="O80" s="177"/>
      <c r="P80" s="181"/>
      <c r="Q80" s="181"/>
      <c r="R80" s="181"/>
      <c r="S80" s="178">
        <f t="shared" ref="S80:S93" si="4">ROUND(G80*(P80),3)</f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2</v>
      </c>
      <c r="C81" s="180" t="s">
        <v>169</v>
      </c>
      <c r="D81" s="388" t="s">
        <v>170</v>
      </c>
      <c r="E81" s="388"/>
      <c r="F81" s="174" t="s">
        <v>129</v>
      </c>
      <c r="G81" s="175">
        <v>250.35</v>
      </c>
      <c r="H81" s="174"/>
      <c r="I81" s="174">
        <f t="shared" si="0"/>
        <v>0</v>
      </c>
      <c r="J81" s="176">
        <f t="shared" si="1"/>
        <v>1980.27</v>
      </c>
      <c r="K81" s="177">
        <f t="shared" si="2"/>
        <v>0</v>
      </c>
      <c r="L81" s="177">
        <f t="shared" si="3"/>
        <v>0</v>
      </c>
      <c r="M81" s="177"/>
      <c r="N81" s="177">
        <v>7.91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3</v>
      </c>
      <c r="C82" s="180" t="s">
        <v>171</v>
      </c>
      <c r="D82" s="388" t="s">
        <v>172</v>
      </c>
      <c r="E82" s="388"/>
      <c r="F82" s="174" t="s">
        <v>129</v>
      </c>
      <c r="G82" s="175">
        <v>121.5</v>
      </c>
      <c r="H82" s="174"/>
      <c r="I82" s="174">
        <f t="shared" si="0"/>
        <v>0</v>
      </c>
      <c r="J82" s="176">
        <f t="shared" si="1"/>
        <v>311.04000000000002</v>
      </c>
      <c r="K82" s="177">
        <f t="shared" si="2"/>
        <v>0</v>
      </c>
      <c r="L82" s="177">
        <f t="shared" si="3"/>
        <v>0</v>
      </c>
      <c r="M82" s="177"/>
      <c r="N82" s="177">
        <v>2.56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4</v>
      </c>
      <c r="C83" s="180" t="s">
        <v>173</v>
      </c>
      <c r="D83" s="388" t="s">
        <v>174</v>
      </c>
      <c r="E83" s="388"/>
      <c r="F83" s="174" t="s">
        <v>129</v>
      </c>
      <c r="G83" s="175">
        <v>250.35</v>
      </c>
      <c r="H83" s="174"/>
      <c r="I83" s="174">
        <f t="shared" si="0"/>
        <v>0</v>
      </c>
      <c r="J83" s="176">
        <f t="shared" si="1"/>
        <v>192.77</v>
      </c>
      <c r="K83" s="177">
        <f t="shared" si="2"/>
        <v>0</v>
      </c>
      <c r="L83" s="177">
        <f t="shared" si="3"/>
        <v>0</v>
      </c>
      <c r="M83" s="177"/>
      <c r="N83" s="177">
        <v>0.77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5</v>
      </c>
      <c r="C84" s="180" t="s">
        <v>130</v>
      </c>
      <c r="D84" s="388" t="s">
        <v>131</v>
      </c>
      <c r="E84" s="388"/>
      <c r="F84" s="174" t="s">
        <v>98</v>
      </c>
      <c r="G84" s="175">
        <v>330</v>
      </c>
      <c r="H84" s="174"/>
      <c r="I84" s="174">
        <f t="shared" si="0"/>
        <v>0</v>
      </c>
      <c r="J84" s="176">
        <f t="shared" si="1"/>
        <v>95.7</v>
      </c>
      <c r="K84" s="177">
        <f t="shared" si="2"/>
        <v>0</v>
      </c>
      <c r="L84" s="177">
        <f t="shared" si="3"/>
        <v>0</v>
      </c>
      <c r="M84" s="177"/>
      <c r="N84" s="177">
        <v>0.28999999999999998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6</v>
      </c>
      <c r="C85" s="180" t="s">
        <v>175</v>
      </c>
      <c r="D85" s="388" t="s">
        <v>176</v>
      </c>
      <c r="E85" s="388"/>
      <c r="F85" s="174" t="s">
        <v>98</v>
      </c>
      <c r="G85" s="175">
        <v>859</v>
      </c>
      <c r="H85" s="174"/>
      <c r="I85" s="174">
        <f t="shared" si="0"/>
        <v>0</v>
      </c>
      <c r="J85" s="176">
        <f t="shared" si="1"/>
        <v>395.14</v>
      </c>
      <c r="K85" s="177">
        <f t="shared" si="2"/>
        <v>0</v>
      </c>
      <c r="L85" s="177">
        <f t="shared" si="3"/>
        <v>0</v>
      </c>
      <c r="M85" s="177"/>
      <c r="N85" s="177">
        <v>0.46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89"/>
      <c r="W85" s="52"/>
      <c r="Z85">
        <v>0</v>
      </c>
    </row>
    <row r="86" spans="1:26" ht="25.05" customHeight="1" x14ac:dyDescent="0.3">
      <c r="A86" s="179"/>
      <c r="B86" s="203">
        <v>7</v>
      </c>
      <c r="C86" s="180" t="s">
        <v>132</v>
      </c>
      <c r="D86" s="388" t="s">
        <v>133</v>
      </c>
      <c r="E86" s="388"/>
      <c r="F86" s="174" t="s">
        <v>98</v>
      </c>
      <c r="G86" s="175">
        <v>330</v>
      </c>
      <c r="H86" s="174"/>
      <c r="I86" s="174">
        <f t="shared" si="0"/>
        <v>0</v>
      </c>
      <c r="J86" s="176">
        <f t="shared" si="1"/>
        <v>465.3</v>
      </c>
      <c r="K86" s="177">
        <f t="shared" si="2"/>
        <v>0</v>
      </c>
      <c r="L86" s="177">
        <f t="shared" si="3"/>
        <v>0</v>
      </c>
      <c r="M86" s="177"/>
      <c r="N86" s="177">
        <v>1.41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89"/>
      <c r="W86" s="52"/>
      <c r="Z86">
        <v>0</v>
      </c>
    </row>
    <row r="87" spans="1:26" ht="25.05" customHeight="1" x14ac:dyDescent="0.3">
      <c r="A87" s="179"/>
      <c r="B87" s="203">
        <v>8</v>
      </c>
      <c r="C87" s="180" t="s">
        <v>177</v>
      </c>
      <c r="D87" s="388" t="s">
        <v>178</v>
      </c>
      <c r="E87" s="388"/>
      <c r="F87" s="174" t="s">
        <v>129</v>
      </c>
      <c r="G87" s="175">
        <v>128.85</v>
      </c>
      <c r="H87" s="174"/>
      <c r="I87" s="174">
        <f t="shared" si="0"/>
        <v>0</v>
      </c>
      <c r="J87" s="176">
        <f t="shared" si="1"/>
        <v>349.18</v>
      </c>
      <c r="K87" s="177">
        <f t="shared" si="2"/>
        <v>0</v>
      </c>
      <c r="L87" s="177">
        <f t="shared" si="3"/>
        <v>0</v>
      </c>
      <c r="M87" s="177"/>
      <c r="N87" s="177">
        <v>2.71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89"/>
      <c r="W87" s="52"/>
      <c r="Z87">
        <v>0</v>
      </c>
    </row>
    <row r="88" spans="1:26" ht="25.05" customHeight="1" x14ac:dyDescent="0.3">
      <c r="A88" s="179"/>
      <c r="B88" s="203">
        <v>9</v>
      </c>
      <c r="C88" s="180" t="s">
        <v>179</v>
      </c>
      <c r="D88" s="388" t="s">
        <v>180</v>
      </c>
      <c r="E88" s="388"/>
      <c r="F88" s="174" t="s">
        <v>98</v>
      </c>
      <c r="G88" s="175">
        <v>241</v>
      </c>
      <c r="H88" s="174"/>
      <c r="I88" s="174">
        <f t="shared" si="0"/>
        <v>0</v>
      </c>
      <c r="J88" s="176">
        <f t="shared" si="1"/>
        <v>339.81</v>
      </c>
      <c r="K88" s="177">
        <f t="shared" si="2"/>
        <v>0</v>
      </c>
      <c r="L88" s="177">
        <f t="shared" si="3"/>
        <v>0</v>
      </c>
      <c r="M88" s="177"/>
      <c r="N88" s="177">
        <v>1.41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10</v>
      </c>
      <c r="C89" s="180" t="s">
        <v>134</v>
      </c>
      <c r="D89" s="388" t="s">
        <v>135</v>
      </c>
      <c r="E89" s="388"/>
      <c r="F89" s="174" t="s">
        <v>98</v>
      </c>
      <c r="G89" s="175">
        <v>241</v>
      </c>
      <c r="H89" s="174"/>
      <c r="I89" s="174">
        <f t="shared" si="0"/>
        <v>0</v>
      </c>
      <c r="J89" s="176">
        <f t="shared" si="1"/>
        <v>274.74</v>
      </c>
      <c r="K89" s="177">
        <f t="shared" si="2"/>
        <v>0</v>
      </c>
      <c r="L89" s="177">
        <f t="shared" si="3"/>
        <v>0</v>
      </c>
      <c r="M89" s="177"/>
      <c r="N89" s="177">
        <v>1.1400000000000001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11</v>
      </c>
      <c r="C90" s="180" t="s">
        <v>136</v>
      </c>
      <c r="D90" s="388" t="s">
        <v>137</v>
      </c>
      <c r="E90" s="388"/>
      <c r="F90" s="174" t="s">
        <v>115</v>
      </c>
      <c r="G90" s="175">
        <v>847</v>
      </c>
      <c r="H90" s="174"/>
      <c r="I90" s="174">
        <f t="shared" si="0"/>
        <v>0</v>
      </c>
      <c r="J90" s="176">
        <f t="shared" si="1"/>
        <v>1177.33</v>
      </c>
      <c r="K90" s="177">
        <f t="shared" si="2"/>
        <v>0</v>
      </c>
      <c r="L90" s="177">
        <f t="shared" si="3"/>
        <v>0</v>
      </c>
      <c r="M90" s="177"/>
      <c r="N90" s="177">
        <v>1.3900000000000001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12</v>
      </c>
      <c r="C91" s="180" t="s">
        <v>138</v>
      </c>
      <c r="D91" s="388" t="s">
        <v>139</v>
      </c>
      <c r="E91" s="388"/>
      <c r="F91" s="174" t="s">
        <v>98</v>
      </c>
      <c r="G91" s="175">
        <v>330</v>
      </c>
      <c r="H91" s="174"/>
      <c r="I91" s="174">
        <f t="shared" si="0"/>
        <v>0</v>
      </c>
      <c r="J91" s="176">
        <f t="shared" si="1"/>
        <v>240.9</v>
      </c>
      <c r="K91" s="177">
        <f t="shared" si="2"/>
        <v>0</v>
      </c>
      <c r="L91" s="177">
        <f t="shared" si="3"/>
        <v>0</v>
      </c>
      <c r="M91" s="177"/>
      <c r="N91" s="177">
        <v>0.73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13</v>
      </c>
      <c r="C92" s="180" t="s">
        <v>140</v>
      </c>
      <c r="D92" s="388" t="s">
        <v>141</v>
      </c>
      <c r="E92" s="388"/>
      <c r="F92" s="174" t="s">
        <v>98</v>
      </c>
      <c r="G92" s="175">
        <v>330</v>
      </c>
      <c r="H92" s="174"/>
      <c r="I92" s="174">
        <f t="shared" si="0"/>
        <v>0</v>
      </c>
      <c r="J92" s="176">
        <f t="shared" si="1"/>
        <v>49.5</v>
      </c>
      <c r="K92" s="177">
        <f t="shared" si="2"/>
        <v>0</v>
      </c>
      <c r="L92" s="177">
        <f t="shared" si="3"/>
        <v>0</v>
      </c>
      <c r="M92" s="177"/>
      <c r="N92" s="177">
        <v>0.15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89"/>
      <c r="W92" s="52"/>
      <c r="Z92">
        <v>0</v>
      </c>
    </row>
    <row r="93" spans="1:26" ht="25.05" customHeight="1" x14ac:dyDescent="0.3">
      <c r="A93" s="179"/>
      <c r="B93" s="217">
        <v>14</v>
      </c>
      <c r="C93" s="214" t="s">
        <v>144</v>
      </c>
      <c r="D93" s="390" t="s">
        <v>145</v>
      </c>
      <c r="E93" s="390"/>
      <c r="F93" s="209" t="s">
        <v>146</v>
      </c>
      <c r="G93" s="210">
        <v>10.395</v>
      </c>
      <c r="H93" s="209"/>
      <c r="I93" s="209">
        <f t="shared" si="0"/>
        <v>0</v>
      </c>
      <c r="J93" s="211">
        <f t="shared" si="1"/>
        <v>64.55</v>
      </c>
      <c r="K93" s="212">
        <f t="shared" si="2"/>
        <v>0</v>
      </c>
      <c r="L93" s="212"/>
      <c r="M93" s="212">
        <f>ROUND(G93*(H93),2)</f>
        <v>0</v>
      </c>
      <c r="N93" s="212">
        <v>6.21</v>
      </c>
      <c r="O93" s="212"/>
      <c r="P93" s="215"/>
      <c r="Q93" s="215"/>
      <c r="R93" s="215"/>
      <c r="S93" s="213">
        <f t="shared" si="4"/>
        <v>0</v>
      </c>
      <c r="T93" s="213"/>
      <c r="U93" s="213"/>
      <c r="V93" s="216"/>
      <c r="W93" s="52"/>
      <c r="Z93">
        <v>0</v>
      </c>
    </row>
    <row r="94" spans="1:26" x14ac:dyDescent="0.3">
      <c r="A94" s="9"/>
      <c r="B94" s="202"/>
      <c r="C94" s="172">
        <v>1</v>
      </c>
      <c r="D94" s="364" t="s">
        <v>95</v>
      </c>
      <c r="E94" s="364"/>
      <c r="F94" s="138"/>
      <c r="G94" s="171"/>
      <c r="H94" s="138"/>
      <c r="I94" s="140">
        <f>ROUND((SUM(I79:I93))/1,2)</f>
        <v>0</v>
      </c>
      <c r="J94" s="139"/>
      <c r="K94" s="139"/>
      <c r="L94" s="139">
        <f>ROUND((SUM(L79:L93))/1,2)</f>
        <v>0</v>
      </c>
      <c r="M94" s="139">
        <f>ROUND((SUM(M79:M93))/1,2)</f>
        <v>0</v>
      </c>
      <c r="N94" s="139"/>
      <c r="O94" s="139"/>
      <c r="P94" s="139"/>
      <c r="Q94" s="9"/>
      <c r="R94" s="9"/>
      <c r="S94" s="9">
        <f>ROUND((SUM(S79:S93))/1,2)</f>
        <v>0</v>
      </c>
      <c r="T94" s="9"/>
      <c r="U94" s="9"/>
      <c r="V94" s="190">
        <f>ROUND((SUM(V79:V93))/1,2)</f>
        <v>0</v>
      </c>
      <c r="W94" s="206"/>
      <c r="X94" s="137"/>
      <c r="Y94" s="137"/>
      <c r="Z94" s="137"/>
    </row>
    <row r="95" spans="1:26" x14ac:dyDescent="0.3">
      <c r="A95" s="1"/>
      <c r="B95" s="198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1"/>
      <c r="W95" s="52"/>
    </row>
    <row r="96" spans="1:26" x14ac:dyDescent="0.3">
      <c r="A96" s="9"/>
      <c r="B96" s="202"/>
      <c r="C96" s="172">
        <v>5</v>
      </c>
      <c r="D96" s="364" t="s">
        <v>99</v>
      </c>
      <c r="E96" s="364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88"/>
      <c r="W96" s="206"/>
      <c r="X96" s="137"/>
      <c r="Y96" s="137"/>
      <c r="Z96" s="137"/>
    </row>
    <row r="97" spans="1:26" ht="25.05" customHeight="1" x14ac:dyDescent="0.3">
      <c r="A97" s="179"/>
      <c r="B97" s="203">
        <v>15</v>
      </c>
      <c r="C97" s="180" t="s">
        <v>181</v>
      </c>
      <c r="D97" s="388" t="s">
        <v>182</v>
      </c>
      <c r="E97" s="388"/>
      <c r="F97" s="174" t="s">
        <v>98</v>
      </c>
      <c r="G97" s="175">
        <v>859</v>
      </c>
      <c r="H97" s="174"/>
      <c r="I97" s="174">
        <f>ROUND(G97*(H97),2)</f>
        <v>0</v>
      </c>
      <c r="J97" s="176">
        <f>ROUND(G97*(N97),2)</f>
        <v>3332.92</v>
      </c>
      <c r="K97" s="177">
        <f>ROUND(G97*(O97),2)</f>
        <v>0</v>
      </c>
      <c r="L97" s="177">
        <f>ROUND(G97*(H97),2)</f>
        <v>0</v>
      </c>
      <c r="M97" s="177"/>
      <c r="N97" s="177">
        <v>3.88</v>
      </c>
      <c r="O97" s="177"/>
      <c r="P97" s="181">
        <v>0.2024</v>
      </c>
      <c r="Q97" s="181"/>
      <c r="R97" s="181">
        <v>0.2024</v>
      </c>
      <c r="S97" s="178">
        <f>ROUND(G97*(P97),3)</f>
        <v>173.86199999999999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16</v>
      </c>
      <c r="C98" s="180" t="s">
        <v>183</v>
      </c>
      <c r="D98" s="388" t="s">
        <v>184</v>
      </c>
      <c r="E98" s="388"/>
      <c r="F98" s="174" t="s">
        <v>98</v>
      </c>
      <c r="G98" s="175">
        <v>859</v>
      </c>
      <c r="H98" s="174"/>
      <c r="I98" s="174">
        <f>ROUND(G98*(H98),2)</f>
        <v>0</v>
      </c>
      <c r="J98" s="176">
        <f>ROUND(G98*(N98),2)</f>
        <v>4097.43</v>
      </c>
      <c r="K98" s="177">
        <f>ROUND(G98*(O98),2)</f>
        <v>0</v>
      </c>
      <c r="L98" s="177">
        <f>ROUND(G98*(H98),2)</f>
        <v>0</v>
      </c>
      <c r="M98" s="177"/>
      <c r="N98" s="177">
        <v>4.7699999999999996</v>
      </c>
      <c r="O98" s="177"/>
      <c r="P98" s="181">
        <v>0.22542000000000001</v>
      </c>
      <c r="Q98" s="181"/>
      <c r="R98" s="181">
        <v>0.22542000000000001</v>
      </c>
      <c r="S98" s="178">
        <f>ROUND(G98*(P98),3)</f>
        <v>193.636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03">
        <v>17</v>
      </c>
      <c r="C99" s="180" t="s">
        <v>147</v>
      </c>
      <c r="D99" s="388" t="s">
        <v>148</v>
      </c>
      <c r="E99" s="388"/>
      <c r="F99" s="174" t="s">
        <v>98</v>
      </c>
      <c r="G99" s="175">
        <v>2571</v>
      </c>
      <c r="H99" s="174"/>
      <c r="I99" s="174">
        <f>ROUND(G99*(H99),2)</f>
        <v>0</v>
      </c>
      <c r="J99" s="176">
        <f>ROUND(G99*(N99),2)</f>
        <v>1594.02</v>
      </c>
      <c r="K99" s="177">
        <f>ROUND(G99*(O99),2)</f>
        <v>0</v>
      </c>
      <c r="L99" s="177">
        <f>ROUND(G99*(H99),2)</f>
        <v>0</v>
      </c>
      <c r="M99" s="177"/>
      <c r="N99" s="177">
        <v>0.62</v>
      </c>
      <c r="O99" s="177"/>
      <c r="P99" s="181">
        <v>6.0099999999999997E-3</v>
      </c>
      <c r="Q99" s="181"/>
      <c r="R99" s="181">
        <v>6.0099999999999997E-3</v>
      </c>
      <c r="S99" s="178">
        <f>ROUND(G99*(P99),3)</f>
        <v>15.452</v>
      </c>
      <c r="T99" s="178"/>
      <c r="U99" s="178"/>
      <c r="V99" s="189"/>
      <c r="W99" s="52"/>
      <c r="Z99">
        <v>0</v>
      </c>
    </row>
    <row r="100" spans="1:26" ht="25.05" customHeight="1" x14ac:dyDescent="0.3">
      <c r="A100" s="179"/>
      <c r="B100" s="203">
        <v>18</v>
      </c>
      <c r="C100" s="180" t="s">
        <v>185</v>
      </c>
      <c r="D100" s="388" t="s">
        <v>186</v>
      </c>
      <c r="E100" s="388"/>
      <c r="F100" s="174" t="s">
        <v>98</v>
      </c>
      <c r="G100" s="175">
        <v>2571</v>
      </c>
      <c r="H100" s="174"/>
      <c r="I100" s="174">
        <f>ROUND(G100*(H100),2)</f>
        <v>0</v>
      </c>
      <c r="J100" s="176">
        <f>ROUND(G100*(N100),2)</f>
        <v>27458.28</v>
      </c>
      <c r="K100" s="177">
        <f>ROUND(G100*(O100),2)</f>
        <v>0</v>
      </c>
      <c r="L100" s="177">
        <f>ROUND(G100*(H100),2)</f>
        <v>0</v>
      </c>
      <c r="M100" s="177"/>
      <c r="N100" s="177">
        <v>10.68</v>
      </c>
      <c r="O100" s="177"/>
      <c r="P100" s="181">
        <v>0.13280999999999998</v>
      </c>
      <c r="Q100" s="181"/>
      <c r="R100" s="181">
        <v>0.13280999999999998</v>
      </c>
      <c r="S100" s="178">
        <f>ROUND(G100*(P100),3)</f>
        <v>341.45499999999998</v>
      </c>
      <c r="T100" s="178"/>
      <c r="U100" s="178"/>
      <c r="V100" s="189"/>
      <c r="W100" s="52"/>
      <c r="Z100">
        <v>0</v>
      </c>
    </row>
    <row r="101" spans="1:26" x14ac:dyDescent="0.3">
      <c r="A101" s="9"/>
      <c r="B101" s="202"/>
      <c r="C101" s="172">
        <v>5</v>
      </c>
      <c r="D101" s="364" t="s">
        <v>99</v>
      </c>
      <c r="E101" s="364"/>
      <c r="F101" s="138"/>
      <c r="G101" s="171"/>
      <c r="H101" s="138"/>
      <c r="I101" s="140">
        <f>ROUND((SUM(I96:I100))/1,2)</f>
        <v>0</v>
      </c>
      <c r="J101" s="139"/>
      <c r="K101" s="139"/>
      <c r="L101" s="139">
        <f>ROUND((SUM(L96:L100))/1,2)</f>
        <v>0</v>
      </c>
      <c r="M101" s="139">
        <f>ROUND((SUM(M96:M100))/1,2)</f>
        <v>0</v>
      </c>
      <c r="N101" s="139"/>
      <c r="O101" s="139"/>
      <c r="P101" s="139"/>
      <c r="Q101" s="9"/>
      <c r="R101" s="9"/>
      <c r="S101" s="9">
        <f>ROUND((SUM(S96:S100))/1,2)</f>
        <v>724.41</v>
      </c>
      <c r="T101" s="9"/>
      <c r="U101" s="9"/>
      <c r="V101" s="190">
        <f>ROUND((SUM(V96:V100))/1,2)</f>
        <v>0</v>
      </c>
      <c r="W101" s="206"/>
      <c r="X101" s="137"/>
      <c r="Y101" s="137"/>
      <c r="Z101" s="137"/>
    </row>
    <row r="102" spans="1:26" x14ac:dyDescent="0.3">
      <c r="A102" s="1"/>
      <c r="B102" s="198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1"/>
      <c r="W102" s="52"/>
    </row>
    <row r="103" spans="1:26" x14ac:dyDescent="0.3">
      <c r="A103" s="9"/>
      <c r="B103" s="202"/>
      <c r="C103" s="172">
        <v>8</v>
      </c>
      <c r="D103" s="364" t="s">
        <v>104</v>
      </c>
      <c r="E103" s="364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9"/>
      <c r="R103" s="9"/>
      <c r="S103" s="9"/>
      <c r="T103" s="9"/>
      <c r="U103" s="9"/>
      <c r="V103" s="188"/>
      <c r="W103" s="206"/>
      <c r="X103" s="137"/>
      <c r="Y103" s="137"/>
      <c r="Z103" s="137"/>
    </row>
    <row r="104" spans="1:26" ht="25.05" customHeight="1" x14ac:dyDescent="0.3">
      <c r="A104" s="179"/>
      <c r="B104" s="203">
        <v>19</v>
      </c>
      <c r="C104" s="180" t="s">
        <v>108</v>
      </c>
      <c r="D104" s="388" t="s">
        <v>109</v>
      </c>
      <c r="E104" s="388"/>
      <c r="F104" s="174" t="s">
        <v>107</v>
      </c>
      <c r="G104" s="175">
        <v>25</v>
      </c>
      <c r="H104" s="174"/>
      <c r="I104" s="174">
        <f>ROUND(G104*(H104),2)</f>
        <v>0</v>
      </c>
      <c r="J104" s="176">
        <f>ROUND(G104*(N104),2)</f>
        <v>1904.75</v>
      </c>
      <c r="K104" s="177">
        <f>ROUND(G104*(O104),2)</f>
        <v>0</v>
      </c>
      <c r="L104" s="177">
        <f>ROUND(G104*(H104),2)</f>
        <v>0</v>
      </c>
      <c r="M104" s="177"/>
      <c r="N104" s="177">
        <v>76.19</v>
      </c>
      <c r="O104" s="177"/>
      <c r="P104" s="181">
        <v>0.4199</v>
      </c>
      <c r="Q104" s="181"/>
      <c r="R104" s="181">
        <v>0.4199</v>
      </c>
      <c r="S104" s="178">
        <f>ROUND(G104*(P104),3)</f>
        <v>10.497999999999999</v>
      </c>
      <c r="T104" s="178"/>
      <c r="U104" s="178"/>
      <c r="V104" s="189"/>
      <c r="W104" s="52"/>
      <c r="Z104">
        <v>0</v>
      </c>
    </row>
    <row r="105" spans="1:26" ht="25.05" customHeight="1" x14ac:dyDescent="0.3">
      <c r="A105" s="179"/>
      <c r="B105" s="203">
        <v>20</v>
      </c>
      <c r="C105" s="180" t="s">
        <v>110</v>
      </c>
      <c r="D105" s="388" t="s">
        <v>111</v>
      </c>
      <c r="E105" s="388"/>
      <c r="F105" s="174" t="s">
        <v>107</v>
      </c>
      <c r="G105" s="175">
        <v>16</v>
      </c>
      <c r="H105" s="174"/>
      <c r="I105" s="174">
        <f>ROUND(G105*(H105),2)</f>
        <v>0</v>
      </c>
      <c r="J105" s="176">
        <f>ROUND(G105*(N105),2)</f>
        <v>650.24</v>
      </c>
      <c r="K105" s="177">
        <f>ROUND(G105*(O105),2)</f>
        <v>0</v>
      </c>
      <c r="L105" s="177">
        <f>ROUND(G105*(H105),2)</f>
        <v>0</v>
      </c>
      <c r="M105" s="177"/>
      <c r="N105" s="177">
        <v>40.64</v>
      </c>
      <c r="O105" s="177"/>
      <c r="P105" s="181">
        <v>0.31352999999999998</v>
      </c>
      <c r="Q105" s="181"/>
      <c r="R105" s="181">
        <v>0.31352999999999998</v>
      </c>
      <c r="S105" s="178">
        <f>ROUND(G105*(P105),3)</f>
        <v>5.016</v>
      </c>
      <c r="T105" s="178"/>
      <c r="U105" s="178"/>
      <c r="V105" s="189"/>
      <c r="W105" s="52"/>
      <c r="Z105">
        <v>0</v>
      </c>
    </row>
    <row r="106" spans="1:26" x14ac:dyDescent="0.3">
      <c r="A106" s="9"/>
      <c r="B106" s="202"/>
      <c r="C106" s="172">
        <v>8</v>
      </c>
      <c r="D106" s="364" t="s">
        <v>104</v>
      </c>
      <c r="E106" s="364"/>
      <c r="F106" s="138"/>
      <c r="G106" s="171"/>
      <c r="H106" s="138"/>
      <c r="I106" s="140">
        <f>ROUND((SUM(I103:I105))/1,2)</f>
        <v>0</v>
      </c>
      <c r="J106" s="139"/>
      <c r="K106" s="139"/>
      <c r="L106" s="139">
        <f>ROUND((SUM(L103:L105))/1,2)</f>
        <v>0</v>
      </c>
      <c r="M106" s="139">
        <f>ROUND((SUM(M103:M105))/1,2)</f>
        <v>0</v>
      </c>
      <c r="N106" s="139"/>
      <c r="O106" s="139"/>
      <c r="P106" s="139"/>
      <c r="Q106" s="9"/>
      <c r="R106" s="9"/>
      <c r="S106" s="9">
        <f>ROUND((SUM(S103:S105))/1,2)</f>
        <v>15.51</v>
      </c>
      <c r="T106" s="9"/>
      <c r="U106" s="9"/>
      <c r="V106" s="190">
        <f>ROUND((SUM(V103:V105))/1,2)</f>
        <v>0</v>
      </c>
      <c r="W106" s="206"/>
      <c r="X106" s="137"/>
      <c r="Y106" s="137"/>
      <c r="Z106" s="137"/>
    </row>
    <row r="107" spans="1:26" x14ac:dyDescent="0.3">
      <c r="A107" s="1"/>
      <c r="B107" s="198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1"/>
      <c r="W107" s="52"/>
    </row>
    <row r="108" spans="1:26" x14ac:dyDescent="0.3">
      <c r="A108" s="9"/>
      <c r="B108" s="202"/>
      <c r="C108" s="172">
        <v>9</v>
      </c>
      <c r="D108" s="364" t="s">
        <v>112</v>
      </c>
      <c r="E108" s="364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9"/>
      <c r="R108" s="9"/>
      <c r="S108" s="9"/>
      <c r="T108" s="9"/>
      <c r="U108" s="9"/>
      <c r="V108" s="188"/>
      <c r="W108" s="206"/>
      <c r="X108" s="137"/>
      <c r="Y108" s="137"/>
      <c r="Z108" s="137"/>
    </row>
    <row r="109" spans="1:26" ht="25.05" customHeight="1" x14ac:dyDescent="0.3">
      <c r="A109" s="179"/>
      <c r="B109" s="203">
        <v>21</v>
      </c>
      <c r="C109" s="180" t="s">
        <v>187</v>
      </c>
      <c r="D109" s="388" t="s">
        <v>188</v>
      </c>
      <c r="E109" s="388"/>
      <c r="F109" s="174" t="s">
        <v>107</v>
      </c>
      <c r="G109" s="175">
        <v>4</v>
      </c>
      <c r="H109" s="174"/>
      <c r="I109" s="174">
        <f t="shared" ref="I109:I119" si="5">ROUND(G109*(H109),2)</f>
        <v>0</v>
      </c>
      <c r="J109" s="176">
        <f t="shared" ref="J109:J119" si="6">ROUND(G109*(N109),2)</f>
        <v>70.48</v>
      </c>
      <c r="K109" s="177">
        <f t="shared" ref="K109:K119" si="7">ROUND(G109*(O109),2)</f>
        <v>0</v>
      </c>
      <c r="L109" s="177">
        <f t="shared" ref="L109:L116" si="8">ROUND(G109*(H109),2)</f>
        <v>0</v>
      </c>
      <c r="M109" s="177"/>
      <c r="N109" s="177">
        <v>17.62</v>
      </c>
      <c r="O109" s="177"/>
      <c r="P109" s="181">
        <v>0.22684000000000001</v>
      </c>
      <c r="Q109" s="181"/>
      <c r="R109" s="181">
        <v>0.22684000000000001</v>
      </c>
      <c r="S109" s="178">
        <f t="shared" ref="S109:S119" si="9">ROUND(G109*(P109),3)</f>
        <v>0.90700000000000003</v>
      </c>
      <c r="T109" s="178"/>
      <c r="U109" s="178"/>
      <c r="V109" s="189"/>
      <c r="W109" s="52"/>
      <c r="Z109">
        <v>0</v>
      </c>
    </row>
    <row r="110" spans="1:26" ht="25.05" customHeight="1" x14ac:dyDescent="0.3">
      <c r="A110" s="179"/>
      <c r="B110" s="203">
        <v>22</v>
      </c>
      <c r="C110" s="180" t="s">
        <v>151</v>
      </c>
      <c r="D110" s="388" t="s">
        <v>152</v>
      </c>
      <c r="E110" s="388"/>
      <c r="F110" s="174" t="s">
        <v>115</v>
      </c>
      <c r="G110" s="175">
        <v>825</v>
      </c>
      <c r="H110" s="174"/>
      <c r="I110" s="174">
        <f t="shared" si="5"/>
        <v>0</v>
      </c>
      <c r="J110" s="176">
        <f t="shared" si="6"/>
        <v>4834.5</v>
      </c>
      <c r="K110" s="177">
        <f t="shared" si="7"/>
        <v>0</v>
      </c>
      <c r="L110" s="177">
        <f t="shared" si="8"/>
        <v>0</v>
      </c>
      <c r="M110" s="177"/>
      <c r="N110" s="177">
        <v>5.86</v>
      </c>
      <c r="O110" s="177"/>
      <c r="P110" s="181">
        <v>9.7960000000000005E-2</v>
      </c>
      <c r="Q110" s="181"/>
      <c r="R110" s="181">
        <v>9.7960000000000005E-2</v>
      </c>
      <c r="S110" s="178">
        <f t="shared" si="9"/>
        <v>80.816999999999993</v>
      </c>
      <c r="T110" s="178"/>
      <c r="U110" s="178"/>
      <c r="V110" s="189"/>
      <c r="W110" s="52"/>
      <c r="Z110">
        <v>0</v>
      </c>
    </row>
    <row r="111" spans="1:26" ht="25.05" customHeight="1" x14ac:dyDescent="0.3">
      <c r="A111" s="179"/>
      <c r="B111" s="203">
        <v>23</v>
      </c>
      <c r="C111" s="180" t="s">
        <v>113</v>
      </c>
      <c r="D111" s="388" t="s">
        <v>114</v>
      </c>
      <c r="E111" s="388"/>
      <c r="F111" s="174" t="s">
        <v>115</v>
      </c>
      <c r="G111" s="175">
        <v>4</v>
      </c>
      <c r="H111" s="174"/>
      <c r="I111" s="174">
        <f t="shared" si="5"/>
        <v>0</v>
      </c>
      <c r="J111" s="176">
        <f t="shared" si="6"/>
        <v>18.8</v>
      </c>
      <c r="K111" s="177">
        <f t="shared" si="7"/>
        <v>0</v>
      </c>
      <c r="L111" s="177">
        <f t="shared" si="8"/>
        <v>0</v>
      </c>
      <c r="M111" s="177"/>
      <c r="N111" s="177">
        <v>4.7</v>
      </c>
      <c r="O111" s="177"/>
      <c r="P111" s="181">
        <v>2.0000000000000002E-5</v>
      </c>
      <c r="Q111" s="181"/>
      <c r="R111" s="181">
        <v>2.0000000000000002E-5</v>
      </c>
      <c r="S111" s="178">
        <f t="shared" si="9"/>
        <v>0</v>
      </c>
      <c r="T111" s="178"/>
      <c r="U111" s="178"/>
      <c r="V111" s="189"/>
      <c r="W111" s="52"/>
      <c r="Z111">
        <v>0</v>
      </c>
    </row>
    <row r="112" spans="1:26" ht="25.05" customHeight="1" x14ac:dyDescent="0.3">
      <c r="A112" s="179"/>
      <c r="B112" s="203">
        <v>24</v>
      </c>
      <c r="C112" s="180" t="s">
        <v>116</v>
      </c>
      <c r="D112" s="388" t="s">
        <v>117</v>
      </c>
      <c r="E112" s="388"/>
      <c r="F112" s="174" t="s">
        <v>118</v>
      </c>
      <c r="G112" s="175">
        <v>80.253</v>
      </c>
      <c r="H112" s="174"/>
      <c r="I112" s="174">
        <f t="shared" si="5"/>
        <v>0</v>
      </c>
      <c r="J112" s="176">
        <f t="shared" si="6"/>
        <v>115.56</v>
      </c>
      <c r="K112" s="177">
        <f t="shared" si="7"/>
        <v>0</v>
      </c>
      <c r="L112" s="177">
        <f t="shared" si="8"/>
        <v>0</v>
      </c>
      <c r="M112" s="177"/>
      <c r="N112" s="177">
        <v>1.44</v>
      </c>
      <c r="O112" s="177"/>
      <c r="P112" s="181"/>
      <c r="Q112" s="181"/>
      <c r="R112" s="181"/>
      <c r="S112" s="178">
        <f t="shared" si="9"/>
        <v>0</v>
      </c>
      <c r="T112" s="178"/>
      <c r="U112" s="178"/>
      <c r="V112" s="189"/>
      <c r="W112" s="52"/>
      <c r="Z112">
        <v>0</v>
      </c>
    </row>
    <row r="113" spans="1:26" ht="25.05" customHeight="1" x14ac:dyDescent="0.3">
      <c r="A113" s="179"/>
      <c r="B113" s="203">
        <v>25</v>
      </c>
      <c r="C113" s="180" t="s">
        <v>119</v>
      </c>
      <c r="D113" s="388" t="s">
        <v>120</v>
      </c>
      <c r="E113" s="388"/>
      <c r="F113" s="174" t="s">
        <v>118</v>
      </c>
      <c r="G113" s="175">
        <v>722.27700000000004</v>
      </c>
      <c r="H113" s="174"/>
      <c r="I113" s="174">
        <f t="shared" si="5"/>
        <v>0</v>
      </c>
      <c r="J113" s="176">
        <f t="shared" si="6"/>
        <v>195.01</v>
      </c>
      <c r="K113" s="177">
        <f t="shared" si="7"/>
        <v>0</v>
      </c>
      <c r="L113" s="177">
        <f t="shared" si="8"/>
        <v>0</v>
      </c>
      <c r="M113" s="177"/>
      <c r="N113" s="177">
        <v>0.27</v>
      </c>
      <c r="O113" s="177"/>
      <c r="P113" s="181"/>
      <c r="Q113" s="181"/>
      <c r="R113" s="181"/>
      <c r="S113" s="178">
        <f t="shared" si="9"/>
        <v>0</v>
      </c>
      <c r="T113" s="178"/>
      <c r="U113" s="178"/>
      <c r="V113" s="189"/>
      <c r="W113" s="52"/>
      <c r="Z113">
        <v>0</v>
      </c>
    </row>
    <row r="114" spans="1:26" ht="25.05" customHeight="1" x14ac:dyDescent="0.3">
      <c r="A114" s="179"/>
      <c r="B114" s="203">
        <v>26</v>
      </c>
      <c r="C114" s="180" t="s">
        <v>155</v>
      </c>
      <c r="D114" s="388" t="s">
        <v>156</v>
      </c>
      <c r="E114" s="388"/>
      <c r="F114" s="174" t="s">
        <v>118</v>
      </c>
      <c r="G114" s="175">
        <v>33.880000000000003</v>
      </c>
      <c r="H114" s="174"/>
      <c r="I114" s="174">
        <f t="shared" si="5"/>
        <v>0</v>
      </c>
      <c r="J114" s="176">
        <f t="shared" si="6"/>
        <v>757.56</v>
      </c>
      <c r="K114" s="177">
        <f t="shared" si="7"/>
        <v>0</v>
      </c>
      <c r="L114" s="177">
        <f t="shared" si="8"/>
        <v>0</v>
      </c>
      <c r="M114" s="177"/>
      <c r="N114" s="177">
        <v>22.36</v>
      </c>
      <c r="O114" s="177"/>
      <c r="P114" s="181"/>
      <c r="Q114" s="181"/>
      <c r="R114" s="181"/>
      <c r="S114" s="178">
        <f t="shared" si="9"/>
        <v>0</v>
      </c>
      <c r="T114" s="178"/>
      <c r="U114" s="178"/>
      <c r="V114" s="189"/>
      <c r="W114" s="52"/>
      <c r="Z114">
        <v>0</v>
      </c>
    </row>
    <row r="115" spans="1:26" ht="25.05" customHeight="1" x14ac:dyDescent="0.3">
      <c r="A115" s="179"/>
      <c r="B115" s="203">
        <v>27</v>
      </c>
      <c r="C115" s="180" t="s">
        <v>157</v>
      </c>
      <c r="D115" s="388" t="s">
        <v>158</v>
      </c>
      <c r="E115" s="388"/>
      <c r="F115" s="174" t="s">
        <v>118</v>
      </c>
      <c r="G115" s="175">
        <v>33.880000000000003</v>
      </c>
      <c r="H115" s="174"/>
      <c r="I115" s="174">
        <f t="shared" si="5"/>
        <v>0</v>
      </c>
      <c r="J115" s="176">
        <f t="shared" si="6"/>
        <v>28.12</v>
      </c>
      <c r="K115" s="177">
        <f t="shared" si="7"/>
        <v>0</v>
      </c>
      <c r="L115" s="177">
        <f t="shared" si="8"/>
        <v>0</v>
      </c>
      <c r="M115" s="177"/>
      <c r="N115" s="177">
        <v>0.83</v>
      </c>
      <c r="O115" s="177"/>
      <c r="P115" s="181"/>
      <c r="Q115" s="181"/>
      <c r="R115" s="181"/>
      <c r="S115" s="178">
        <f t="shared" si="9"/>
        <v>0</v>
      </c>
      <c r="T115" s="178"/>
      <c r="U115" s="178"/>
      <c r="V115" s="189"/>
      <c r="W115" s="52"/>
      <c r="Z115">
        <v>0</v>
      </c>
    </row>
    <row r="116" spans="1:26" ht="25.05" customHeight="1" x14ac:dyDescent="0.3">
      <c r="A116" s="179"/>
      <c r="B116" s="203">
        <v>28</v>
      </c>
      <c r="C116" s="180" t="s">
        <v>121</v>
      </c>
      <c r="D116" s="388" t="s">
        <v>122</v>
      </c>
      <c r="E116" s="388"/>
      <c r="F116" s="174" t="s">
        <v>118</v>
      </c>
      <c r="G116" s="175">
        <v>114.133</v>
      </c>
      <c r="H116" s="174"/>
      <c r="I116" s="174">
        <f t="shared" si="5"/>
        <v>0</v>
      </c>
      <c r="J116" s="176">
        <f t="shared" si="6"/>
        <v>1597.86</v>
      </c>
      <c r="K116" s="177">
        <f t="shared" si="7"/>
        <v>0</v>
      </c>
      <c r="L116" s="177">
        <f t="shared" si="8"/>
        <v>0</v>
      </c>
      <c r="M116" s="177"/>
      <c r="N116" s="177">
        <v>14</v>
      </c>
      <c r="O116" s="177"/>
      <c r="P116" s="181"/>
      <c r="Q116" s="181"/>
      <c r="R116" s="181"/>
      <c r="S116" s="178">
        <f t="shared" si="9"/>
        <v>0</v>
      </c>
      <c r="T116" s="178"/>
      <c r="U116" s="178"/>
      <c r="V116" s="189"/>
      <c r="W116" s="52"/>
      <c r="Z116">
        <v>0</v>
      </c>
    </row>
    <row r="117" spans="1:26" ht="25.05" customHeight="1" x14ac:dyDescent="0.3">
      <c r="A117" s="179"/>
      <c r="B117" s="217">
        <v>29</v>
      </c>
      <c r="C117" s="214" t="s">
        <v>189</v>
      </c>
      <c r="D117" s="390" t="s">
        <v>190</v>
      </c>
      <c r="E117" s="390"/>
      <c r="F117" s="209" t="s">
        <v>107</v>
      </c>
      <c r="G117" s="210">
        <v>4</v>
      </c>
      <c r="H117" s="209"/>
      <c r="I117" s="209">
        <f t="shared" si="5"/>
        <v>0</v>
      </c>
      <c r="J117" s="211">
        <f t="shared" si="6"/>
        <v>158.16</v>
      </c>
      <c r="K117" s="212">
        <f t="shared" si="7"/>
        <v>0</v>
      </c>
      <c r="L117" s="212"/>
      <c r="M117" s="212">
        <f>ROUND(G117*(H117),2)</f>
        <v>0</v>
      </c>
      <c r="N117" s="212">
        <v>39.54</v>
      </c>
      <c r="O117" s="212"/>
      <c r="P117" s="215"/>
      <c r="Q117" s="215"/>
      <c r="R117" s="215"/>
      <c r="S117" s="213">
        <f t="shared" si="9"/>
        <v>0</v>
      </c>
      <c r="T117" s="213"/>
      <c r="U117" s="213"/>
      <c r="V117" s="216"/>
      <c r="W117" s="52"/>
      <c r="Z117">
        <v>0</v>
      </c>
    </row>
    <row r="118" spans="1:26" ht="25.05" customHeight="1" x14ac:dyDescent="0.3">
      <c r="A118" s="179"/>
      <c r="B118" s="217">
        <v>30</v>
      </c>
      <c r="C118" s="214" t="s">
        <v>191</v>
      </c>
      <c r="D118" s="390" t="s">
        <v>192</v>
      </c>
      <c r="E118" s="390"/>
      <c r="F118" s="209" t="s">
        <v>115</v>
      </c>
      <c r="G118" s="210">
        <v>14</v>
      </c>
      <c r="H118" s="209"/>
      <c r="I118" s="209">
        <f t="shared" si="5"/>
        <v>0</v>
      </c>
      <c r="J118" s="211">
        <f t="shared" si="6"/>
        <v>180.6</v>
      </c>
      <c r="K118" s="212">
        <f t="shared" si="7"/>
        <v>0</v>
      </c>
      <c r="L118" s="212"/>
      <c r="M118" s="212">
        <f>ROUND(G118*(H118),2)</f>
        <v>0</v>
      </c>
      <c r="N118" s="212">
        <v>12.9</v>
      </c>
      <c r="O118" s="212"/>
      <c r="P118" s="215"/>
      <c r="Q118" s="215"/>
      <c r="R118" s="215"/>
      <c r="S118" s="213">
        <f t="shared" si="9"/>
        <v>0</v>
      </c>
      <c r="T118" s="213"/>
      <c r="U118" s="213"/>
      <c r="V118" s="216"/>
      <c r="W118" s="52"/>
      <c r="Z118">
        <v>0</v>
      </c>
    </row>
    <row r="119" spans="1:26" ht="25.05" customHeight="1" x14ac:dyDescent="0.3">
      <c r="A119" s="179"/>
      <c r="B119" s="217">
        <v>31</v>
      </c>
      <c r="C119" s="214" t="s">
        <v>159</v>
      </c>
      <c r="D119" s="390" t="s">
        <v>160</v>
      </c>
      <c r="E119" s="390"/>
      <c r="F119" s="209" t="s">
        <v>107</v>
      </c>
      <c r="G119" s="210">
        <v>1666.5</v>
      </c>
      <c r="H119" s="209"/>
      <c r="I119" s="209">
        <f t="shared" si="5"/>
        <v>0</v>
      </c>
      <c r="J119" s="211">
        <f t="shared" si="6"/>
        <v>3199.68</v>
      </c>
      <c r="K119" s="212">
        <f t="shared" si="7"/>
        <v>0</v>
      </c>
      <c r="L119" s="212"/>
      <c r="M119" s="212">
        <f>ROUND(G119*(H119),2)</f>
        <v>0</v>
      </c>
      <c r="N119" s="212">
        <v>1.92</v>
      </c>
      <c r="O119" s="212"/>
      <c r="P119" s="215"/>
      <c r="Q119" s="215"/>
      <c r="R119" s="215"/>
      <c r="S119" s="213">
        <f t="shared" si="9"/>
        <v>0</v>
      </c>
      <c r="T119" s="213"/>
      <c r="U119" s="213"/>
      <c r="V119" s="216"/>
      <c r="W119" s="52"/>
      <c r="Z119">
        <v>0</v>
      </c>
    </row>
    <row r="120" spans="1:26" x14ac:dyDescent="0.3">
      <c r="A120" s="9"/>
      <c r="B120" s="202"/>
      <c r="C120" s="172">
        <v>9</v>
      </c>
      <c r="D120" s="364" t="s">
        <v>112</v>
      </c>
      <c r="E120" s="364"/>
      <c r="F120" s="138"/>
      <c r="G120" s="171"/>
      <c r="H120" s="138"/>
      <c r="I120" s="140">
        <f>ROUND((SUM(I108:I119))/1,2)</f>
        <v>0</v>
      </c>
      <c r="J120" s="139"/>
      <c r="K120" s="139"/>
      <c r="L120" s="139">
        <f>ROUND((SUM(L108:L119))/1,2)</f>
        <v>0</v>
      </c>
      <c r="M120" s="139">
        <f>ROUND((SUM(M108:M119))/1,2)</f>
        <v>0</v>
      </c>
      <c r="N120" s="139"/>
      <c r="O120" s="139"/>
      <c r="P120" s="139"/>
      <c r="Q120" s="9"/>
      <c r="R120" s="9"/>
      <c r="S120" s="9">
        <f>ROUND((SUM(S108:S119))/1,2)</f>
        <v>81.72</v>
      </c>
      <c r="T120" s="9"/>
      <c r="U120" s="9"/>
      <c r="V120" s="190">
        <f>ROUND((SUM(V108:V119))/1,2)</f>
        <v>0</v>
      </c>
      <c r="W120" s="206"/>
      <c r="X120" s="137"/>
      <c r="Y120" s="137"/>
      <c r="Z120" s="137"/>
    </row>
    <row r="121" spans="1:26" x14ac:dyDescent="0.3">
      <c r="A121" s="1"/>
      <c r="B121" s="198"/>
      <c r="C121" s="1"/>
      <c r="D121" s="1"/>
      <c r="E121" s="131"/>
      <c r="F121" s="131"/>
      <c r="G121" s="165"/>
      <c r="H121" s="131"/>
      <c r="I121" s="131"/>
      <c r="J121" s="132"/>
      <c r="K121" s="132"/>
      <c r="L121" s="132"/>
      <c r="M121" s="132"/>
      <c r="N121" s="132"/>
      <c r="O121" s="132"/>
      <c r="P121" s="132"/>
      <c r="Q121" s="1"/>
      <c r="R121" s="1"/>
      <c r="S121" s="1"/>
      <c r="T121" s="1"/>
      <c r="U121" s="1"/>
      <c r="V121" s="191"/>
      <c r="W121" s="52"/>
    </row>
    <row r="122" spans="1:26" x14ac:dyDescent="0.3">
      <c r="A122" s="9"/>
      <c r="B122" s="202"/>
      <c r="C122" s="172">
        <v>99</v>
      </c>
      <c r="D122" s="364" t="s">
        <v>123</v>
      </c>
      <c r="E122" s="364"/>
      <c r="F122" s="138"/>
      <c r="G122" s="171"/>
      <c r="H122" s="138"/>
      <c r="I122" s="138"/>
      <c r="J122" s="139"/>
      <c r="K122" s="139"/>
      <c r="L122" s="139"/>
      <c r="M122" s="139"/>
      <c r="N122" s="139"/>
      <c r="O122" s="139"/>
      <c r="P122" s="139"/>
      <c r="Q122" s="9"/>
      <c r="R122" s="9"/>
      <c r="S122" s="9"/>
      <c r="T122" s="9"/>
      <c r="U122" s="9"/>
      <c r="V122" s="188"/>
      <c r="W122" s="206"/>
      <c r="X122" s="137"/>
      <c r="Y122" s="137"/>
      <c r="Z122" s="137"/>
    </row>
    <row r="123" spans="1:26" ht="25.05" customHeight="1" x14ac:dyDescent="0.3">
      <c r="A123" s="179"/>
      <c r="B123" s="203">
        <v>32</v>
      </c>
      <c r="C123" s="180" t="s">
        <v>124</v>
      </c>
      <c r="D123" s="388" t="s">
        <v>125</v>
      </c>
      <c r="E123" s="388"/>
      <c r="F123" s="174" t="s">
        <v>118</v>
      </c>
      <c r="G123" s="175">
        <v>819.27700000000004</v>
      </c>
      <c r="H123" s="174"/>
      <c r="I123" s="174">
        <f>ROUND(G123*(H123),2)</f>
        <v>0</v>
      </c>
      <c r="J123" s="176">
        <f>ROUND(G123*(N123),2)</f>
        <v>1589.4</v>
      </c>
      <c r="K123" s="177">
        <f>ROUND(G123*(O123),2)</f>
        <v>0</v>
      </c>
      <c r="L123" s="177">
        <f>ROUND(G123*(H123),2)</f>
        <v>0</v>
      </c>
      <c r="M123" s="177"/>
      <c r="N123" s="177">
        <v>1.94</v>
      </c>
      <c r="O123" s="177"/>
      <c r="P123" s="181"/>
      <c r="Q123" s="181"/>
      <c r="R123" s="181"/>
      <c r="S123" s="178">
        <f>ROUND(G123*(P123),3)</f>
        <v>0</v>
      </c>
      <c r="T123" s="178"/>
      <c r="U123" s="178"/>
      <c r="V123" s="189"/>
      <c r="W123" s="52"/>
      <c r="Z123">
        <v>0</v>
      </c>
    </row>
    <row r="124" spans="1:26" x14ac:dyDescent="0.3">
      <c r="A124" s="9"/>
      <c r="B124" s="202"/>
      <c r="C124" s="172">
        <v>99</v>
      </c>
      <c r="D124" s="364" t="s">
        <v>123</v>
      </c>
      <c r="E124" s="364"/>
      <c r="F124" s="138"/>
      <c r="G124" s="171"/>
      <c r="H124" s="138"/>
      <c r="I124" s="140">
        <f>ROUND((SUM(I122:I123))/1,2)</f>
        <v>0</v>
      </c>
      <c r="J124" s="139"/>
      <c r="K124" s="139"/>
      <c r="L124" s="139">
        <f>ROUND((SUM(L122:L123))/1,2)</f>
        <v>0</v>
      </c>
      <c r="M124" s="139">
        <f>ROUND((SUM(M122:M123))/1,2)</f>
        <v>0</v>
      </c>
      <c r="N124" s="139"/>
      <c r="O124" s="139"/>
      <c r="P124" s="182"/>
      <c r="Q124" s="1"/>
      <c r="R124" s="1"/>
      <c r="S124" s="182">
        <f>ROUND((SUM(S122:S123))/1,2)</f>
        <v>0</v>
      </c>
      <c r="T124" s="2"/>
      <c r="U124" s="2"/>
      <c r="V124" s="190">
        <f>ROUND((SUM(V122:V123))/1,2)</f>
        <v>0</v>
      </c>
      <c r="W124" s="52"/>
    </row>
    <row r="125" spans="1:26" x14ac:dyDescent="0.3">
      <c r="A125" s="1"/>
      <c r="B125" s="198"/>
      <c r="C125" s="1"/>
      <c r="D125" s="1"/>
      <c r="E125" s="131"/>
      <c r="F125" s="131"/>
      <c r="G125" s="165"/>
      <c r="H125" s="131"/>
      <c r="I125" s="131"/>
      <c r="J125" s="132"/>
      <c r="K125" s="132"/>
      <c r="L125" s="132"/>
      <c r="M125" s="132"/>
      <c r="N125" s="132"/>
      <c r="O125" s="132"/>
      <c r="P125" s="132"/>
      <c r="Q125" s="1"/>
      <c r="R125" s="1"/>
      <c r="S125" s="1"/>
      <c r="T125" s="1"/>
      <c r="U125" s="1"/>
      <c r="V125" s="191"/>
      <c r="W125" s="52"/>
    </row>
    <row r="126" spans="1:26" x14ac:dyDescent="0.3">
      <c r="A126" s="9"/>
      <c r="B126" s="202"/>
      <c r="C126" s="9"/>
      <c r="D126" s="366" t="s">
        <v>73</v>
      </c>
      <c r="E126" s="366"/>
      <c r="F126" s="138"/>
      <c r="G126" s="171"/>
      <c r="H126" s="138"/>
      <c r="I126" s="140">
        <f>ROUND((SUM(I78:I125))/2,2)</f>
        <v>0</v>
      </c>
      <c r="J126" s="139"/>
      <c r="K126" s="139"/>
      <c r="L126" s="139">
        <f>ROUND((SUM(L78:L125))/2,2)</f>
        <v>0</v>
      </c>
      <c r="M126" s="139">
        <f>ROUND((SUM(M78:M125))/2,2)</f>
        <v>0</v>
      </c>
      <c r="N126" s="139"/>
      <c r="O126" s="139"/>
      <c r="P126" s="182"/>
      <c r="Q126" s="1"/>
      <c r="R126" s="1"/>
      <c r="S126" s="182">
        <f>ROUND((SUM(S78:S125))/2,2)</f>
        <v>821.64</v>
      </c>
      <c r="T126" s="1"/>
      <c r="U126" s="1"/>
      <c r="V126" s="190">
        <f>ROUND((SUM(V78:V125))/2,2)</f>
        <v>0</v>
      </c>
      <c r="W126" s="52"/>
    </row>
    <row r="127" spans="1:26" x14ac:dyDescent="0.3">
      <c r="A127" s="1"/>
      <c r="B127" s="204"/>
      <c r="C127" s="183"/>
      <c r="D127" s="389" t="s">
        <v>79</v>
      </c>
      <c r="E127" s="389"/>
      <c r="F127" s="184"/>
      <c r="G127" s="185"/>
      <c r="H127" s="184"/>
      <c r="I127" s="184">
        <f>ROUND((SUM(I78:I126))/3,2)</f>
        <v>0</v>
      </c>
      <c r="J127" s="186"/>
      <c r="K127" s="186">
        <f>ROUND((SUM(K78:K126))/3,2)</f>
        <v>0</v>
      </c>
      <c r="L127" s="186">
        <f>ROUND((SUM(L78:L126))/3,2)</f>
        <v>0</v>
      </c>
      <c r="M127" s="186">
        <f>ROUND((SUM(M78:M126))/3,2)</f>
        <v>0</v>
      </c>
      <c r="N127" s="186"/>
      <c r="O127" s="186"/>
      <c r="P127" s="185"/>
      <c r="Q127" s="183"/>
      <c r="R127" s="183"/>
      <c r="S127" s="185">
        <f>ROUND((SUM(S78:S126))/3,2)</f>
        <v>821.64</v>
      </c>
      <c r="T127" s="183"/>
      <c r="U127" s="183"/>
      <c r="V127" s="192">
        <f>ROUND((SUM(V78:V126))/3,2)</f>
        <v>0</v>
      </c>
      <c r="W127" s="52"/>
      <c r="Y127">
        <f>(SUM(Y78:Y126))</f>
        <v>0</v>
      </c>
      <c r="Z127">
        <f>(SUM(Z78:Z126))</f>
        <v>0</v>
      </c>
    </row>
  </sheetData>
  <mergeCells count="93">
    <mergeCell ref="D122:E122"/>
    <mergeCell ref="D123:E123"/>
    <mergeCell ref="D124:E124"/>
    <mergeCell ref="D126:E126"/>
    <mergeCell ref="D127:E127"/>
    <mergeCell ref="D120:E120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08:E108"/>
    <mergeCell ref="D94:E94"/>
    <mergeCell ref="D96:E96"/>
    <mergeCell ref="D97:E97"/>
    <mergeCell ref="D98:E98"/>
    <mergeCell ref="D99:E99"/>
    <mergeCell ref="D100:E100"/>
    <mergeCell ref="D101:E101"/>
    <mergeCell ref="D103:E103"/>
    <mergeCell ref="D104:E104"/>
    <mergeCell ref="D105:E105"/>
    <mergeCell ref="D106:E106"/>
    <mergeCell ref="D93:E93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FE528246-DAFF-4193-A793-2FD5D8B052FB}"/>
    <hyperlink ref="E1:F1" location="A54:A54" tooltip="Klikni na prechod ku rekapitulácii..." display="Rekapitulácia rozpočtu" xr:uid="{BB00B1B6-3006-4DF9-813F-C1C05467E71D}"/>
    <hyperlink ref="H1:I1" location="B77:B77" tooltip="Klikni na prechod ku Rozpočet..." display="Rozpočet" xr:uid="{18EE0A95-01FB-425F-9D4E-25C12C15CBE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NA MLYNSKEJ ULICI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8266-2AC6-448F-A9CE-9CAD0FD143CD}">
  <dimension ref="A1:AA100"/>
  <sheetViews>
    <sheetView workbookViewId="0">
      <pane ySplit="1" topLeftCell="A74" activePane="bottomLeft" state="frozen"/>
      <selection pane="bottomLeft" activeCell="H79" sqref="H79:H9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193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15752'!E60</f>
        <v>0</v>
      </c>
      <c r="D15" s="57">
        <f>'SO 15752'!F60</f>
        <v>0</v>
      </c>
      <c r="E15" s="66">
        <f>'SO 15752'!G60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(SUM(Z77:Z99))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(SUM(Y77:Y99))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15752'!K77:'SO 15752'!K99)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15752'!K77:'SO 15752'!K99)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193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15752'!L81</f>
        <v>0</v>
      </c>
      <c r="F56" s="138">
        <f>'SO 15752'!M81</f>
        <v>0</v>
      </c>
      <c r="G56" s="138">
        <f>'SO 15752'!I81</f>
        <v>0</v>
      </c>
      <c r="H56" s="139">
        <f>'SO 15752'!S81</f>
        <v>0</v>
      </c>
      <c r="I56" s="139">
        <f>'SO 15752'!V81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15752'!L86</f>
        <v>0</v>
      </c>
      <c r="F57" s="138">
        <f>'SO 15752'!M86</f>
        <v>0</v>
      </c>
      <c r="G57" s="138">
        <f>'SO 15752'!I86</f>
        <v>0</v>
      </c>
      <c r="H57" s="139">
        <f>'SO 15752'!S86</f>
        <v>3.08</v>
      </c>
      <c r="I57" s="139">
        <f>'SO 15752'!V86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15752'!L93</f>
        <v>0</v>
      </c>
      <c r="F58" s="138">
        <f>'SO 15752'!M93</f>
        <v>0</v>
      </c>
      <c r="G58" s="138">
        <f>'SO 15752'!I93</f>
        <v>0</v>
      </c>
      <c r="H58" s="139">
        <f>'SO 15752'!S93</f>
        <v>0</v>
      </c>
      <c r="I58" s="139">
        <f>'SO 15752'!V93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15752'!L97</f>
        <v>0</v>
      </c>
      <c r="F59" s="138">
        <f>'SO 15752'!M97</f>
        <v>0</v>
      </c>
      <c r="G59" s="138">
        <f>'SO 15752'!I97</f>
        <v>0</v>
      </c>
      <c r="H59" s="139">
        <f>'SO 15752'!S97</f>
        <v>0</v>
      </c>
      <c r="I59" s="139">
        <f>'SO 15752'!V97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15752'!L99</f>
        <v>0</v>
      </c>
      <c r="F60" s="140">
        <f>'SO 15752'!M99</f>
        <v>0</v>
      </c>
      <c r="G60" s="140">
        <f>'SO 15752'!I99</f>
        <v>0</v>
      </c>
      <c r="H60" s="141">
        <f>'SO 15752'!S99</f>
        <v>3.08</v>
      </c>
      <c r="I60" s="141">
        <f>'SO 15752'!V99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15752'!L100</f>
        <v>0</v>
      </c>
      <c r="F62" s="144">
        <f>'SO 15752'!M100</f>
        <v>0</v>
      </c>
      <c r="G62" s="144">
        <f>'SO 15752'!I100</f>
        <v>0</v>
      </c>
      <c r="H62" s="145">
        <f>'SO 15752'!S100</f>
        <v>3.08</v>
      </c>
      <c r="I62" s="145">
        <f>'SO 15752'!V100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193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134</v>
      </c>
      <c r="D79" s="388" t="s">
        <v>135</v>
      </c>
      <c r="E79" s="388"/>
      <c r="F79" s="174" t="s">
        <v>98</v>
      </c>
      <c r="G79" s="175">
        <v>513</v>
      </c>
      <c r="H79" s="174"/>
      <c r="I79" s="174">
        <f>ROUND(G79*(H79),2)</f>
        <v>0</v>
      </c>
      <c r="J79" s="176">
        <f>ROUND(G79*(N79),2)</f>
        <v>584.82000000000005</v>
      </c>
      <c r="K79" s="177">
        <f>ROUND(G79*(O79),2)</f>
        <v>0</v>
      </c>
      <c r="L79" s="177">
        <f>ROUND(G79*(H79),2)</f>
        <v>0</v>
      </c>
      <c r="M79" s="177"/>
      <c r="N79" s="177">
        <v>1.1400000000000001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194</v>
      </c>
      <c r="D80" s="388" t="s">
        <v>195</v>
      </c>
      <c r="E80" s="388"/>
      <c r="F80" s="174" t="s">
        <v>98</v>
      </c>
      <c r="G80" s="175">
        <v>10</v>
      </c>
      <c r="H80" s="174"/>
      <c r="I80" s="174">
        <f>ROUND(G80*(H80),2)</f>
        <v>0</v>
      </c>
      <c r="J80" s="176">
        <f>ROUND(G80*(N80),2)</f>
        <v>208.3</v>
      </c>
      <c r="K80" s="177">
        <f>ROUND(G80*(O80),2)</f>
        <v>0</v>
      </c>
      <c r="L80" s="177">
        <f>ROUND(G80*(H80),2)</f>
        <v>0</v>
      </c>
      <c r="M80" s="177"/>
      <c r="N80" s="177">
        <v>20.83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ROUND((SUM(I78:I80))/1,2)</f>
        <v>0</v>
      </c>
      <c r="J81" s="139"/>
      <c r="K81" s="139"/>
      <c r="L81" s="139">
        <f>ROUND((SUM(L78:L80))/1,2)</f>
        <v>0</v>
      </c>
      <c r="M81" s="139">
        <f>ROUND((SUM(M78:M80))/1,2)</f>
        <v>0</v>
      </c>
      <c r="N81" s="139"/>
      <c r="O81" s="139"/>
      <c r="P81" s="139"/>
      <c r="Q81" s="9"/>
      <c r="R81" s="9"/>
      <c r="S81" s="9">
        <f>ROUND((SUM(S78:S80))/1,2)</f>
        <v>0</v>
      </c>
      <c r="T81" s="9"/>
      <c r="U81" s="9"/>
      <c r="V81" s="190">
        <f>ROUND((SUM(V78:V80))/1,2)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25.05" customHeight="1" x14ac:dyDescent="0.3">
      <c r="A84" s="179"/>
      <c r="B84" s="203">
        <v>3</v>
      </c>
      <c r="C84" s="180" t="s">
        <v>147</v>
      </c>
      <c r="D84" s="388" t="s">
        <v>148</v>
      </c>
      <c r="E84" s="388"/>
      <c r="F84" s="174" t="s">
        <v>98</v>
      </c>
      <c r="G84" s="175">
        <v>513</v>
      </c>
      <c r="H84" s="174"/>
      <c r="I84" s="174">
        <f>ROUND(G84*(H84),2)</f>
        <v>0</v>
      </c>
      <c r="J84" s="176">
        <f>ROUND(G84*(N84),2)</f>
        <v>318.06</v>
      </c>
      <c r="K84" s="177">
        <f>ROUND(G84*(O84),2)</f>
        <v>0</v>
      </c>
      <c r="L84" s="177">
        <f>ROUND(G84*(H84),2)</f>
        <v>0</v>
      </c>
      <c r="M84" s="177"/>
      <c r="N84" s="177">
        <v>0.62</v>
      </c>
      <c r="O84" s="177"/>
      <c r="P84" s="181">
        <v>6.0099999999999997E-3</v>
      </c>
      <c r="Q84" s="181"/>
      <c r="R84" s="181">
        <v>6.0099999999999997E-3</v>
      </c>
      <c r="S84" s="178">
        <f>ROUND(G84*(P84),3)</f>
        <v>3.0830000000000002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4</v>
      </c>
      <c r="C85" s="180" t="s">
        <v>196</v>
      </c>
      <c r="D85" s="388" t="s">
        <v>197</v>
      </c>
      <c r="E85" s="388"/>
      <c r="F85" s="174" t="s">
        <v>98</v>
      </c>
      <c r="G85" s="175">
        <v>513</v>
      </c>
      <c r="H85" s="174"/>
      <c r="I85" s="174">
        <f>ROUND(G85*(H85),2)</f>
        <v>0</v>
      </c>
      <c r="J85" s="176">
        <f>ROUND(G85*(N85),2)</f>
        <v>4365.63</v>
      </c>
      <c r="K85" s="177">
        <f>ROUND(G85*(O85),2)</f>
        <v>0</v>
      </c>
      <c r="L85" s="177">
        <f>ROUND(G85*(H85),2)</f>
        <v>0</v>
      </c>
      <c r="M85" s="177"/>
      <c r="N85" s="177">
        <v>8.51</v>
      </c>
      <c r="O85" s="177"/>
      <c r="P85" s="181"/>
      <c r="Q85" s="181"/>
      <c r="R85" s="181"/>
      <c r="S85" s="178">
        <f>ROUND(G85*(P85),3)</f>
        <v>0</v>
      </c>
      <c r="T85" s="178"/>
      <c r="U85" s="178"/>
      <c r="V85" s="189"/>
      <c r="W85" s="52"/>
      <c r="Z85">
        <v>0</v>
      </c>
    </row>
    <row r="86" spans="1:26" x14ac:dyDescent="0.3">
      <c r="A86" s="9"/>
      <c r="B86" s="202"/>
      <c r="C86" s="172">
        <v>5</v>
      </c>
      <c r="D86" s="364" t="s">
        <v>99</v>
      </c>
      <c r="E86" s="364"/>
      <c r="F86" s="138"/>
      <c r="G86" s="171"/>
      <c r="H86" s="138"/>
      <c r="I86" s="140">
        <f>ROUND((SUM(I83:I85))/1,2)</f>
        <v>0</v>
      </c>
      <c r="J86" s="139"/>
      <c r="K86" s="139"/>
      <c r="L86" s="139">
        <f>ROUND((SUM(L83:L85))/1,2)</f>
        <v>0</v>
      </c>
      <c r="M86" s="139">
        <f>ROUND((SUM(M83:M85))/1,2)</f>
        <v>0</v>
      </c>
      <c r="N86" s="139"/>
      <c r="O86" s="139"/>
      <c r="P86" s="139"/>
      <c r="Q86" s="9"/>
      <c r="R86" s="9"/>
      <c r="S86" s="9">
        <f>ROUND((SUM(S83:S85))/1,2)</f>
        <v>3.08</v>
      </c>
      <c r="T86" s="9"/>
      <c r="U86" s="9"/>
      <c r="V86" s="190">
        <f>ROUND((SUM(V83:V85))/1,2)</f>
        <v>0</v>
      </c>
      <c r="W86" s="206"/>
      <c r="X86" s="137"/>
      <c r="Y86" s="137"/>
      <c r="Z86" s="137"/>
    </row>
    <row r="87" spans="1:26" x14ac:dyDescent="0.3">
      <c r="A87" s="1"/>
      <c r="B87" s="19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1"/>
      <c r="W87" s="52"/>
    </row>
    <row r="88" spans="1:26" x14ac:dyDescent="0.3">
      <c r="A88" s="9"/>
      <c r="B88" s="202"/>
      <c r="C88" s="172">
        <v>9</v>
      </c>
      <c r="D88" s="364" t="s">
        <v>112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88"/>
      <c r="W88" s="206"/>
      <c r="X88" s="137"/>
      <c r="Y88" s="137"/>
      <c r="Z88" s="137"/>
    </row>
    <row r="89" spans="1:26" ht="25.05" customHeight="1" x14ac:dyDescent="0.3">
      <c r="A89" s="179"/>
      <c r="B89" s="203">
        <v>5</v>
      </c>
      <c r="C89" s="180" t="s">
        <v>113</v>
      </c>
      <c r="D89" s="388" t="s">
        <v>114</v>
      </c>
      <c r="E89" s="388"/>
      <c r="F89" s="174" t="s">
        <v>115</v>
      </c>
      <c r="G89" s="175">
        <v>20</v>
      </c>
      <c r="H89" s="174"/>
      <c r="I89" s="174">
        <f>ROUND(G89*(H89),2)</f>
        <v>0</v>
      </c>
      <c r="J89" s="176">
        <f>ROUND(G89*(N89),2)</f>
        <v>94</v>
      </c>
      <c r="K89" s="177">
        <f>ROUND(G89*(O89),2)</f>
        <v>0</v>
      </c>
      <c r="L89" s="177">
        <f>ROUND(G89*(H89),2)</f>
        <v>0</v>
      </c>
      <c r="M89" s="177"/>
      <c r="N89" s="177">
        <v>4.7</v>
      </c>
      <c r="O89" s="177"/>
      <c r="P89" s="181">
        <v>2.0000000000000002E-5</v>
      </c>
      <c r="Q89" s="181"/>
      <c r="R89" s="181">
        <v>2.0000000000000002E-5</v>
      </c>
      <c r="S89" s="178">
        <f>ROUND(G89*(P89),3)</f>
        <v>0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6</v>
      </c>
      <c r="C90" s="180" t="s">
        <v>116</v>
      </c>
      <c r="D90" s="388" t="s">
        <v>117</v>
      </c>
      <c r="E90" s="388"/>
      <c r="F90" s="174" t="s">
        <v>118</v>
      </c>
      <c r="G90" s="175">
        <v>52.524000000000001</v>
      </c>
      <c r="H90" s="174"/>
      <c r="I90" s="174">
        <f>ROUND(G90*(H90),2)</f>
        <v>0</v>
      </c>
      <c r="J90" s="176">
        <f>ROUND(G90*(N90),2)</f>
        <v>75.63</v>
      </c>
      <c r="K90" s="177">
        <f>ROUND(G90*(O90),2)</f>
        <v>0</v>
      </c>
      <c r="L90" s="177">
        <f>ROUND(G90*(H90),2)</f>
        <v>0</v>
      </c>
      <c r="M90" s="177"/>
      <c r="N90" s="177">
        <v>1.44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89"/>
      <c r="W90" s="52"/>
      <c r="Z90">
        <v>0</v>
      </c>
    </row>
    <row r="91" spans="1:26" ht="25.05" customHeight="1" x14ac:dyDescent="0.3">
      <c r="A91" s="179"/>
      <c r="B91" s="203">
        <v>7</v>
      </c>
      <c r="C91" s="180" t="s">
        <v>119</v>
      </c>
      <c r="D91" s="388" t="s">
        <v>120</v>
      </c>
      <c r="E91" s="388"/>
      <c r="F91" s="174" t="s">
        <v>118</v>
      </c>
      <c r="G91" s="175">
        <v>472.71600000000001</v>
      </c>
      <c r="H91" s="174"/>
      <c r="I91" s="174">
        <f>ROUND(G91*(H91),2)</f>
        <v>0</v>
      </c>
      <c r="J91" s="176">
        <f>ROUND(G91*(N91),2)</f>
        <v>127.63</v>
      </c>
      <c r="K91" s="177">
        <f>ROUND(G91*(O91),2)</f>
        <v>0</v>
      </c>
      <c r="L91" s="177">
        <f>ROUND(G91*(H91),2)</f>
        <v>0</v>
      </c>
      <c r="M91" s="177"/>
      <c r="N91" s="177">
        <v>0.27</v>
      </c>
      <c r="O91" s="177"/>
      <c r="P91" s="181"/>
      <c r="Q91" s="181"/>
      <c r="R91" s="181"/>
      <c r="S91" s="178">
        <f>ROUND(G91*(P91),3)</f>
        <v>0</v>
      </c>
      <c r="T91" s="178"/>
      <c r="U91" s="178"/>
      <c r="V91" s="189"/>
      <c r="W91" s="52"/>
      <c r="Z91">
        <v>0</v>
      </c>
    </row>
    <row r="92" spans="1:26" ht="25.05" customHeight="1" x14ac:dyDescent="0.3">
      <c r="A92" s="179"/>
      <c r="B92" s="203">
        <v>8</v>
      </c>
      <c r="C92" s="180" t="s">
        <v>121</v>
      </c>
      <c r="D92" s="388" t="s">
        <v>122</v>
      </c>
      <c r="E92" s="388"/>
      <c r="F92" s="174" t="s">
        <v>118</v>
      </c>
      <c r="G92" s="175">
        <v>52.524000000000001</v>
      </c>
      <c r="H92" s="174"/>
      <c r="I92" s="174">
        <f>ROUND(G92*(H92),2)</f>
        <v>0</v>
      </c>
      <c r="J92" s="176">
        <f>ROUND(G92*(N92),2)</f>
        <v>735.34</v>
      </c>
      <c r="K92" s="177">
        <f>ROUND(G92*(O92),2)</f>
        <v>0</v>
      </c>
      <c r="L92" s="177">
        <f>ROUND(G92*(H92),2)</f>
        <v>0</v>
      </c>
      <c r="M92" s="177"/>
      <c r="N92" s="177">
        <v>14</v>
      </c>
      <c r="O92" s="177"/>
      <c r="P92" s="181"/>
      <c r="Q92" s="181"/>
      <c r="R92" s="181"/>
      <c r="S92" s="178">
        <f>ROUND(G92*(P92),3)</f>
        <v>0</v>
      </c>
      <c r="T92" s="178"/>
      <c r="U92" s="178"/>
      <c r="V92" s="189"/>
      <c r="W92" s="52"/>
      <c r="Z92">
        <v>0</v>
      </c>
    </row>
    <row r="93" spans="1:26" x14ac:dyDescent="0.3">
      <c r="A93" s="9"/>
      <c r="B93" s="202"/>
      <c r="C93" s="172">
        <v>9</v>
      </c>
      <c r="D93" s="364" t="s">
        <v>112</v>
      </c>
      <c r="E93" s="364"/>
      <c r="F93" s="138"/>
      <c r="G93" s="171"/>
      <c r="H93" s="138"/>
      <c r="I93" s="140">
        <f>ROUND((SUM(I88:I92))/1,2)</f>
        <v>0</v>
      </c>
      <c r="J93" s="139"/>
      <c r="K93" s="139"/>
      <c r="L93" s="139">
        <f>ROUND((SUM(L88:L92))/1,2)</f>
        <v>0</v>
      </c>
      <c r="M93" s="139">
        <f>ROUND((SUM(M88:M92))/1,2)</f>
        <v>0</v>
      </c>
      <c r="N93" s="139"/>
      <c r="O93" s="139"/>
      <c r="P93" s="139"/>
      <c r="Q93" s="9"/>
      <c r="R93" s="9"/>
      <c r="S93" s="9">
        <f>ROUND((SUM(S88:S92))/1,2)</f>
        <v>0</v>
      </c>
      <c r="T93" s="9"/>
      <c r="U93" s="9"/>
      <c r="V93" s="190">
        <f>ROUND((SUM(V88:V92))/1,2)</f>
        <v>0</v>
      </c>
      <c r="W93" s="206"/>
      <c r="X93" s="137"/>
      <c r="Y93" s="137"/>
      <c r="Z93" s="137"/>
    </row>
    <row r="94" spans="1:26" x14ac:dyDescent="0.3">
      <c r="A94" s="1"/>
      <c r="B94" s="19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191"/>
      <c r="W94" s="52"/>
    </row>
    <row r="95" spans="1:26" x14ac:dyDescent="0.3">
      <c r="A95" s="9"/>
      <c r="B95" s="202"/>
      <c r="C95" s="172">
        <v>99</v>
      </c>
      <c r="D95" s="364" t="s">
        <v>123</v>
      </c>
      <c r="E95" s="364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88"/>
      <c r="W95" s="206"/>
      <c r="X95" s="137"/>
      <c r="Y95" s="137"/>
      <c r="Z95" s="137"/>
    </row>
    <row r="96" spans="1:26" ht="25.05" customHeight="1" x14ac:dyDescent="0.3">
      <c r="A96" s="179"/>
      <c r="B96" s="203">
        <v>9</v>
      </c>
      <c r="C96" s="180" t="s">
        <v>124</v>
      </c>
      <c r="D96" s="388" t="s">
        <v>125</v>
      </c>
      <c r="E96" s="388"/>
      <c r="F96" s="174" t="s">
        <v>118</v>
      </c>
      <c r="G96" s="175">
        <v>53.701000000000001</v>
      </c>
      <c r="H96" s="174"/>
      <c r="I96" s="174">
        <f>ROUND(G96*(H96),2)</f>
        <v>0</v>
      </c>
      <c r="J96" s="176">
        <f>ROUND(G96*(N96),2)</f>
        <v>104.18</v>
      </c>
      <c r="K96" s="177">
        <f>ROUND(G96*(O96),2)</f>
        <v>0</v>
      </c>
      <c r="L96" s="177">
        <f>ROUND(G96*(H96),2)</f>
        <v>0</v>
      </c>
      <c r="M96" s="177"/>
      <c r="N96" s="177">
        <v>1.94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89"/>
      <c r="W96" s="52"/>
      <c r="Z96">
        <v>0</v>
      </c>
    </row>
    <row r="97" spans="1:26" x14ac:dyDescent="0.3">
      <c r="A97" s="9"/>
      <c r="B97" s="202"/>
      <c r="C97" s="172">
        <v>99</v>
      </c>
      <c r="D97" s="364" t="s">
        <v>123</v>
      </c>
      <c r="E97" s="364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82"/>
      <c r="Q97" s="1"/>
      <c r="R97" s="1"/>
      <c r="S97" s="182">
        <f>ROUND((SUM(S95:S96))/1,2)</f>
        <v>0</v>
      </c>
      <c r="T97" s="2"/>
      <c r="U97" s="2"/>
      <c r="V97" s="190">
        <f>ROUND((SUM(V95:V96))/1,2)</f>
        <v>0</v>
      </c>
      <c r="W97" s="52"/>
    </row>
    <row r="98" spans="1:26" x14ac:dyDescent="0.3">
      <c r="A98" s="1"/>
      <c r="B98" s="198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191"/>
      <c r="W98" s="52"/>
    </row>
    <row r="99" spans="1:26" x14ac:dyDescent="0.3">
      <c r="A99" s="9"/>
      <c r="B99" s="202"/>
      <c r="C99" s="9"/>
      <c r="D99" s="366" t="s">
        <v>73</v>
      </c>
      <c r="E99" s="366"/>
      <c r="F99" s="138"/>
      <c r="G99" s="171"/>
      <c r="H99" s="138"/>
      <c r="I99" s="140">
        <f>ROUND((SUM(I77:I98))/2,2)</f>
        <v>0</v>
      </c>
      <c r="J99" s="139"/>
      <c r="K99" s="139"/>
      <c r="L99" s="139">
        <f>ROUND((SUM(L77:L98))/2,2)</f>
        <v>0</v>
      </c>
      <c r="M99" s="139">
        <f>ROUND((SUM(M77:M98))/2,2)</f>
        <v>0</v>
      </c>
      <c r="N99" s="139"/>
      <c r="O99" s="139"/>
      <c r="P99" s="182"/>
      <c r="Q99" s="1"/>
      <c r="R99" s="1"/>
      <c r="S99" s="182">
        <f>ROUND((SUM(S77:S98))/2,2)</f>
        <v>3.08</v>
      </c>
      <c r="T99" s="1"/>
      <c r="U99" s="1"/>
      <c r="V99" s="190">
        <f>ROUND((SUM(V77:V98))/2,2)</f>
        <v>0</v>
      </c>
      <c r="W99" s="52"/>
    </row>
    <row r="100" spans="1:26" x14ac:dyDescent="0.3">
      <c r="A100" s="1"/>
      <c r="B100" s="204"/>
      <c r="C100" s="183"/>
      <c r="D100" s="389" t="s">
        <v>79</v>
      </c>
      <c r="E100" s="389"/>
      <c r="F100" s="184"/>
      <c r="G100" s="185"/>
      <c r="H100" s="184"/>
      <c r="I100" s="184">
        <f>ROUND((SUM(I77:I99))/3,2)</f>
        <v>0</v>
      </c>
      <c r="J100" s="186"/>
      <c r="K100" s="186">
        <f>ROUND((SUM(K77:K99))/3,2)</f>
        <v>0</v>
      </c>
      <c r="L100" s="186">
        <f>ROUND((SUM(L77:L99))/3,2)</f>
        <v>0</v>
      </c>
      <c r="M100" s="186">
        <f>ROUND((SUM(M77:M99))/3,2)</f>
        <v>0</v>
      </c>
      <c r="N100" s="186"/>
      <c r="O100" s="186"/>
      <c r="P100" s="185"/>
      <c r="Q100" s="183"/>
      <c r="R100" s="183"/>
      <c r="S100" s="185">
        <f>ROUND((SUM(S77:S99))/3,2)</f>
        <v>3.08</v>
      </c>
      <c r="T100" s="183"/>
      <c r="U100" s="183"/>
      <c r="V100" s="192">
        <f>ROUND((SUM(V77:V99))/3,2)</f>
        <v>0</v>
      </c>
      <c r="W100" s="52"/>
      <c r="Y100">
        <f>(SUM(Y77:Y99))</f>
        <v>0</v>
      </c>
      <c r="Z100">
        <f>(SUM(Z77:Z99))</f>
        <v>0</v>
      </c>
    </row>
  </sheetData>
  <mergeCells count="67">
    <mergeCell ref="D99:E99"/>
    <mergeCell ref="D100:E100"/>
    <mergeCell ref="D91:E91"/>
    <mergeCell ref="D92:E92"/>
    <mergeCell ref="D93:E93"/>
    <mergeCell ref="D95:E95"/>
    <mergeCell ref="D96:E96"/>
    <mergeCell ref="D97:E97"/>
    <mergeCell ref="F25:H25"/>
    <mergeCell ref="D90:E90"/>
    <mergeCell ref="D77:E77"/>
    <mergeCell ref="D78:E78"/>
    <mergeCell ref="D79:E79"/>
    <mergeCell ref="D80:E80"/>
    <mergeCell ref="D81:E81"/>
    <mergeCell ref="D83:E83"/>
    <mergeCell ref="D84:E84"/>
    <mergeCell ref="D85:E85"/>
    <mergeCell ref="D86:E86"/>
    <mergeCell ref="D88:E88"/>
    <mergeCell ref="D89:E8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BFDCF391-524C-4618-AF74-3B7D195D0A0E}"/>
    <hyperlink ref="E1:F1" location="A54:A54" tooltip="Klikni na prechod ku rekapitulácii..." display="Rekapitulácia rozpočtu" xr:uid="{4B6DF46B-35A8-4C4C-AC25-7FB8B64329CD}"/>
    <hyperlink ref="H1:I1" location="B76:B76" tooltip="Klikni na prechod ku Rozpočet..." display="Rozpočet" xr:uid="{E692CFAD-E47E-49CC-8C1E-9E0D3D31B89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PARKOVISKA A CHODNÍKA PRI BD Č. 1215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941F-0DD8-46A4-BAD7-D1E862CD4E16}">
  <dimension ref="A1:AA105"/>
  <sheetViews>
    <sheetView workbookViewId="0">
      <pane ySplit="1" topLeftCell="A72" activePane="bottomLeft" state="frozen"/>
      <selection pane="bottomLeft" activeCell="H80" sqref="H80:H10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198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15753'!E61</f>
        <v>0</v>
      </c>
      <c r="D15" s="57">
        <f>'SO 15753'!F61</f>
        <v>0</v>
      </c>
      <c r="E15" s="66">
        <f>'SO 15753'!G61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(SUM(Z78:Z104))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(SUM(Y78:Y104))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15753'!K78:'SO 15753'!K104)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15753'!K78:'SO 15753'!K104)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198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15753'!L81</f>
        <v>0</v>
      </c>
      <c r="F56" s="138">
        <f>'SO 15753'!M81</f>
        <v>0</v>
      </c>
      <c r="G56" s="138">
        <f>'SO 15753'!I81</f>
        <v>0</v>
      </c>
      <c r="H56" s="139">
        <f>'SO 15753'!S81</f>
        <v>0</v>
      </c>
      <c r="I56" s="139">
        <f>'SO 15753'!V81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15753'!L86</f>
        <v>0</v>
      </c>
      <c r="F57" s="138">
        <f>'SO 15753'!M86</f>
        <v>0</v>
      </c>
      <c r="G57" s="138">
        <f>'SO 15753'!I86</f>
        <v>0</v>
      </c>
      <c r="H57" s="139">
        <f>'SO 15753'!S86</f>
        <v>97.93</v>
      </c>
      <c r="I57" s="139">
        <f>'SO 15753'!V86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76</v>
      </c>
      <c r="C58" s="378"/>
      <c r="D58" s="378"/>
      <c r="E58" s="138">
        <f>'SO 15753'!L91</f>
        <v>0</v>
      </c>
      <c r="F58" s="138">
        <f>'SO 15753'!M91</f>
        <v>0</v>
      </c>
      <c r="G58" s="138">
        <f>'SO 15753'!I91</f>
        <v>0</v>
      </c>
      <c r="H58" s="139">
        <f>'SO 15753'!S91</f>
        <v>2.11</v>
      </c>
      <c r="I58" s="139">
        <f>'SO 15753'!V91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77</v>
      </c>
      <c r="C59" s="378"/>
      <c r="D59" s="378"/>
      <c r="E59" s="138">
        <f>'SO 15753'!L98</f>
        <v>0</v>
      </c>
      <c r="F59" s="138">
        <f>'SO 15753'!M98</f>
        <v>0</v>
      </c>
      <c r="G59" s="138">
        <f>'SO 15753'!I98</f>
        <v>0</v>
      </c>
      <c r="H59" s="139">
        <f>'SO 15753'!S98</f>
        <v>0</v>
      </c>
      <c r="I59" s="139">
        <f>'SO 15753'!V98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77" t="s">
        <v>78</v>
      </c>
      <c r="C60" s="378"/>
      <c r="D60" s="378"/>
      <c r="E60" s="138">
        <f>'SO 15753'!L102</f>
        <v>0</v>
      </c>
      <c r="F60" s="138">
        <f>'SO 15753'!M102</f>
        <v>0</v>
      </c>
      <c r="G60" s="138">
        <f>'SO 15753'!I102</f>
        <v>0</v>
      </c>
      <c r="H60" s="139">
        <f>'SO 15753'!S102</f>
        <v>0</v>
      </c>
      <c r="I60" s="139">
        <f>'SO 15753'!V102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9"/>
      <c r="B61" s="365" t="s">
        <v>73</v>
      </c>
      <c r="C61" s="366"/>
      <c r="D61" s="366"/>
      <c r="E61" s="140">
        <f>'SO 15753'!L104</f>
        <v>0</v>
      </c>
      <c r="F61" s="140">
        <f>'SO 15753'!M104</f>
        <v>0</v>
      </c>
      <c r="G61" s="140">
        <f>'SO 15753'!I104</f>
        <v>0</v>
      </c>
      <c r="H61" s="141">
        <f>'SO 15753'!S104</f>
        <v>100.04</v>
      </c>
      <c r="I61" s="141">
        <f>'SO 15753'!V104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06"/>
      <c r="X61" s="137"/>
      <c r="Y61" s="137"/>
      <c r="Z61" s="137"/>
    </row>
    <row r="62" spans="1:26" x14ac:dyDescent="0.3">
      <c r="A62" s="1"/>
      <c r="B62" s="198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7" t="s">
        <v>79</v>
      </c>
      <c r="C63" s="368"/>
      <c r="D63" s="368"/>
      <c r="E63" s="144">
        <f>'SO 15753'!L105</f>
        <v>0</v>
      </c>
      <c r="F63" s="144">
        <f>'SO 15753'!M105</f>
        <v>0</v>
      </c>
      <c r="G63" s="144">
        <f>'SO 15753'!I105</f>
        <v>0</v>
      </c>
      <c r="H63" s="145">
        <f>'SO 15753'!S105</f>
        <v>100.04</v>
      </c>
      <c r="I63" s="145">
        <f>'SO 15753'!V105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0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69" t="s">
        <v>80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3"/>
      <c r="B69" s="372" t="s">
        <v>37</v>
      </c>
      <c r="C69" s="373"/>
      <c r="D69" s="373"/>
      <c r="E69" s="374"/>
      <c r="F69" s="166"/>
      <c r="G69" s="166"/>
      <c r="H69" s="167" t="s">
        <v>91</v>
      </c>
      <c r="I69" s="385" t="s">
        <v>92</v>
      </c>
      <c r="J69" s="386"/>
      <c r="K69" s="386"/>
      <c r="L69" s="386"/>
      <c r="M69" s="386"/>
      <c r="N69" s="386"/>
      <c r="O69" s="386"/>
      <c r="P69" s="387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3"/>
      <c r="B70" s="360" t="s">
        <v>38</v>
      </c>
      <c r="C70" s="361"/>
      <c r="D70" s="361"/>
      <c r="E70" s="362"/>
      <c r="F70" s="162"/>
      <c r="G70" s="162"/>
      <c r="H70" s="163" t="s">
        <v>32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3"/>
      <c r="B71" s="360" t="s">
        <v>39</v>
      </c>
      <c r="C71" s="361"/>
      <c r="D71" s="361"/>
      <c r="E71" s="362"/>
      <c r="F71" s="162"/>
      <c r="G71" s="162"/>
      <c r="H71" s="163" t="s">
        <v>93</v>
      </c>
      <c r="I71" s="163" t="s">
        <v>36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197" t="s">
        <v>198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199" t="s">
        <v>72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0" t="s">
        <v>81</v>
      </c>
      <c r="C77" s="127" t="s">
        <v>82</v>
      </c>
      <c r="D77" s="127" t="s">
        <v>83</v>
      </c>
      <c r="E77" s="155"/>
      <c r="F77" s="155" t="s">
        <v>84</v>
      </c>
      <c r="G77" s="155" t="s">
        <v>85</v>
      </c>
      <c r="H77" s="156" t="s">
        <v>86</v>
      </c>
      <c r="I77" s="156" t="s">
        <v>87</v>
      </c>
      <c r="J77" s="156"/>
      <c r="K77" s="156"/>
      <c r="L77" s="156"/>
      <c r="M77" s="156"/>
      <c r="N77" s="156"/>
      <c r="O77" s="156"/>
      <c r="P77" s="156" t="s">
        <v>88</v>
      </c>
      <c r="Q77" s="157"/>
      <c r="R77" s="157"/>
      <c r="S77" s="127" t="s">
        <v>89</v>
      </c>
      <c r="T77" s="158"/>
      <c r="U77" s="158"/>
      <c r="V77" s="127" t="s">
        <v>90</v>
      </c>
      <c r="W77" s="52"/>
    </row>
    <row r="78" spans="1:26" x14ac:dyDescent="0.3">
      <c r="A78" s="9"/>
      <c r="B78" s="201"/>
      <c r="C78" s="169"/>
      <c r="D78" s="376" t="s">
        <v>73</v>
      </c>
      <c r="E78" s="376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87"/>
      <c r="W78" s="206"/>
      <c r="X78" s="137"/>
      <c r="Y78" s="137"/>
      <c r="Z78" s="137"/>
    </row>
    <row r="79" spans="1:26" x14ac:dyDescent="0.3">
      <c r="A79" s="9"/>
      <c r="B79" s="202"/>
      <c r="C79" s="172">
        <v>1</v>
      </c>
      <c r="D79" s="364" t="s">
        <v>95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88"/>
      <c r="W79" s="206"/>
      <c r="X79" s="137"/>
      <c r="Y79" s="137"/>
      <c r="Z79" s="137"/>
    </row>
    <row r="80" spans="1:26" ht="25.05" customHeight="1" x14ac:dyDescent="0.3">
      <c r="A80" s="179"/>
      <c r="B80" s="203">
        <v>1</v>
      </c>
      <c r="C80" s="180" t="s">
        <v>96</v>
      </c>
      <c r="D80" s="388" t="s">
        <v>97</v>
      </c>
      <c r="E80" s="388"/>
      <c r="F80" s="174" t="s">
        <v>98</v>
      </c>
      <c r="G80" s="175">
        <v>77</v>
      </c>
      <c r="H80" s="174"/>
      <c r="I80" s="174">
        <f>ROUND(G80*(H80),2)</f>
        <v>0</v>
      </c>
      <c r="J80" s="176">
        <f>ROUND(G80*(N80),2)</f>
        <v>371.14</v>
      </c>
      <c r="K80" s="177">
        <f>ROUND(G80*(O80),2)</f>
        <v>0</v>
      </c>
      <c r="L80" s="177">
        <f>ROUND(G80*(H80),2)</f>
        <v>0</v>
      </c>
      <c r="M80" s="177"/>
      <c r="N80" s="177">
        <v>4.82</v>
      </c>
      <c r="O80" s="177"/>
      <c r="P80" s="181">
        <v>1.0000000000000001E-5</v>
      </c>
      <c r="Q80" s="181"/>
      <c r="R80" s="181">
        <v>1.0000000000000001E-5</v>
      </c>
      <c r="S80" s="178">
        <f>ROUND(G80*(P80),3)</f>
        <v>1E-3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</v>
      </c>
      <c r="T81" s="9"/>
      <c r="U81" s="9"/>
      <c r="V81" s="190">
        <f>ROUND((SUM(V79:V80))/1,2)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25.05" customHeight="1" x14ac:dyDescent="0.3">
      <c r="A84" s="179"/>
      <c r="B84" s="203">
        <v>2</v>
      </c>
      <c r="C84" s="180" t="s">
        <v>100</v>
      </c>
      <c r="D84" s="388" t="s">
        <v>101</v>
      </c>
      <c r="E84" s="388"/>
      <c r="F84" s="174" t="s">
        <v>98</v>
      </c>
      <c r="G84" s="175">
        <v>734</v>
      </c>
      <c r="H84" s="174"/>
      <c r="I84" s="174">
        <f>ROUND(G84*(H84),2)</f>
        <v>0</v>
      </c>
      <c r="J84" s="176">
        <f>ROUND(G84*(N84),2)</f>
        <v>256.89999999999998</v>
      </c>
      <c r="K84" s="177">
        <f>ROUND(G84*(O84),2)</f>
        <v>0</v>
      </c>
      <c r="L84" s="177">
        <f>ROUND(G84*(H84),2)</f>
        <v>0</v>
      </c>
      <c r="M84" s="177"/>
      <c r="N84" s="177">
        <v>0.35</v>
      </c>
      <c r="O84" s="177"/>
      <c r="P84" s="181">
        <v>6.0999999999999997E-4</v>
      </c>
      <c r="Q84" s="181"/>
      <c r="R84" s="181">
        <v>6.0999999999999997E-4</v>
      </c>
      <c r="S84" s="178">
        <f>ROUND(G84*(P84),3)</f>
        <v>0.44800000000000001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03">
        <v>3</v>
      </c>
      <c r="C85" s="180" t="s">
        <v>102</v>
      </c>
      <c r="D85" s="388" t="s">
        <v>103</v>
      </c>
      <c r="E85" s="388"/>
      <c r="F85" s="174" t="s">
        <v>98</v>
      </c>
      <c r="G85" s="175">
        <v>734</v>
      </c>
      <c r="H85" s="174"/>
      <c r="I85" s="174">
        <f>ROUND(G85*(H85),2)</f>
        <v>0</v>
      </c>
      <c r="J85" s="176">
        <f>ROUND(G85*(N85),2)</f>
        <v>7501.48</v>
      </c>
      <c r="K85" s="177">
        <f>ROUND(G85*(O85),2)</f>
        <v>0</v>
      </c>
      <c r="L85" s="177">
        <f>ROUND(G85*(H85),2)</f>
        <v>0</v>
      </c>
      <c r="M85" s="177"/>
      <c r="N85" s="177">
        <v>10.220000000000001</v>
      </c>
      <c r="O85" s="177"/>
      <c r="P85" s="181">
        <v>0.13280999999999998</v>
      </c>
      <c r="Q85" s="181"/>
      <c r="R85" s="181">
        <v>0.13280999999999998</v>
      </c>
      <c r="S85" s="178">
        <f>ROUND(G85*(P85),3)</f>
        <v>97.483000000000004</v>
      </c>
      <c r="T85" s="178"/>
      <c r="U85" s="178"/>
      <c r="V85" s="189"/>
      <c r="W85" s="52"/>
      <c r="Z85">
        <v>0</v>
      </c>
    </row>
    <row r="86" spans="1:26" x14ac:dyDescent="0.3">
      <c r="A86" s="9"/>
      <c r="B86" s="202"/>
      <c r="C86" s="172">
        <v>5</v>
      </c>
      <c r="D86" s="364" t="s">
        <v>99</v>
      </c>
      <c r="E86" s="364"/>
      <c r="F86" s="138"/>
      <c r="G86" s="171"/>
      <c r="H86" s="138"/>
      <c r="I86" s="140">
        <f>ROUND((SUM(I83:I85))/1,2)</f>
        <v>0</v>
      </c>
      <c r="J86" s="139"/>
      <c r="K86" s="139"/>
      <c r="L86" s="139">
        <f>ROUND((SUM(L83:L85))/1,2)</f>
        <v>0</v>
      </c>
      <c r="M86" s="139">
        <f>ROUND((SUM(M83:M85))/1,2)</f>
        <v>0</v>
      </c>
      <c r="N86" s="139"/>
      <c r="O86" s="139"/>
      <c r="P86" s="139"/>
      <c r="Q86" s="9"/>
      <c r="R86" s="9"/>
      <c r="S86" s="9">
        <f>ROUND((SUM(S83:S85))/1,2)</f>
        <v>97.93</v>
      </c>
      <c r="T86" s="9"/>
      <c r="U86" s="9"/>
      <c r="V86" s="190">
        <f>ROUND((SUM(V83:V85))/1,2)</f>
        <v>0</v>
      </c>
      <c r="W86" s="206"/>
      <c r="X86" s="137"/>
      <c r="Y86" s="137"/>
      <c r="Z86" s="137"/>
    </row>
    <row r="87" spans="1:26" x14ac:dyDescent="0.3">
      <c r="A87" s="1"/>
      <c r="B87" s="19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1"/>
      <c r="W87" s="52"/>
    </row>
    <row r="88" spans="1:26" x14ac:dyDescent="0.3">
      <c r="A88" s="9"/>
      <c r="B88" s="202"/>
      <c r="C88" s="172">
        <v>8</v>
      </c>
      <c r="D88" s="364" t="s">
        <v>104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88"/>
      <c r="W88" s="206"/>
      <c r="X88" s="137"/>
      <c r="Y88" s="137"/>
      <c r="Z88" s="137"/>
    </row>
    <row r="89" spans="1:26" ht="25.05" customHeight="1" x14ac:dyDescent="0.3">
      <c r="A89" s="179"/>
      <c r="B89" s="203">
        <v>4</v>
      </c>
      <c r="C89" s="180" t="s">
        <v>105</v>
      </c>
      <c r="D89" s="388" t="s">
        <v>106</v>
      </c>
      <c r="E89" s="388"/>
      <c r="F89" s="174" t="s">
        <v>107</v>
      </c>
      <c r="G89" s="175">
        <v>2</v>
      </c>
      <c r="H89" s="174"/>
      <c r="I89" s="174">
        <f>ROUND(G89*(H89),2)</f>
        <v>0</v>
      </c>
      <c r="J89" s="176">
        <f>ROUND(G89*(N89),2)</f>
        <v>158.30000000000001</v>
      </c>
      <c r="K89" s="177">
        <f>ROUND(G89*(O89),2)</f>
        <v>0</v>
      </c>
      <c r="L89" s="177">
        <f>ROUND(G89*(H89),2)</f>
        <v>0</v>
      </c>
      <c r="M89" s="177"/>
      <c r="N89" s="177">
        <v>79.150000000000006</v>
      </c>
      <c r="O89" s="177"/>
      <c r="P89" s="181">
        <v>0.42346</v>
      </c>
      <c r="Q89" s="181"/>
      <c r="R89" s="181">
        <v>0.42346</v>
      </c>
      <c r="S89" s="178">
        <f>ROUND(G89*(P89),3)</f>
        <v>0.84699999999999998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5</v>
      </c>
      <c r="C90" s="180" t="s">
        <v>108</v>
      </c>
      <c r="D90" s="388" t="s">
        <v>109</v>
      </c>
      <c r="E90" s="388"/>
      <c r="F90" s="174" t="s">
        <v>107</v>
      </c>
      <c r="G90" s="175">
        <v>3</v>
      </c>
      <c r="H90" s="174"/>
      <c r="I90" s="174">
        <f>ROUND(G90*(H90),2)</f>
        <v>0</v>
      </c>
      <c r="J90" s="176">
        <f>ROUND(G90*(N90),2)</f>
        <v>228.57</v>
      </c>
      <c r="K90" s="177">
        <f>ROUND(G90*(O90),2)</f>
        <v>0</v>
      </c>
      <c r="L90" s="177">
        <f>ROUND(G90*(H90),2)</f>
        <v>0</v>
      </c>
      <c r="M90" s="177"/>
      <c r="N90" s="177">
        <v>76.19</v>
      </c>
      <c r="O90" s="177"/>
      <c r="P90" s="181">
        <v>0.4199</v>
      </c>
      <c r="Q90" s="181"/>
      <c r="R90" s="181">
        <v>0.4199</v>
      </c>
      <c r="S90" s="178">
        <f>ROUND(G90*(P90),3)</f>
        <v>1.26</v>
      </c>
      <c r="T90" s="178"/>
      <c r="U90" s="178"/>
      <c r="V90" s="189"/>
      <c r="W90" s="52"/>
      <c r="Z90">
        <v>0</v>
      </c>
    </row>
    <row r="91" spans="1:26" x14ac:dyDescent="0.3">
      <c r="A91" s="9"/>
      <c r="B91" s="202"/>
      <c r="C91" s="172">
        <v>8</v>
      </c>
      <c r="D91" s="364" t="s">
        <v>104</v>
      </c>
      <c r="E91" s="364"/>
      <c r="F91" s="138"/>
      <c r="G91" s="171"/>
      <c r="H91" s="138"/>
      <c r="I91" s="140">
        <f>ROUND((SUM(I88:I90))/1,2)</f>
        <v>0</v>
      </c>
      <c r="J91" s="139"/>
      <c r="K91" s="139"/>
      <c r="L91" s="139">
        <f>ROUND((SUM(L88:L90))/1,2)</f>
        <v>0</v>
      </c>
      <c r="M91" s="139">
        <f>ROUND((SUM(M88:M90))/1,2)</f>
        <v>0</v>
      </c>
      <c r="N91" s="139"/>
      <c r="O91" s="139"/>
      <c r="P91" s="139"/>
      <c r="Q91" s="9"/>
      <c r="R91" s="9"/>
      <c r="S91" s="9">
        <f>ROUND((SUM(S88:S90))/1,2)</f>
        <v>2.11</v>
      </c>
      <c r="T91" s="9"/>
      <c r="U91" s="9"/>
      <c r="V91" s="190">
        <f>ROUND((SUM(V88:V90))/1,2)</f>
        <v>0</v>
      </c>
      <c r="W91" s="206"/>
      <c r="X91" s="137"/>
      <c r="Y91" s="137"/>
      <c r="Z91" s="137"/>
    </row>
    <row r="92" spans="1:26" x14ac:dyDescent="0.3">
      <c r="A92" s="1"/>
      <c r="B92" s="198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1"/>
      <c r="W92" s="52"/>
    </row>
    <row r="93" spans="1:26" x14ac:dyDescent="0.3">
      <c r="A93" s="9"/>
      <c r="B93" s="202"/>
      <c r="C93" s="172">
        <v>9</v>
      </c>
      <c r="D93" s="364" t="s">
        <v>112</v>
      </c>
      <c r="E93" s="364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88"/>
      <c r="W93" s="206"/>
      <c r="X93" s="137"/>
      <c r="Y93" s="137"/>
      <c r="Z93" s="137"/>
    </row>
    <row r="94" spans="1:26" ht="25.05" customHeight="1" x14ac:dyDescent="0.3">
      <c r="A94" s="179"/>
      <c r="B94" s="203">
        <v>6</v>
      </c>
      <c r="C94" s="180" t="s">
        <v>113</v>
      </c>
      <c r="D94" s="388" t="s">
        <v>114</v>
      </c>
      <c r="E94" s="388"/>
      <c r="F94" s="174" t="s">
        <v>115</v>
      </c>
      <c r="G94" s="175">
        <v>83</v>
      </c>
      <c r="H94" s="174"/>
      <c r="I94" s="174">
        <f>ROUND(G94*(H94),2)</f>
        <v>0</v>
      </c>
      <c r="J94" s="176">
        <f>ROUND(G94*(N94),2)</f>
        <v>390.1</v>
      </c>
      <c r="K94" s="177">
        <f>ROUND(G94*(O94),2)</f>
        <v>0</v>
      </c>
      <c r="L94" s="177">
        <f>ROUND(G94*(H94),2)</f>
        <v>0</v>
      </c>
      <c r="M94" s="177"/>
      <c r="N94" s="177">
        <v>4.7</v>
      </c>
      <c r="O94" s="177"/>
      <c r="P94" s="181">
        <v>2.0000000000000002E-5</v>
      </c>
      <c r="Q94" s="181"/>
      <c r="R94" s="181">
        <v>2.0000000000000002E-5</v>
      </c>
      <c r="S94" s="178">
        <f>ROUND(G94*(P94),3)</f>
        <v>2E-3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7</v>
      </c>
      <c r="C95" s="180" t="s">
        <v>116</v>
      </c>
      <c r="D95" s="388" t="s">
        <v>117</v>
      </c>
      <c r="E95" s="388"/>
      <c r="F95" s="174" t="s">
        <v>118</v>
      </c>
      <c r="G95" s="175">
        <v>7.7</v>
      </c>
      <c r="H95" s="174"/>
      <c r="I95" s="174">
        <f>ROUND(G95*(H95),2)</f>
        <v>0</v>
      </c>
      <c r="J95" s="176">
        <f>ROUND(G95*(N95),2)</f>
        <v>11.09</v>
      </c>
      <c r="K95" s="177">
        <f>ROUND(G95*(O95),2)</f>
        <v>0</v>
      </c>
      <c r="L95" s="177">
        <f>ROUND(G95*(H95),2)</f>
        <v>0</v>
      </c>
      <c r="M95" s="177"/>
      <c r="N95" s="177">
        <v>1.44</v>
      </c>
      <c r="O95" s="177"/>
      <c r="P95" s="181"/>
      <c r="Q95" s="181"/>
      <c r="R95" s="181"/>
      <c r="S95" s="178">
        <f>ROUND(G95*(P95),3)</f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8</v>
      </c>
      <c r="C96" s="180" t="s">
        <v>119</v>
      </c>
      <c r="D96" s="388" t="s">
        <v>120</v>
      </c>
      <c r="E96" s="388"/>
      <c r="F96" s="174" t="s">
        <v>118</v>
      </c>
      <c r="G96" s="175">
        <v>69.3</v>
      </c>
      <c r="H96" s="174"/>
      <c r="I96" s="174">
        <f>ROUND(G96*(H96),2)</f>
        <v>0</v>
      </c>
      <c r="J96" s="176">
        <f>ROUND(G96*(N96),2)</f>
        <v>18.71</v>
      </c>
      <c r="K96" s="177">
        <f>ROUND(G96*(O96),2)</f>
        <v>0</v>
      </c>
      <c r="L96" s="177">
        <f>ROUND(G96*(H96),2)</f>
        <v>0</v>
      </c>
      <c r="M96" s="177"/>
      <c r="N96" s="177">
        <v>0.27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9</v>
      </c>
      <c r="C97" s="180" t="s">
        <v>121</v>
      </c>
      <c r="D97" s="388" t="s">
        <v>122</v>
      </c>
      <c r="E97" s="388"/>
      <c r="F97" s="174" t="s">
        <v>118</v>
      </c>
      <c r="G97" s="175">
        <v>7.7</v>
      </c>
      <c r="H97" s="174"/>
      <c r="I97" s="174">
        <f>ROUND(G97*(H97),2)</f>
        <v>0</v>
      </c>
      <c r="J97" s="176">
        <f>ROUND(G97*(N97),2)</f>
        <v>107.8</v>
      </c>
      <c r="K97" s="177">
        <f>ROUND(G97*(O97),2)</f>
        <v>0</v>
      </c>
      <c r="L97" s="177">
        <f>ROUND(G97*(H97),2)</f>
        <v>0</v>
      </c>
      <c r="M97" s="177"/>
      <c r="N97" s="177">
        <v>14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89"/>
      <c r="W97" s="52"/>
      <c r="Z97">
        <v>0</v>
      </c>
    </row>
    <row r="98" spans="1:26" x14ac:dyDescent="0.3">
      <c r="A98" s="9"/>
      <c r="B98" s="202"/>
      <c r="C98" s="172">
        <v>9</v>
      </c>
      <c r="D98" s="364" t="s">
        <v>112</v>
      </c>
      <c r="E98" s="364"/>
      <c r="F98" s="138"/>
      <c r="G98" s="171"/>
      <c r="H98" s="138"/>
      <c r="I98" s="140">
        <f>ROUND((SUM(I93:I97))/1,2)</f>
        <v>0</v>
      </c>
      <c r="J98" s="139"/>
      <c r="K98" s="139"/>
      <c r="L98" s="139">
        <f>ROUND((SUM(L93:L97))/1,2)</f>
        <v>0</v>
      </c>
      <c r="M98" s="139">
        <f>ROUND((SUM(M93:M97))/1,2)</f>
        <v>0</v>
      </c>
      <c r="N98" s="139"/>
      <c r="O98" s="139"/>
      <c r="P98" s="139"/>
      <c r="Q98" s="9"/>
      <c r="R98" s="9"/>
      <c r="S98" s="9">
        <f>ROUND((SUM(S93:S97))/1,2)</f>
        <v>0</v>
      </c>
      <c r="T98" s="9"/>
      <c r="U98" s="9"/>
      <c r="V98" s="190">
        <f>ROUND((SUM(V93:V97))/1,2)</f>
        <v>0</v>
      </c>
      <c r="W98" s="206"/>
      <c r="X98" s="137"/>
      <c r="Y98" s="137"/>
      <c r="Z98" s="137"/>
    </row>
    <row r="99" spans="1:26" x14ac:dyDescent="0.3">
      <c r="A99" s="1"/>
      <c r="B99" s="198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1"/>
      <c r="W99" s="52"/>
    </row>
    <row r="100" spans="1:26" x14ac:dyDescent="0.3">
      <c r="A100" s="9"/>
      <c r="B100" s="202"/>
      <c r="C100" s="172">
        <v>99</v>
      </c>
      <c r="D100" s="364" t="s">
        <v>123</v>
      </c>
      <c r="E100" s="364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88"/>
      <c r="W100" s="206"/>
      <c r="X100" s="137"/>
      <c r="Y100" s="137"/>
      <c r="Z100" s="137"/>
    </row>
    <row r="101" spans="1:26" ht="25.05" customHeight="1" x14ac:dyDescent="0.3">
      <c r="A101" s="179"/>
      <c r="B101" s="203">
        <v>10</v>
      </c>
      <c r="C101" s="180" t="s">
        <v>124</v>
      </c>
      <c r="D101" s="388" t="s">
        <v>125</v>
      </c>
      <c r="E101" s="388"/>
      <c r="F101" s="174" t="s">
        <v>118</v>
      </c>
      <c r="G101" s="175">
        <v>91.896000000000001</v>
      </c>
      <c r="H101" s="174"/>
      <c r="I101" s="174">
        <f>ROUND(G101*(H101),2)</f>
        <v>0</v>
      </c>
      <c r="J101" s="176">
        <f>ROUND(G101*(N101),2)</f>
        <v>178.28</v>
      </c>
      <c r="K101" s="177">
        <f>ROUND(G101*(O101),2)</f>
        <v>0</v>
      </c>
      <c r="L101" s="177">
        <f>ROUND(G101*(H101),2)</f>
        <v>0</v>
      </c>
      <c r="M101" s="177"/>
      <c r="N101" s="177">
        <v>1.94</v>
      </c>
      <c r="O101" s="177"/>
      <c r="P101" s="181"/>
      <c r="Q101" s="181"/>
      <c r="R101" s="181"/>
      <c r="S101" s="178">
        <f>ROUND(G101*(P101),3)</f>
        <v>0</v>
      </c>
      <c r="T101" s="178"/>
      <c r="U101" s="178"/>
      <c r="V101" s="189"/>
      <c r="W101" s="52"/>
      <c r="Z101">
        <v>0</v>
      </c>
    </row>
    <row r="102" spans="1:26" x14ac:dyDescent="0.3">
      <c r="A102" s="9"/>
      <c r="B102" s="202"/>
      <c r="C102" s="172">
        <v>99</v>
      </c>
      <c r="D102" s="364" t="s">
        <v>123</v>
      </c>
      <c r="E102" s="364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82"/>
      <c r="Q102" s="1"/>
      <c r="R102" s="1"/>
      <c r="S102" s="182">
        <f>ROUND((SUM(S100:S101))/1,2)</f>
        <v>0</v>
      </c>
      <c r="T102" s="2"/>
      <c r="U102" s="2"/>
      <c r="V102" s="190">
        <f>ROUND((SUM(V100:V101))/1,2)</f>
        <v>0</v>
      </c>
      <c r="W102" s="52"/>
    </row>
    <row r="103" spans="1:26" x14ac:dyDescent="0.3">
      <c r="A103" s="1"/>
      <c r="B103" s="198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1"/>
      <c r="W103" s="52"/>
    </row>
    <row r="104" spans="1:26" x14ac:dyDescent="0.3">
      <c r="A104" s="9"/>
      <c r="B104" s="202"/>
      <c r="C104" s="9"/>
      <c r="D104" s="366" t="s">
        <v>73</v>
      </c>
      <c r="E104" s="366"/>
      <c r="F104" s="138"/>
      <c r="G104" s="171"/>
      <c r="H104" s="138"/>
      <c r="I104" s="140">
        <f>ROUND((SUM(I78:I103))/2,2)</f>
        <v>0</v>
      </c>
      <c r="J104" s="139"/>
      <c r="K104" s="139"/>
      <c r="L104" s="139">
        <f>ROUND((SUM(L78:L103))/2,2)</f>
        <v>0</v>
      </c>
      <c r="M104" s="139">
        <f>ROUND((SUM(M78:M103))/2,2)</f>
        <v>0</v>
      </c>
      <c r="N104" s="139"/>
      <c r="O104" s="139"/>
      <c r="P104" s="182"/>
      <c r="Q104" s="1"/>
      <c r="R104" s="1"/>
      <c r="S104" s="182">
        <f>ROUND((SUM(S78:S103))/2,2)</f>
        <v>100.04</v>
      </c>
      <c r="T104" s="1"/>
      <c r="U104" s="1"/>
      <c r="V104" s="190">
        <f>ROUND((SUM(V78:V103))/2,2)</f>
        <v>0</v>
      </c>
      <c r="W104" s="52"/>
    </row>
    <row r="105" spans="1:26" x14ac:dyDescent="0.3">
      <c r="A105" s="1"/>
      <c r="B105" s="204"/>
      <c r="C105" s="183"/>
      <c r="D105" s="389" t="s">
        <v>79</v>
      </c>
      <c r="E105" s="389"/>
      <c r="F105" s="184"/>
      <c r="G105" s="185"/>
      <c r="H105" s="184"/>
      <c r="I105" s="184">
        <f>ROUND((SUM(I78:I104))/3,2)</f>
        <v>0</v>
      </c>
      <c r="J105" s="186"/>
      <c r="K105" s="186">
        <f>ROUND((SUM(K78:K104))/3,2)</f>
        <v>0</v>
      </c>
      <c r="L105" s="186">
        <f>ROUND((SUM(L78:L104))/3,2)</f>
        <v>0</v>
      </c>
      <c r="M105" s="186">
        <f>ROUND((SUM(M78:M104))/3,2)</f>
        <v>0</v>
      </c>
      <c r="N105" s="186"/>
      <c r="O105" s="186"/>
      <c r="P105" s="185"/>
      <c r="Q105" s="183"/>
      <c r="R105" s="183"/>
      <c r="S105" s="185">
        <f>ROUND((SUM(S78:S104))/3,2)</f>
        <v>100.04</v>
      </c>
      <c r="T105" s="183"/>
      <c r="U105" s="183"/>
      <c r="V105" s="192">
        <f>ROUND((SUM(V78:V104))/3,2)</f>
        <v>0</v>
      </c>
      <c r="W105" s="52"/>
      <c r="Y105">
        <f>(SUM(Y78:Y104))</f>
        <v>0</v>
      </c>
      <c r="Z105">
        <f>(SUM(Z78:Z104))</f>
        <v>0</v>
      </c>
    </row>
  </sheetData>
  <mergeCells count="71">
    <mergeCell ref="D105:E105"/>
    <mergeCell ref="D97:E97"/>
    <mergeCell ref="D98:E98"/>
    <mergeCell ref="D100:E100"/>
    <mergeCell ref="D101:E101"/>
    <mergeCell ref="D102:E102"/>
    <mergeCell ref="D104:E104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3:E93"/>
    <mergeCell ref="D94:E94"/>
    <mergeCell ref="D95:E95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D647B0D5-A05E-4666-A20D-CEE421CEE050}"/>
    <hyperlink ref="E1:F1" location="A54:A54" tooltip="Klikni na prechod ku rekapitulácii..." display="Rekapitulácia rozpočtu" xr:uid="{41E87FBF-58DB-44DA-A875-F325FD732AC6}"/>
    <hyperlink ref="H1:I1" location="B77:B77" tooltip="Klikni na prechod ku Rozpočet..." display="Rozpočet" xr:uid="{F47B17DD-F8C5-421D-A7C3-6F6A1F4A29E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KOMUNIKÁCIE NA SÍDL.OKULKA ZA BD N,O,P A PRED BD O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137D-4A58-442A-8DD1-911BB475A629}">
  <dimension ref="A1:AA93"/>
  <sheetViews>
    <sheetView workbookViewId="0">
      <pane ySplit="1" topLeftCell="A72" activePane="bottomLeft" state="frozen"/>
      <selection pane="bottomLeft" activeCell="H78" sqref="H78:H8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199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15754'!E59</f>
        <v>0</v>
      </c>
      <c r="D15" s="57">
        <f>'SO 15754'!F59</f>
        <v>0</v>
      </c>
      <c r="E15" s="66">
        <f>'SO 15754'!G59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(SUM(Z76:Z92))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(SUM(Y76:Y92))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15754'!K76:'SO 15754'!K92)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15754'!K76:'SO 15754'!K92)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199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15754'!L81</f>
        <v>0</v>
      </c>
      <c r="F56" s="138">
        <f>'SO 15754'!M81</f>
        <v>0</v>
      </c>
      <c r="G56" s="138">
        <f>'SO 15754'!I81</f>
        <v>0</v>
      </c>
      <c r="H56" s="139">
        <f>'SO 15754'!S81</f>
        <v>0</v>
      </c>
      <c r="I56" s="139">
        <f>'SO 15754'!V81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15754'!L85</f>
        <v>0</v>
      </c>
      <c r="F57" s="138">
        <f>'SO 15754'!M85</f>
        <v>0</v>
      </c>
      <c r="G57" s="138">
        <f>'SO 15754'!I85</f>
        <v>0</v>
      </c>
      <c r="H57" s="139">
        <f>'SO 15754'!S85</f>
        <v>21.04</v>
      </c>
      <c r="I57" s="139">
        <f>'SO 15754'!V85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15754'!L90</f>
        <v>0</v>
      </c>
      <c r="F58" s="138">
        <f>'SO 15754'!M90</f>
        <v>0</v>
      </c>
      <c r="G58" s="138">
        <f>'SO 15754'!I90</f>
        <v>0</v>
      </c>
      <c r="H58" s="139">
        <f>'SO 15754'!S90</f>
        <v>0</v>
      </c>
      <c r="I58" s="139">
        <f>'SO 15754'!V90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65" t="s">
        <v>73</v>
      </c>
      <c r="C59" s="366"/>
      <c r="D59" s="366"/>
      <c r="E59" s="140">
        <f>'SO 15754'!L92</f>
        <v>0</v>
      </c>
      <c r="F59" s="140">
        <f>'SO 15754'!M92</f>
        <v>0</v>
      </c>
      <c r="G59" s="140">
        <f>'SO 15754'!I92</f>
        <v>0</v>
      </c>
      <c r="H59" s="141">
        <f>'SO 15754'!S92</f>
        <v>21.04</v>
      </c>
      <c r="I59" s="141">
        <f>'SO 15754'!V92</f>
        <v>0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1"/>
      <c r="B60" s="198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2"/>
    </row>
    <row r="61" spans="1:26" x14ac:dyDescent="0.3">
      <c r="A61" s="142"/>
      <c r="B61" s="367" t="s">
        <v>79</v>
      </c>
      <c r="C61" s="368"/>
      <c r="D61" s="368"/>
      <c r="E61" s="144">
        <f>'SO 15754'!L93</f>
        <v>0</v>
      </c>
      <c r="F61" s="144">
        <f>'SO 15754'!M93</f>
        <v>0</v>
      </c>
      <c r="G61" s="144">
        <f>'SO 15754'!I93</f>
        <v>0</v>
      </c>
      <c r="H61" s="145">
        <f>'SO 15754'!S93</f>
        <v>21.04</v>
      </c>
      <c r="I61" s="145">
        <f>'SO 15754'!V93</f>
        <v>0</v>
      </c>
      <c r="J61" s="146"/>
      <c r="K61" s="146"/>
      <c r="L61" s="146"/>
      <c r="M61" s="146"/>
      <c r="N61" s="146"/>
      <c r="O61" s="146"/>
      <c r="P61" s="146"/>
      <c r="Q61" s="147"/>
      <c r="R61" s="147"/>
      <c r="S61" s="147"/>
      <c r="T61" s="147"/>
      <c r="U61" s="147"/>
      <c r="V61" s="152"/>
      <c r="W61" s="206"/>
      <c r="X61" s="143"/>
      <c r="Y61" s="143"/>
      <c r="Z61" s="143"/>
    </row>
    <row r="62" spans="1:26" x14ac:dyDescent="0.3">
      <c r="A62" s="14"/>
      <c r="B62" s="41"/>
      <c r="C62" s="3"/>
      <c r="D62" s="3"/>
      <c r="E62" s="13"/>
      <c r="F62" s="13"/>
      <c r="G62" s="13"/>
      <c r="H62" s="153"/>
      <c r="I62" s="153"/>
      <c r="J62" s="153"/>
      <c r="K62" s="153"/>
      <c r="L62" s="153"/>
      <c r="M62" s="153"/>
      <c r="N62" s="153"/>
      <c r="O62" s="153"/>
      <c r="P62" s="153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37"/>
      <c r="C64" s="8"/>
      <c r="D64" s="8"/>
      <c r="E64" s="26"/>
      <c r="F64" s="26"/>
      <c r="G64" s="26"/>
      <c r="H64" s="154"/>
      <c r="I64" s="154"/>
      <c r="J64" s="154"/>
      <c r="K64" s="154"/>
      <c r="L64" s="154"/>
      <c r="M64" s="154"/>
      <c r="N64" s="154"/>
      <c r="O64" s="154"/>
      <c r="P64" s="154"/>
      <c r="Q64" s="15"/>
      <c r="R64" s="15"/>
      <c r="S64" s="15"/>
      <c r="T64" s="15"/>
      <c r="U64" s="15"/>
      <c r="V64" s="15"/>
      <c r="W64" s="52"/>
    </row>
    <row r="65" spans="1:26" ht="34.950000000000003" customHeight="1" x14ac:dyDescent="0.3">
      <c r="A65" s="1"/>
      <c r="B65" s="369" t="s">
        <v>80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52"/>
    </row>
    <row r="66" spans="1:26" x14ac:dyDescent="0.3">
      <c r="A66" s="14"/>
      <c r="B66" s="95"/>
      <c r="C66" s="18"/>
      <c r="D66" s="18"/>
      <c r="E66" s="97"/>
      <c r="F66" s="97"/>
      <c r="G66" s="97"/>
      <c r="H66" s="168"/>
      <c r="I66" s="168"/>
      <c r="J66" s="168"/>
      <c r="K66" s="168"/>
      <c r="L66" s="168"/>
      <c r="M66" s="168"/>
      <c r="N66" s="168"/>
      <c r="O66" s="168"/>
      <c r="P66" s="168"/>
      <c r="Q66" s="19"/>
      <c r="R66" s="19"/>
      <c r="S66" s="19"/>
      <c r="T66" s="19"/>
      <c r="U66" s="19"/>
      <c r="V66" s="19"/>
      <c r="W66" s="52"/>
    </row>
    <row r="67" spans="1:26" ht="19.95" customHeight="1" x14ac:dyDescent="0.3">
      <c r="A67" s="193"/>
      <c r="B67" s="372" t="s">
        <v>37</v>
      </c>
      <c r="C67" s="373"/>
      <c r="D67" s="373"/>
      <c r="E67" s="374"/>
      <c r="F67" s="166"/>
      <c r="G67" s="166"/>
      <c r="H67" s="167" t="s">
        <v>91</v>
      </c>
      <c r="I67" s="385" t="s">
        <v>92</v>
      </c>
      <c r="J67" s="386"/>
      <c r="K67" s="386"/>
      <c r="L67" s="386"/>
      <c r="M67" s="386"/>
      <c r="N67" s="386"/>
      <c r="O67" s="386"/>
      <c r="P67" s="387"/>
      <c r="Q67" s="17"/>
      <c r="R67" s="17"/>
      <c r="S67" s="17"/>
      <c r="T67" s="17"/>
      <c r="U67" s="17"/>
      <c r="V67" s="17"/>
      <c r="W67" s="52"/>
    </row>
    <row r="68" spans="1:26" ht="19.95" customHeight="1" x14ac:dyDescent="0.3">
      <c r="A68" s="193"/>
      <c r="B68" s="360" t="s">
        <v>38</v>
      </c>
      <c r="C68" s="361"/>
      <c r="D68" s="361"/>
      <c r="E68" s="362"/>
      <c r="F68" s="162"/>
      <c r="G68" s="162"/>
      <c r="H68" s="163" t="s">
        <v>32</v>
      </c>
      <c r="I68" s="16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93"/>
      <c r="B69" s="360" t="s">
        <v>39</v>
      </c>
      <c r="C69" s="361"/>
      <c r="D69" s="361"/>
      <c r="E69" s="362"/>
      <c r="F69" s="162"/>
      <c r="G69" s="162"/>
      <c r="H69" s="163" t="s">
        <v>93</v>
      </c>
      <c r="I69" s="163" t="s">
        <v>36</v>
      </c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197" t="s">
        <v>94</v>
      </c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199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199" t="s">
        <v>72</v>
      </c>
      <c r="C74" s="164"/>
      <c r="D74" s="164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x14ac:dyDescent="0.3">
      <c r="A75" s="2"/>
      <c r="B75" s="200" t="s">
        <v>81</v>
      </c>
      <c r="C75" s="127" t="s">
        <v>82</v>
      </c>
      <c r="D75" s="127" t="s">
        <v>83</v>
      </c>
      <c r="E75" s="155"/>
      <c r="F75" s="155" t="s">
        <v>84</v>
      </c>
      <c r="G75" s="155" t="s">
        <v>85</v>
      </c>
      <c r="H75" s="156" t="s">
        <v>86</v>
      </c>
      <c r="I75" s="156" t="s">
        <v>87</v>
      </c>
      <c r="J75" s="156"/>
      <c r="K75" s="156"/>
      <c r="L75" s="156"/>
      <c r="M75" s="156"/>
      <c r="N75" s="156"/>
      <c r="O75" s="156"/>
      <c r="P75" s="156" t="s">
        <v>88</v>
      </c>
      <c r="Q75" s="157"/>
      <c r="R75" s="157"/>
      <c r="S75" s="127" t="s">
        <v>89</v>
      </c>
      <c r="T75" s="158"/>
      <c r="U75" s="158"/>
      <c r="V75" s="127" t="s">
        <v>90</v>
      </c>
      <c r="W75" s="52"/>
    </row>
    <row r="76" spans="1:26" x14ac:dyDescent="0.3">
      <c r="A76" s="9"/>
      <c r="B76" s="201"/>
      <c r="C76" s="169"/>
      <c r="D76" s="376" t="s">
        <v>73</v>
      </c>
      <c r="E76" s="376"/>
      <c r="F76" s="134"/>
      <c r="G76" s="170"/>
      <c r="H76" s="134"/>
      <c r="I76" s="134"/>
      <c r="J76" s="135"/>
      <c r="K76" s="135"/>
      <c r="L76" s="135"/>
      <c r="M76" s="135"/>
      <c r="N76" s="135"/>
      <c r="O76" s="135"/>
      <c r="P76" s="135"/>
      <c r="Q76" s="133"/>
      <c r="R76" s="133"/>
      <c r="S76" s="133"/>
      <c r="T76" s="133"/>
      <c r="U76" s="133"/>
      <c r="V76" s="187"/>
      <c r="W76" s="206"/>
      <c r="X76" s="137"/>
      <c r="Y76" s="137"/>
      <c r="Z76" s="137"/>
    </row>
    <row r="77" spans="1:26" x14ac:dyDescent="0.3">
      <c r="A77" s="9"/>
      <c r="B77" s="202"/>
      <c r="C77" s="172">
        <v>1</v>
      </c>
      <c r="D77" s="364" t="s">
        <v>95</v>
      </c>
      <c r="E77" s="364"/>
      <c r="F77" s="138"/>
      <c r="G77" s="171"/>
      <c r="H77" s="138"/>
      <c r="I77" s="138"/>
      <c r="J77" s="139"/>
      <c r="K77" s="139"/>
      <c r="L77" s="139"/>
      <c r="M77" s="139"/>
      <c r="N77" s="139"/>
      <c r="O77" s="139"/>
      <c r="P77" s="139"/>
      <c r="Q77" s="9"/>
      <c r="R77" s="9"/>
      <c r="S77" s="9"/>
      <c r="T77" s="9"/>
      <c r="U77" s="9"/>
      <c r="V77" s="188"/>
      <c r="W77" s="206"/>
      <c r="X77" s="137"/>
      <c r="Y77" s="137"/>
      <c r="Z77" s="137"/>
    </row>
    <row r="78" spans="1:26" ht="25.05" customHeight="1" x14ac:dyDescent="0.3">
      <c r="A78" s="179"/>
      <c r="B78" s="203">
        <v>1</v>
      </c>
      <c r="C78" s="180" t="s">
        <v>200</v>
      </c>
      <c r="D78" s="388" t="s">
        <v>201</v>
      </c>
      <c r="E78" s="388"/>
      <c r="F78" s="174" t="s">
        <v>129</v>
      </c>
      <c r="G78" s="175">
        <v>5.5</v>
      </c>
      <c r="H78" s="174"/>
      <c r="I78" s="174">
        <f>ROUND(G78*(H78),2)</f>
        <v>0</v>
      </c>
      <c r="J78" s="176">
        <f>ROUND(G78*(N78),2)</f>
        <v>62.21</v>
      </c>
      <c r="K78" s="177">
        <f>ROUND(G78*(O78),2)</f>
        <v>0</v>
      </c>
      <c r="L78" s="177">
        <f>ROUND(G78*(H78),2)</f>
        <v>0</v>
      </c>
      <c r="M78" s="177"/>
      <c r="N78" s="177">
        <v>11.31</v>
      </c>
      <c r="O78" s="177"/>
      <c r="P78" s="181"/>
      <c r="Q78" s="181"/>
      <c r="R78" s="181"/>
      <c r="S78" s="178">
        <f>ROUND(G78*(P78),3)</f>
        <v>0</v>
      </c>
      <c r="T78" s="178"/>
      <c r="U78" s="178"/>
      <c r="V78" s="189"/>
      <c r="W78" s="52"/>
      <c r="Z78">
        <v>0</v>
      </c>
    </row>
    <row r="79" spans="1:26" ht="25.05" customHeight="1" x14ac:dyDescent="0.3">
      <c r="A79" s="179"/>
      <c r="B79" s="203">
        <v>2</v>
      </c>
      <c r="C79" s="180" t="s">
        <v>202</v>
      </c>
      <c r="D79" s="388" t="s">
        <v>203</v>
      </c>
      <c r="E79" s="388"/>
      <c r="F79" s="174" t="s">
        <v>129</v>
      </c>
      <c r="G79" s="175">
        <v>5.5</v>
      </c>
      <c r="H79" s="174"/>
      <c r="I79" s="174">
        <f>ROUND(G79*(H79),2)</f>
        <v>0</v>
      </c>
      <c r="J79" s="176">
        <f>ROUND(G79*(N79),2)</f>
        <v>13.81</v>
      </c>
      <c r="K79" s="177">
        <f>ROUND(G79*(O79),2)</f>
        <v>0</v>
      </c>
      <c r="L79" s="177">
        <f>ROUND(G79*(H79),2)</f>
        <v>0</v>
      </c>
      <c r="M79" s="177"/>
      <c r="N79" s="177">
        <v>2.5099999999999998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3</v>
      </c>
      <c r="C80" s="180" t="s">
        <v>134</v>
      </c>
      <c r="D80" s="388" t="s">
        <v>204</v>
      </c>
      <c r="E80" s="388"/>
      <c r="F80" s="174" t="s">
        <v>98</v>
      </c>
      <c r="G80" s="175">
        <v>198</v>
      </c>
      <c r="H80" s="174"/>
      <c r="I80" s="174">
        <f>ROUND(G80*(H80),2)</f>
        <v>0</v>
      </c>
      <c r="J80" s="176">
        <f>ROUND(G80*(N80),2)</f>
        <v>1550.34</v>
      </c>
      <c r="K80" s="177">
        <f>ROUND(G80*(O80),2)</f>
        <v>0</v>
      </c>
      <c r="L80" s="177">
        <f>ROUND(G80*(H80),2)</f>
        <v>0</v>
      </c>
      <c r="M80" s="177"/>
      <c r="N80" s="177">
        <v>7.83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89"/>
      <c r="W80" s="52"/>
      <c r="Z80">
        <v>0</v>
      </c>
    </row>
    <row r="81" spans="1:26" x14ac:dyDescent="0.3">
      <c r="A81" s="9"/>
      <c r="B81" s="202"/>
      <c r="C81" s="172">
        <v>1</v>
      </c>
      <c r="D81" s="364" t="s">
        <v>95</v>
      </c>
      <c r="E81" s="364"/>
      <c r="F81" s="138"/>
      <c r="G81" s="171"/>
      <c r="H81" s="138"/>
      <c r="I81" s="140">
        <f>ROUND((SUM(I77:I80))/1,2)</f>
        <v>0</v>
      </c>
      <c r="J81" s="139"/>
      <c r="K81" s="139"/>
      <c r="L81" s="139">
        <f>ROUND((SUM(L77:L80))/1,2)</f>
        <v>0</v>
      </c>
      <c r="M81" s="139">
        <f>ROUND((SUM(M77:M80))/1,2)</f>
        <v>0</v>
      </c>
      <c r="N81" s="139"/>
      <c r="O81" s="139"/>
      <c r="P81" s="139"/>
      <c r="Q81" s="9"/>
      <c r="R81" s="9"/>
      <c r="S81" s="9">
        <f>ROUND((SUM(S77:S80))/1,2)</f>
        <v>0</v>
      </c>
      <c r="T81" s="9"/>
      <c r="U81" s="9"/>
      <c r="V81" s="190">
        <f>ROUND((SUM(V77:V80))/1,2)</f>
        <v>0</v>
      </c>
      <c r="W81" s="206"/>
      <c r="X81" s="137"/>
      <c r="Y81" s="137"/>
      <c r="Z81" s="137"/>
    </row>
    <row r="82" spans="1:26" x14ac:dyDescent="0.3">
      <c r="A82" s="1"/>
      <c r="B82" s="198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1"/>
      <c r="W82" s="52"/>
    </row>
    <row r="83" spans="1:26" x14ac:dyDescent="0.3">
      <c r="A83" s="9"/>
      <c r="B83" s="202"/>
      <c r="C83" s="172">
        <v>5</v>
      </c>
      <c r="D83" s="364" t="s">
        <v>99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88"/>
      <c r="W83" s="206"/>
      <c r="X83" s="137"/>
      <c r="Y83" s="137"/>
      <c r="Z83" s="137"/>
    </row>
    <row r="84" spans="1:26" ht="34.950000000000003" customHeight="1" x14ac:dyDescent="0.3">
      <c r="A84" s="179"/>
      <c r="B84" s="203">
        <v>4</v>
      </c>
      <c r="C84" s="180" t="s">
        <v>205</v>
      </c>
      <c r="D84" s="388" t="s">
        <v>206</v>
      </c>
      <c r="E84" s="388"/>
      <c r="F84" s="174" t="s">
        <v>98</v>
      </c>
      <c r="G84" s="175">
        <v>198</v>
      </c>
      <c r="H84" s="174"/>
      <c r="I84" s="174">
        <f>ROUND(G84*(H84),2)</f>
        <v>0</v>
      </c>
      <c r="J84" s="176">
        <f>ROUND(G84*(N84),2)</f>
        <v>2641.32</v>
      </c>
      <c r="K84" s="177">
        <f>ROUND(G84*(O84),2)</f>
        <v>0</v>
      </c>
      <c r="L84" s="177">
        <f>ROUND(G84*(H84),2)</f>
        <v>0</v>
      </c>
      <c r="M84" s="177"/>
      <c r="N84" s="177">
        <v>13.34</v>
      </c>
      <c r="O84" s="177"/>
      <c r="P84" s="181">
        <v>0.10627</v>
      </c>
      <c r="Q84" s="181"/>
      <c r="R84" s="181">
        <v>0.10627</v>
      </c>
      <c r="S84" s="178">
        <f>ROUND(G84*(P84),3)</f>
        <v>21.041</v>
      </c>
      <c r="T84" s="178"/>
      <c r="U84" s="178"/>
      <c r="V84" s="189"/>
      <c r="W84" s="52"/>
      <c r="Z84">
        <v>0</v>
      </c>
    </row>
    <row r="85" spans="1:26" x14ac:dyDescent="0.3">
      <c r="A85" s="9"/>
      <c r="B85" s="202"/>
      <c r="C85" s="172">
        <v>5</v>
      </c>
      <c r="D85" s="364" t="s">
        <v>99</v>
      </c>
      <c r="E85" s="364"/>
      <c r="F85" s="138"/>
      <c r="G85" s="171"/>
      <c r="H85" s="138"/>
      <c r="I85" s="140">
        <f>ROUND((SUM(I83:I84))/1,2)</f>
        <v>0</v>
      </c>
      <c r="J85" s="139"/>
      <c r="K85" s="139"/>
      <c r="L85" s="139">
        <f>ROUND((SUM(L83:L84))/1,2)</f>
        <v>0</v>
      </c>
      <c r="M85" s="139">
        <f>ROUND((SUM(M83:M84))/1,2)</f>
        <v>0</v>
      </c>
      <c r="N85" s="139"/>
      <c r="O85" s="139"/>
      <c r="P85" s="139"/>
      <c r="Q85" s="9"/>
      <c r="R85" s="9"/>
      <c r="S85" s="9">
        <f>ROUND((SUM(S83:S84))/1,2)</f>
        <v>21.04</v>
      </c>
      <c r="T85" s="9"/>
      <c r="U85" s="9"/>
      <c r="V85" s="190">
        <f>ROUND((SUM(V83:V84))/1,2)</f>
        <v>0</v>
      </c>
      <c r="W85" s="206"/>
      <c r="X85" s="137"/>
      <c r="Y85" s="137"/>
      <c r="Z85" s="137"/>
    </row>
    <row r="86" spans="1:26" x14ac:dyDescent="0.3">
      <c r="A86" s="1"/>
      <c r="B86" s="198"/>
      <c r="C86" s="1"/>
      <c r="D86" s="1"/>
      <c r="E86" s="131"/>
      <c r="F86" s="131"/>
      <c r="G86" s="165"/>
      <c r="H86" s="131"/>
      <c r="I86" s="131"/>
      <c r="J86" s="132"/>
      <c r="K86" s="132"/>
      <c r="L86" s="132"/>
      <c r="M86" s="132"/>
      <c r="N86" s="132"/>
      <c r="O86" s="132"/>
      <c r="P86" s="132"/>
      <c r="Q86" s="1"/>
      <c r="R86" s="1"/>
      <c r="S86" s="1"/>
      <c r="T86" s="1"/>
      <c r="U86" s="1"/>
      <c r="V86" s="191"/>
      <c r="W86" s="52"/>
    </row>
    <row r="87" spans="1:26" x14ac:dyDescent="0.3">
      <c r="A87" s="9"/>
      <c r="B87" s="202"/>
      <c r="C87" s="172">
        <v>9</v>
      </c>
      <c r="D87" s="364" t="s">
        <v>112</v>
      </c>
      <c r="E87" s="364"/>
      <c r="F87" s="138"/>
      <c r="G87" s="171"/>
      <c r="H87" s="138"/>
      <c r="I87" s="138"/>
      <c r="J87" s="139"/>
      <c r="K87" s="139"/>
      <c r="L87" s="139"/>
      <c r="M87" s="139"/>
      <c r="N87" s="139"/>
      <c r="O87" s="139"/>
      <c r="P87" s="139"/>
      <c r="Q87" s="9"/>
      <c r="R87" s="9"/>
      <c r="S87" s="9"/>
      <c r="T87" s="9"/>
      <c r="U87" s="9"/>
      <c r="V87" s="188"/>
      <c r="W87" s="206"/>
      <c r="X87" s="137"/>
      <c r="Y87" s="137"/>
      <c r="Z87" s="137"/>
    </row>
    <row r="88" spans="1:26" ht="25.05" customHeight="1" x14ac:dyDescent="0.3">
      <c r="A88" s="179"/>
      <c r="B88" s="203">
        <v>5</v>
      </c>
      <c r="C88" s="180" t="s">
        <v>207</v>
      </c>
      <c r="D88" s="388" t="s">
        <v>208</v>
      </c>
      <c r="E88" s="388"/>
      <c r="F88" s="174" t="s">
        <v>118</v>
      </c>
      <c r="G88" s="175">
        <v>8.5</v>
      </c>
      <c r="H88" s="174"/>
      <c r="I88" s="174">
        <f>ROUND(G88*(H88),2)</f>
        <v>0</v>
      </c>
      <c r="J88" s="176">
        <f>ROUND(G88*(N88),2)</f>
        <v>208.59</v>
      </c>
      <c r="K88" s="177">
        <f>ROUND(G88*(O88),2)</f>
        <v>0</v>
      </c>
      <c r="L88" s="177">
        <f>ROUND(G88*(H88),2)</f>
        <v>0</v>
      </c>
      <c r="M88" s="177"/>
      <c r="N88" s="177">
        <v>24.54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89"/>
      <c r="W88" s="52"/>
      <c r="Z88">
        <v>0</v>
      </c>
    </row>
    <row r="89" spans="1:26" ht="25.05" customHeight="1" x14ac:dyDescent="0.3">
      <c r="A89" s="179"/>
      <c r="B89" s="203">
        <v>6</v>
      </c>
      <c r="C89" s="180" t="s">
        <v>209</v>
      </c>
      <c r="D89" s="388" t="s">
        <v>210</v>
      </c>
      <c r="E89" s="388"/>
      <c r="F89" s="174" t="s">
        <v>115</v>
      </c>
      <c r="G89" s="175">
        <v>7.4</v>
      </c>
      <c r="H89" s="174"/>
      <c r="I89" s="174">
        <f>ROUND(G89*(H89),2)</f>
        <v>0</v>
      </c>
      <c r="J89" s="176">
        <f>ROUND(G89*(N89),2)</f>
        <v>136.09</v>
      </c>
      <c r="K89" s="177">
        <f>ROUND(G89*(O89),2)</f>
        <v>0</v>
      </c>
      <c r="L89" s="177">
        <f>ROUND(G89*(H89),2)</f>
        <v>0</v>
      </c>
      <c r="M89" s="177"/>
      <c r="N89" s="177">
        <v>18.39</v>
      </c>
      <c r="O89" s="177"/>
      <c r="P89" s="181">
        <v>3.0000000000000001E-5</v>
      </c>
      <c r="Q89" s="181"/>
      <c r="R89" s="181">
        <v>3.0000000000000001E-5</v>
      </c>
      <c r="S89" s="178">
        <f>ROUND(G89*(P89),3)</f>
        <v>0</v>
      </c>
      <c r="T89" s="178"/>
      <c r="U89" s="178"/>
      <c r="V89" s="189"/>
      <c r="W89" s="52"/>
      <c r="Z89">
        <v>0</v>
      </c>
    </row>
    <row r="90" spans="1:26" x14ac:dyDescent="0.3">
      <c r="A90" s="9"/>
      <c r="B90" s="202"/>
      <c r="C90" s="172">
        <v>9</v>
      </c>
      <c r="D90" s="364" t="s">
        <v>112</v>
      </c>
      <c r="E90" s="364"/>
      <c r="F90" s="138"/>
      <c r="G90" s="171"/>
      <c r="H90" s="138"/>
      <c r="I90" s="140">
        <f>ROUND((SUM(I87:I89))/1,2)</f>
        <v>0</v>
      </c>
      <c r="J90" s="139"/>
      <c r="K90" s="139"/>
      <c r="L90" s="139">
        <f>ROUND((SUM(L87:L89))/1,2)</f>
        <v>0</v>
      </c>
      <c r="M90" s="139">
        <f>ROUND((SUM(M87:M89))/1,2)</f>
        <v>0</v>
      </c>
      <c r="N90" s="139"/>
      <c r="O90" s="139"/>
      <c r="P90" s="182"/>
      <c r="Q90" s="1"/>
      <c r="R90" s="1"/>
      <c r="S90" s="182">
        <f>ROUND((SUM(S87:S89))/1,2)</f>
        <v>0</v>
      </c>
      <c r="T90" s="2"/>
      <c r="U90" s="2"/>
      <c r="V90" s="190">
        <f>ROUND((SUM(V87:V89))/1,2)</f>
        <v>0</v>
      </c>
      <c r="W90" s="52"/>
    </row>
    <row r="91" spans="1:26" x14ac:dyDescent="0.3">
      <c r="A91" s="1"/>
      <c r="B91" s="198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1"/>
      <c r="W91" s="52"/>
    </row>
    <row r="92" spans="1:26" x14ac:dyDescent="0.3">
      <c r="A92" s="9"/>
      <c r="B92" s="202"/>
      <c r="C92" s="9"/>
      <c r="D92" s="366" t="s">
        <v>73</v>
      </c>
      <c r="E92" s="366"/>
      <c r="F92" s="138"/>
      <c r="G92" s="171"/>
      <c r="H92" s="138"/>
      <c r="I92" s="140">
        <f>ROUND((SUM(I76:I91))/2,2)</f>
        <v>0</v>
      </c>
      <c r="J92" s="139"/>
      <c r="K92" s="139"/>
      <c r="L92" s="139">
        <f>ROUND((SUM(L76:L91))/2,2)</f>
        <v>0</v>
      </c>
      <c r="M92" s="139">
        <f>ROUND((SUM(M76:M91))/2,2)</f>
        <v>0</v>
      </c>
      <c r="N92" s="139"/>
      <c r="O92" s="139"/>
      <c r="P92" s="182"/>
      <c r="Q92" s="1"/>
      <c r="R92" s="1"/>
      <c r="S92" s="182">
        <f>ROUND((SUM(S76:S91))/2,2)</f>
        <v>21.04</v>
      </c>
      <c r="T92" s="1"/>
      <c r="U92" s="1"/>
      <c r="V92" s="190">
        <f>ROUND((SUM(V76:V91))/2,2)</f>
        <v>0</v>
      </c>
      <c r="W92" s="52"/>
    </row>
    <row r="93" spans="1:26" x14ac:dyDescent="0.3">
      <c r="A93" s="1"/>
      <c r="B93" s="204"/>
      <c r="C93" s="183"/>
      <c r="D93" s="389" t="s">
        <v>79</v>
      </c>
      <c r="E93" s="389"/>
      <c r="F93" s="184"/>
      <c r="G93" s="185"/>
      <c r="H93" s="184"/>
      <c r="I93" s="184">
        <f>ROUND((SUM(I76:I92))/3,2)</f>
        <v>0</v>
      </c>
      <c r="J93" s="186"/>
      <c r="K93" s="186">
        <f>ROUND((SUM(K76:K92))/3,2)</f>
        <v>0</v>
      </c>
      <c r="L93" s="186">
        <f>ROUND((SUM(L76:L92))/3,2)</f>
        <v>0</v>
      </c>
      <c r="M93" s="186">
        <f>ROUND((SUM(M76:M92))/3,2)</f>
        <v>0</v>
      </c>
      <c r="N93" s="186"/>
      <c r="O93" s="186"/>
      <c r="P93" s="185"/>
      <c r="Q93" s="183"/>
      <c r="R93" s="183"/>
      <c r="S93" s="185">
        <f>ROUND((SUM(S76:S92))/3,2)</f>
        <v>21.04</v>
      </c>
      <c r="T93" s="183"/>
      <c r="U93" s="183"/>
      <c r="V93" s="192">
        <f>ROUND((SUM(V76:V92))/3,2)</f>
        <v>0</v>
      </c>
      <c r="W93" s="52"/>
      <c r="Y93">
        <f>(SUM(Y76:Y92))</f>
        <v>0</v>
      </c>
      <c r="Z93">
        <f>(SUM(Z76:Z92))</f>
        <v>0</v>
      </c>
    </row>
  </sheetData>
  <mergeCells count="61">
    <mergeCell ref="D90:E90"/>
    <mergeCell ref="D92:E92"/>
    <mergeCell ref="D93:E93"/>
    <mergeCell ref="D83:E83"/>
    <mergeCell ref="D84:E84"/>
    <mergeCell ref="D85:E85"/>
    <mergeCell ref="D87:E87"/>
    <mergeCell ref="D88:E88"/>
    <mergeCell ref="D89:E89"/>
    <mergeCell ref="D76:E76"/>
    <mergeCell ref="D77:E77"/>
    <mergeCell ref="D78:E78"/>
    <mergeCell ref="D79:E79"/>
    <mergeCell ref="D80:E80"/>
    <mergeCell ref="D81:E81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835F09A2-FDD0-490F-B9FE-F13B87573301}"/>
    <hyperlink ref="E1:F1" location="A54:A54" tooltip="Klikni na prechod ku rekapitulácii..." display="Rekapitulácia rozpočtu" xr:uid="{9E6627F4-883D-45BE-801D-09AA073EC401}"/>
    <hyperlink ref="H1:I1" location="B75:B75" tooltip="Klikni na prechod ku Rozpočet..." display="Rozpočet" xr:uid="{F3FCF004-6605-495B-8542-E04ED3523D0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pri MŠ sídlisko 1.mája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07A7-0631-4D24-8B1D-173B2AFE9102}">
  <dimension ref="A1:AA107"/>
  <sheetViews>
    <sheetView workbookViewId="0">
      <pane ySplit="1" topLeftCell="A84" activePane="bottomLeft" state="frozen"/>
      <selection pane="bottomLeft" activeCell="H79" sqref="H79:H10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6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3" t="s">
        <v>28</v>
      </c>
      <c r="C1" s="314"/>
      <c r="D1" s="11"/>
      <c r="E1" s="315" t="s">
        <v>0</v>
      </c>
      <c r="F1" s="316"/>
      <c r="G1" s="12"/>
      <c r="H1" s="371" t="s">
        <v>80</v>
      </c>
      <c r="I1" s="31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7" t="s">
        <v>28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  <c r="R2" s="319"/>
      <c r="S2" s="319"/>
      <c r="T2" s="319"/>
      <c r="U2" s="319"/>
      <c r="V2" s="320"/>
      <c r="W2" s="52"/>
    </row>
    <row r="3" spans="1:23" ht="18" customHeight="1" x14ac:dyDescent="0.3">
      <c r="A3" s="14"/>
      <c r="B3" s="321" t="s">
        <v>29</v>
      </c>
      <c r="C3" s="322"/>
      <c r="D3" s="322"/>
      <c r="E3" s="322"/>
      <c r="F3" s="322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W3" s="52"/>
    </row>
    <row r="4" spans="1:23" ht="18" customHeight="1" x14ac:dyDescent="0.3">
      <c r="A4" s="14"/>
      <c r="B4" s="42" t="s">
        <v>211</v>
      </c>
      <c r="C4" s="31"/>
      <c r="D4" s="24"/>
      <c r="E4" s="24"/>
      <c r="F4" s="43" t="s">
        <v>31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32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33</v>
      </c>
      <c r="C6" s="31"/>
      <c r="D6" s="43" t="s">
        <v>34</v>
      </c>
      <c r="E6" s="24"/>
      <c r="F6" s="43" t="s">
        <v>35</v>
      </c>
      <c r="G6" s="43" t="s">
        <v>36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5" t="s">
        <v>37</v>
      </c>
      <c r="C7" s="326"/>
      <c r="D7" s="326"/>
      <c r="E7" s="326"/>
      <c r="F7" s="326"/>
      <c r="G7" s="326"/>
      <c r="H7" s="32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40</v>
      </c>
      <c r="C8" s="45"/>
      <c r="D8" s="27"/>
      <c r="E8" s="27"/>
      <c r="F8" s="49" t="s">
        <v>41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38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40</v>
      </c>
      <c r="C10" s="31"/>
      <c r="D10" s="24"/>
      <c r="E10" s="24"/>
      <c r="F10" s="43" t="s">
        <v>41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39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40</v>
      </c>
      <c r="C12" s="31"/>
      <c r="D12" s="24"/>
      <c r="E12" s="24"/>
      <c r="F12" s="43" t="s">
        <v>41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62</v>
      </c>
      <c r="D14" s="60" t="s">
        <v>63</v>
      </c>
      <c r="E14" s="65" t="s">
        <v>64</v>
      </c>
      <c r="F14" s="331" t="s">
        <v>48</v>
      </c>
      <c r="G14" s="332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42</v>
      </c>
      <c r="C15" s="62">
        <f>'SO 15755'!E60</f>
        <v>0</v>
      </c>
      <c r="D15" s="57">
        <f>'SO 15755'!F60</f>
        <v>0</v>
      </c>
      <c r="E15" s="66">
        <f>'SO 15755'!G60</f>
        <v>0</v>
      </c>
      <c r="F15" s="334"/>
      <c r="G15" s="335"/>
      <c r="H15" s="330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43</v>
      </c>
      <c r="C16" s="90"/>
      <c r="D16" s="91"/>
      <c r="E16" s="92"/>
      <c r="F16" s="336" t="s">
        <v>49</v>
      </c>
      <c r="G16" s="335"/>
      <c r="H16" s="330"/>
      <c r="I16" s="24"/>
      <c r="J16" s="24"/>
      <c r="K16" s="25"/>
      <c r="L16" s="25"/>
      <c r="M16" s="25"/>
      <c r="N16" s="25"/>
      <c r="O16" s="72"/>
      <c r="P16" s="82">
        <f>(SUM(Z77:Z106))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44</v>
      </c>
      <c r="C17" s="62"/>
      <c r="D17" s="57"/>
      <c r="E17" s="66"/>
      <c r="F17" s="337" t="s">
        <v>50</v>
      </c>
      <c r="G17" s="335"/>
      <c r="H17" s="330"/>
      <c r="I17" s="24"/>
      <c r="J17" s="24"/>
      <c r="K17" s="25"/>
      <c r="L17" s="25"/>
      <c r="M17" s="25"/>
      <c r="N17" s="25"/>
      <c r="O17" s="72"/>
      <c r="P17" s="82">
        <f>(SUM(Y77:Y106))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45</v>
      </c>
      <c r="C18" s="63"/>
      <c r="D18" s="58"/>
      <c r="E18" s="67"/>
      <c r="F18" s="338"/>
      <c r="G18" s="329"/>
      <c r="H18" s="330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46</v>
      </c>
      <c r="C19" s="64"/>
      <c r="D19" s="59"/>
      <c r="E19" s="67"/>
      <c r="F19" s="339"/>
      <c r="G19" s="340"/>
      <c r="H19" s="34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47</v>
      </c>
      <c r="C20" s="56"/>
      <c r="D20" s="93"/>
      <c r="E20" s="94">
        <f>SUM(E15:E19)</f>
        <v>0</v>
      </c>
      <c r="F20" s="342" t="s">
        <v>47</v>
      </c>
      <c r="G20" s="343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56</v>
      </c>
      <c r="C21" s="50"/>
      <c r="D21" s="89"/>
      <c r="E21" s="68">
        <f>((E15*U22*0)+(E16*V22*0)+(E17*W22*0))/100</f>
        <v>0</v>
      </c>
      <c r="F21" s="344" t="s">
        <v>59</v>
      </c>
      <c r="G21" s="335"/>
      <c r="H21" s="330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57</v>
      </c>
      <c r="C22" s="33"/>
      <c r="D22" s="70"/>
      <c r="E22" s="69">
        <f>((E15*U23*0)+(E16*V23*0)+(E17*W23*0))/100</f>
        <v>0</v>
      </c>
      <c r="F22" s="344" t="s">
        <v>60</v>
      </c>
      <c r="G22" s="335"/>
      <c r="H22" s="330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58</v>
      </c>
      <c r="C23" s="33"/>
      <c r="D23" s="70"/>
      <c r="E23" s="69">
        <f>((E15*U24*0)+(E16*V24*0)+(E17*W24*0))/100</f>
        <v>0</v>
      </c>
      <c r="F23" s="344" t="s">
        <v>61</v>
      </c>
      <c r="G23" s="335"/>
      <c r="H23" s="330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8"/>
      <c r="G24" s="329"/>
      <c r="H24" s="330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8" t="s">
        <v>47</v>
      </c>
      <c r="G25" s="340"/>
      <c r="H25" s="330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67</v>
      </c>
      <c r="C26" s="96"/>
      <c r="D26" s="98"/>
      <c r="E26" s="104"/>
      <c r="F26" s="342" t="s">
        <v>51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52</v>
      </c>
      <c r="G27" s="352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53</v>
      </c>
      <c r="G28" s="355"/>
      <c r="H28" s="207">
        <f>P27-SUM('SO 15755'!K77:'SO 15755'!K106)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54</v>
      </c>
      <c r="G29" s="357"/>
      <c r="H29" s="32">
        <f>SUM('SO 15755'!K77:'SO 15755'!K106)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55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2"/>
      <c r="G31" s="379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65</v>
      </c>
      <c r="C32" s="100"/>
      <c r="D32" s="18"/>
      <c r="E32" s="109" t="s">
        <v>66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5"/>
    </row>
    <row r="42" spans="1:23" x14ac:dyDescent="0.3">
      <c r="A42" s="129"/>
      <c r="B42" s="19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5"/>
    </row>
    <row r="43" spans="1:23" x14ac:dyDescent="0.3">
      <c r="A43" s="129"/>
      <c r="B43" s="19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82" t="s">
        <v>0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4"/>
      <c r="W44" s="52"/>
    </row>
    <row r="45" spans="1:23" x14ac:dyDescent="0.3">
      <c r="A45" s="129"/>
      <c r="B45" s="19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3"/>
      <c r="B46" s="360" t="s">
        <v>37</v>
      </c>
      <c r="C46" s="361"/>
      <c r="D46" s="361"/>
      <c r="E46" s="362"/>
      <c r="F46" s="363" t="s">
        <v>34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3"/>
      <c r="B47" s="360" t="s">
        <v>38</v>
      </c>
      <c r="C47" s="361"/>
      <c r="D47" s="361"/>
      <c r="E47" s="362"/>
      <c r="F47" s="363" t="s">
        <v>32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3"/>
      <c r="B48" s="360" t="s">
        <v>39</v>
      </c>
      <c r="C48" s="361"/>
      <c r="D48" s="361"/>
      <c r="E48" s="362"/>
      <c r="F48" s="363" t="s">
        <v>71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3"/>
      <c r="B49" s="345" t="s">
        <v>29</v>
      </c>
      <c r="C49" s="346"/>
      <c r="D49" s="346"/>
      <c r="E49" s="346"/>
      <c r="F49" s="346"/>
      <c r="G49" s="346"/>
      <c r="H49" s="346"/>
      <c r="I49" s="347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197" t="s">
        <v>211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197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80" t="s">
        <v>68</v>
      </c>
      <c r="C54" s="381"/>
      <c r="D54" s="127"/>
      <c r="E54" s="127" t="s">
        <v>62</v>
      </c>
      <c r="F54" s="127" t="s">
        <v>63</v>
      </c>
      <c r="G54" s="127" t="s">
        <v>47</v>
      </c>
      <c r="H54" s="127" t="s">
        <v>69</v>
      </c>
      <c r="I54" s="127" t="s">
        <v>70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5" t="s">
        <v>73</v>
      </c>
      <c r="C55" s="376"/>
      <c r="D55" s="376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06"/>
      <c r="X55" s="137"/>
      <c r="Y55" s="137"/>
      <c r="Z55" s="137"/>
    </row>
    <row r="56" spans="1:26" x14ac:dyDescent="0.3">
      <c r="A56" s="9"/>
      <c r="B56" s="377" t="s">
        <v>74</v>
      </c>
      <c r="C56" s="378"/>
      <c r="D56" s="378"/>
      <c r="E56" s="138">
        <f>'SO 15755'!L86</f>
        <v>0</v>
      </c>
      <c r="F56" s="138">
        <f>'SO 15755'!M86</f>
        <v>0</v>
      </c>
      <c r="G56" s="138">
        <f>'SO 15755'!I86</f>
        <v>0</v>
      </c>
      <c r="H56" s="139">
        <f>'SO 15755'!S86</f>
        <v>0</v>
      </c>
      <c r="I56" s="139">
        <f>'SO 15755'!V86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06"/>
      <c r="X56" s="137"/>
      <c r="Y56" s="137"/>
      <c r="Z56" s="137"/>
    </row>
    <row r="57" spans="1:26" x14ac:dyDescent="0.3">
      <c r="A57" s="9"/>
      <c r="B57" s="377" t="s">
        <v>75</v>
      </c>
      <c r="C57" s="378"/>
      <c r="D57" s="378"/>
      <c r="E57" s="138">
        <f>'SO 15755'!L91</f>
        <v>0</v>
      </c>
      <c r="F57" s="138">
        <f>'SO 15755'!M91</f>
        <v>0</v>
      </c>
      <c r="G57" s="138">
        <f>'SO 15755'!I91</f>
        <v>0</v>
      </c>
      <c r="H57" s="139">
        <f>'SO 15755'!S91</f>
        <v>0.03</v>
      </c>
      <c r="I57" s="139">
        <f>'SO 15755'!V91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06"/>
      <c r="X57" s="137"/>
      <c r="Y57" s="137"/>
      <c r="Z57" s="137"/>
    </row>
    <row r="58" spans="1:26" x14ac:dyDescent="0.3">
      <c r="A58" s="9"/>
      <c r="B58" s="377" t="s">
        <v>77</v>
      </c>
      <c r="C58" s="378"/>
      <c r="D58" s="378"/>
      <c r="E58" s="138">
        <f>'SO 15755'!L100</f>
        <v>0</v>
      </c>
      <c r="F58" s="138">
        <f>'SO 15755'!M100</f>
        <v>0</v>
      </c>
      <c r="G58" s="138">
        <f>'SO 15755'!I100</f>
        <v>0</v>
      </c>
      <c r="H58" s="139">
        <f>'SO 15755'!S100</f>
        <v>4.3099999999999996</v>
      </c>
      <c r="I58" s="139">
        <f>'SO 15755'!V100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06"/>
      <c r="X58" s="137"/>
      <c r="Y58" s="137"/>
      <c r="Z58" s="137"/>
    </row>
    <row r="59" spans="1:26" x14ac:dyDescent="0.3">
      <c r="A59" s="9"/>
      <c r="B59" s="377" t="s">
        <v>78</v>
      </c>
      <c r="C59" s="378"/>
      <c r="D59" s="378"/>
      <c r="E59" s="138">
        <f>'SO 15755'!L104</f>
        <v>0</v>
      </c>
      <c r="F59" s="138">
        <f>'SO 15755'!M104</f>
        <v>0</v>
      </c>
      <c r="G59" s="138">
        <f>'SO 15755'!I104</f>
        <v>0</v>
      </c>
      <c r="H59" s="139">
        <f>'SO 15755'!S104</f>
        <v>0</v>
      </c>
      <c r="I59" s="139">
        <f>'SO 15755'!V104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06"/>
      <c r="X59" s="137"/>
      <c r="Y59" s="137"/>
      <c r="Z59" s="137"/>
    </row>
    <row r="60" spans="1:26" x14ac:dyDescent="0.3">
      <c r="A60" s="9"/>
      <c r="B60" s="365" t="s">
        <v>73</v>
      </c>
      <c r="C60" s="366"/>
      <c r="D60" s="366"/>
      <c r="E60" s="140">
        <f>'SO 15755'!L106</f>
        <v>0</v>
      </c>
      <c r="F60" s="140">
        <f>'SO 15755'!M106</f>
        <v>0</v>
      </c>
      <c r="G60" s="140">
        <f>'SO 15755'!I106</f>
        <v>0</v>
      </c>
      <c r="H60" s="141">
        <f>'SO 15755'!S106</f>
        <v>4.34</v>
      </c>
      <c r="I60" s="141">
        <f>'SO 15755'!V106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06"/>
      <c r="X60" s="137"/>
      <c r="Y60" s="137"/>
      <c r="Z60" s="137"/>
    </row>
    <row r="61" spans="1:26" x14ac:dyDescent="0.3">
      <c r="A61" s="1"/>
      <c r="B61" s="19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7" t="s">
        <v>79</v>
      </c>
      <c r="C62" s="368"/>
      <c r="D62" s="368"/>
      <c r="E62" s="144">
        <f>'SO 15755'!L107</f>
        <v>0</v>
      </c>
      <c r="F62" s="144">
        <f>'SO 15755'!M107</f>
        <v>0</v>
      </c>
      <c r="G62" s="144">
        <f>'SO 15755'!I107</f>
        <v>0</v>
      </c>
      <c r="H62" s="145">
        <f>'SO 15755'!S107</f>
        <v>4.34</v>
      </c>
      <c r="I62" s="145">
        <f>'SO 15755'!V107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0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9" t="s">
        <v>80</v>
      </c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3"/>
      <c r="B68" s="372" t="s">
        <v>37</v>
      </c>
      <c r="C68" s="373"/>
      <c r="D68" s="373"/>
      <c r="E68" s="374"/>
      <c r="F68" s="166"/>
      <c r="G68" s="166"/>
      <c r="H68" s="167" t="s">
        <v>91</v>
      </c>
      <c r="I68" s="385" t="s">
        <v>92</v>
      </c>
      <c r="J68" s="386"/>
      <c r="K68" s="386"/>
      <c r="L68" s="386"/>
      <c r="M68" s="386"/>
      <c r="N68" s="386"/>
      <c r="O68" s="386"/>
      <c r="P68" s="387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3"/>
      <c r="B69" s="360" t="s">
        <v>38</v>
      </c>
      <c r="C69" s="361"/>
      <c r="D69" s="361"/>
      <c r="E69" s="362"/>
      <c r="F69" s="162"/>
      <c r="G69" s="162"/>
      <c r="H69" s="163" t="s">
        <v>32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3"/>
      <c r="B70" s="360" t="s">
        <v>39</v>
      </c>
      <c r="C70" s="361"/>
      <c r="D70" s="361"/>
      <c r="E70" s="362"/>
      <c r="F70" s="162"/>
      <c r="G70" s="162"/>
      <c r="H70" s="163" t="s">
        <v>93</v>
      </c>
      <c r="I70" s="163" t="s">
        <v>36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7" t="s">
        <v>94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7" t="s">
        <v>211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199" t="s">
        <v>72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0" t="s">
        <v>81</v>
      </c>
      <c r="C76" s="127" t="s">
        <v>82</v>
      </c>
      <c r="D76" s="127" t="s">
        <v>83</v>
      </c>
      <c r="E76" s="155"/>
      <c r="F76" s="155" t="s">
        <v>84</v>
      </c>
      <c r="G76" s="155" t="s">
        <v>85</v>
      </c>
      <c r="H76" s="156" t="s">
        <v>86</v>
      </c>
      <c r="I76" s="156" t="s">
        <v>87</v>
      </c>
      <c r="J76" s="156"/>
      <c r="K76" s="156"/>
      <c r="L76" s="156"/>
      <c r="M76" s="156"/>
      <c r="N76" s="156"/>
      <c r="O76" s="156"/>
      <c r="P76" s="156" t="s">
        <v>88</v>
      </c>
      <c r="Q76" s="157"/>
      <c r="R76" s="157"/>
      <c r="S76" s="127" t="s">
        <v>89</v>
      </c>
      <c r="T76" s="158"/>
      <c r="U76" s="158"/>
      <c r="V76" s="127" t="s">
        <v>90</v>
      </c>
      <c r="W76" s="52"/>
    </row>
    <row r="77" spans="1:26" x14ac:dyDescent="0.3">
      <c r="A77" s="9"/>
      <c r="B77" s="201"/>
      <c r="C77" s="169"/>
      <c r="D77" s="376" t="s">
        <v>73</v>
      </c>
      <c r="E77" s="376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87"/>
      <c r="W77" s="206"/>
      <c r="X77" s="137"/>
      <c r="Y77" s="137"/>
      <c r="Z77" s="137"/>
    </row>
    <row r="78" spans="1:26" x14ac:dyDescent="0.3">
      <c r="A78" s="9"/>
      <c r="B78" s="202"/>
      <c r="C78" s="172">
        <v>1</v>
      </c>
      <c r="D78" s="364" t="s">
        <v>95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88"/>
      <c r="W78" s="206"/>
      <c r="X78" s="137"/>
      <c r="Y78" s="137"/>
      <c r="Z78" s="137"/>
    </row>
    <row r="79" spans="1:26" ht="25.05" customHeight="1" x14ac:dyDescent="0.3">
      <c r="A79" s="179"/>
      <c r="B79" s="203">
        <v>1</v>
      </c>
      <c r="C79" s="180" t="s">
        <v>127</v>
      </c>
      <c r="D79" s="388" t="s">
        <v>128</v>
      </c>
      <c r="E79" s="388"/>
      <c r="F79" s="174" t="s">
        <v>129</v>
      </c>
      <c r="G79" s="175">
        <v>3.3</v>
      </c>
      <c r="H79" s="174"/>
      <c r="I79" s="174">
        <f t="shared" ref="I79:I85" si="0">ROUND(G79*(H79),2)</f>
        <v>0</v>
      </c>
      <c r="J79" s="176">
        <f t="shared" ref="J79:J85" si="1">ROUND(G79*(N79),2)</f>
        <v>3.73</v>
      </c>
      <c r="K79" s="177">
        <f t="shared" ref="K79:K85" si="2">ROUND(G79*(O79),2)</f>
        <v>0</v>
      </c>
      <c r="L79" s="177">
        <f t="shared" ref="L79:L84" si="3">ROUND(G79*(H79),2)</f>
        <v>0</v>
      </c>
      <c r="M79" s="177"/>
      <c r="N79" s="177">
        <v>1.1299999999999999</v>
      </c>
      <c r="O79" s="177"/>
      <c r="P79" s="181"/>
      <c r="Q79" s="181"/>
      <c r="R79" s="181"/>
      <c r="S79" s="178">
        <f t="shared" ref="S79:S85" si="4">ROUND(G79*(P79),3)</f>
        <v>0</v>
      </c>
      <c r="T79" s="178"/>
      <c r="U79" s="178"/>
      <c r="V79" s="189"/>
      <c r="W79" s="52"/>
      <c r="Z79">
        <v>0</v>
      </c>
    </row>
    <row r="80" spans="1:26" ht="25.05" customHeight="1" x14ac:dyDescent="0.3">
      <c r="A80" s="179"/>
      <c r="B80" s="203">
        <v>2</v>
      </c>
      <c r="C80" s="180" t="s">
        <v>130</v>
      </c>
      <c r="D80" s="388" t="s">
        <v>131</v>
      </c>
      <c r="E80" s="388"/>
      <c r="F80" s="174" t="s">
        <v>98</v>
      </c>
      <c r="G80" s="175">
        <v>22</v>
      </c>
      <c r="H80" s="174"/>
      <c r="I80" s="174">
        <f t="shared" si="0"/>
        <v>0</v>
      </c>
      <c r="J80" s="176">
        <f t="shared" si="1"/>
        <v>6.38</v>
      </c>
      <c r="K80" s="177">
        <f t="shared" si="2"/>
        <v>0</v>
      </c>
      <c r="L80" s="177">
        <f t="shared" si="3"/>
        <v>0</v>
      </c>
      <c r="M80" s="177"/>
      <c r="N80" s="177">
        <v>0.28999999999999998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89"/>
      <c r="W80" s="52"/>
      <c r="Z80">
        <v>0</v>
      </c>
    </row>
    <row r="81" spans="1:26" ht="25.05" customHeight="1" x14ac:dyDescent="0.3">
      <c r="A81" s="179"/>
      <c r="B81" s="203">
        <v>3</v>
      </c>
      <c r="C81" s="180" t="s">
        <v>132</v>
      </c>
      <c r="D81" s="388" t="s">
        <v>133</v>
      </c>
      <c r="E81" s="388"/>
      <c r="F81" s="174" t="s">
        <v>98</v>
      </c>
      <c r="G81" s="175">
        <v>22</v>
      </c>
      <c r="H81" s="174"/>
      <c r="I81" s="174">
        <f t="shared" si="0"/>
        <v>0</v>
      </c>
      <c r="J81" s="176">
        <f t="shared" si="1"/>
        <v>31.02</v>
      </c>
      <c r="K81" s="177">
        <f t="shared" si="2"/>
        <v>0</v>
      </c>
      <c r="L81" s="177">
        <f t="shared" si="3"/>
        <v>0</v>
      </c>
      <c r="M81" s="177"/>
      <c r="N81" s="177">
        <v>1.41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89"/>
      <c r="W81" s="52"/>
      <c r="Z81">
        <v>0</v>
      </c>
    </row>
    <row r="82" spans="1:26" ht="25.05" customHeight="1" x14ac:dyDescent="0.3">
      <c r="A82" s="179"/>
      <c r="B82" s="203">
        <v>4</v>
      </c>
      <c r="C82" s="180" t="s">
        <v>136</v>
      </c>
      <c r="D82" s="388" t="s">
        <v>137</v>
      </c>
      <c r="E82" s="388"/>
      <c r="F82" s="174" t="s">
        <v>115</v>
      </c>
      <c r="G82" s="175">
        <v>44</v>
      </c>
      <c r="H82" s="174"/>
      <c r="I82" s="174">
        <f t="shared" si="0"/>
        <v>0</v>
      </c>
      <c r="J82" s="176">
        <f t="shared" si="1"/>
        <v>61.16</v>
      </c>
      <c r="K82" s="177">
        <f t="shared" si="2"/>
        <v>0</v>
      </c>
      <c r="L82" s="177">
        <f t="shared" si="3"/>
        <v>0</v>
      </c>
      <c r="M82" s="177"/>
      <c r="N82" s="177">
        <v>1.3900000000000001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89"/>
      <c r="W82" s="52"/>
      <c r="Z82">
        <v>0</v>
      </c>
    </row>
    <row r="83" spans="1:26" ht="25.05" customHeight="1" x14ac:dyDescent="0.3">
      <c r="A83" s="179"/>
      <c r="B83" s="203">
        <v>5</v>
      </c>
      <c r="C83" s="180" t="s">
        <v>138</v>
      </c>
      <c r="D83" s="388" t="s">
        <v>139</v>
      </c>
      <c r="E83" s="388"/>
      <c r="F83" s="174" t="s">
        <v>98</v>
      </c>
      <c r="G83" s="175">
        <v>22</v>
      </c>
      <c r="H83" s="174"/>
      <c r="I83" s="174">
        <f t="shared" si="0"/>
        <v>0</v>
      </c>
      <c r="J83" s="176">
        <f t="shared" si="1"/>
        <v>16.059999999999999</v>
      </c>
      <c r="K83" s="177">
        <f t="shared" si="2"/>
        <v>0</v>
      </c>
      <c r="L83" s="177">
        <f t="shared" si="3"/>
        <v>0</v>
      </c>
      <c r="M83" s="177"/>
      <c r="N83" s="177">
        <v>0.73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89"/>
      <c r="W83" s="52"/>
      <c r="Z83">
        <v>0</v>
      </c>
    </row>
    <row r="84" spans="1:26" ht="25.05" customHeight="1" x14ac:dyDescent="0.3">
      <c r="A84" s="179"/>
      <c r="B84" s="203">
        <v>6</v>
      </c>
      <c r="C84" s="180" t="s">
        <v>140</v>
      </c>
      <c r="D84" s="388" t="s">
        <v>141</v>
      </c>
      <c r="E84" s="388"/>
      <c r="F84" s="174" t="s">
        <v>98</v>
      </c>
      <c r="G84" s="175">
        <v>22</v>
      </c>
      <c r="H84" s="174"/>
      <c r="I84" s="174">
        <f t="shared" si="0"/>
        <v>0</v>
      </c>
      <c r="J84" s="176">
        <f t="shared" si="1"/>
        <v>3.3</v>
      </c>
      <c r="K84" s="177">
        <f t="shared" si="2"/>
        <v>0</v>
      </c>
      <c r="L84" s="177">
        <f t="shared" si="3"/>
        <v>0</v>
      </c>
      <c r="M84" s="177"/>
      <c r="N84" s="177">
        <v>0.15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89"/>
      <c r="W84" s="52"/>
      <c r="Z84">
        <v>0</v>
      </c>
    </row>
    <row r="85" spans="1:26" ht="25.05" customHeight="1" x14ac:dyDescent="0.3">
      <c r="A85" s="179"/>
      <c r="B85" s="217">
        <v>7</v>
      </c>
      <c r="C85" s="214" t="s">
        <v>144</v>
      </c>
      <c r="D85" s="390" t="s">
        <v>145</v>
      </c>
      <c r="E85" s="390"/>
      <c r="F85" s="209" t="s">
        <v>146</v>
      </c>
      <c r="G85" s="210">
        <v>0.69299999999999995</v>
      </c>
      <c r="H85" s="209"/>
      <c r="I85" s="209">
        <f t="shared" si="0"/>
        <v>0</v>
      </c>
      <c r="J85" s="211">
        <f t="shared" si="1"/>
        <v>4.3</v>
      </c>
      <c r="K85" s="212">
        <f t="shared" si="2"/>
        <v>0</v>
      </c>
      <c r="L85" s="212"/>
      <c r="M85" s="212">
        <f>ROUND(G85*(H85),2)</f>
        <v>0</v>
      </c>
      <c r="N85" s="212">
        <v>6.21</v>
      </c>
      <c r="O85" s="212"/>
      <c r="P85" s="215"/>
      <c r="Q85" s="215"/>
      <c r="R85" s="215"/>
      <c r="S85" s="213">
        <f t="shared" si="4"/>
        <v>0</v>
      </c>
      <c r="T85" s="213"/>
      <c r="U85" s="213"/>
      <c r="V85" s="216"/>
      <c r="W85" s="52"/>
      <c r="Z85">
        <v>0</v>
      </c>
    </row>
    <row r="86" spans="1:26" x14ac:dyDescent="0.3">
      <c r="A86" s="9"/>
      <c r="B86" s="202"/>
      <c r="C86" s="172">
        <v>1</v>
      </c>
      <c r="D86" s="364" t="s">
        <v>95</v>
      </c>
      <c r="E86" s="364"/>
      <c r="F86" s="138"/>
      <c r="G86" s="171"/>
      <c r="H86" s="138"/>
      <c r="I86" s="140">
        <f>ROUND((SUM(I78:I85))/1,2)</f>
        <v>0</v>
      </c>
      <c r="J86" s="139"/>
      <c r="K86" s="139"/>
      <c r="L86" s="139">
        <f>ROUND((SUM(L78:L85))/1,2)</f>
        <v>0</v>
      </c>
      <c r="M86" s="139">
        <f>ROUND((SUM(M78:M85))/1,2)</f>
        <v>0</v>
      </c>
      <c r="N86" s="139"/>
      <c r="O86" s="139"/>
      <c r="P86" s="139"/>
      <c r="Q86" s="9"/>
      <c r="R86" s="9"/>
      <c r="S86" s="9">
        <f>ROUND((SUM(S78:S85))/1,2)</f>
        <v>0</v>
      </c>
      <c r="T86" s="9"/>
      <c r="U86" s="9"/>
      <c r="V86" s="190">
        <f>ROUND((SUM(V78:V85))/1,2)</f>
        <v>0</v>
      </c>
      <c r="W86" s="206"/>
      <c r="X86" s="137"/>
      <c r="Y86" s="137"/>
      <c r="Z86" s="137"/>
    </row>
    <row r="87" spans="1:26" x14ac:dyDescent="0.3">
      <c r="A87" s="1"/>
      <c r="B87" s="19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1"/>
      <c r="W87" s="52"/>
    </row>
    <row r="88" spans="1:26" x14ac:dyDescent="0.3">
      <c r="A88" s="9"/>
      <c r="B88" s="202"/>
      <c r="C88" s="172">
        <v>5</v>
      </c>
      <c r="D88" s="364" t="s">
        <v>99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88"/>
      <c r="W88" s="206"/>
      <c r="X88" s="137"/>
      <c r="Y88" s="137"/>
      <c r="Z88" s="137"/>
    </row>
    <row r="89" spans="1:26" ht="25.05" customHeight="1" x14ac:dyDescent="0.3">
      <c r="A89" s="179"/>
      <c r="B89" s="203">
        <v>8</v>
      </c>
      <c r="C89" s="180" t="s">
        <v>100</v>
      </c>
      <c r="D89" s="388" t="s">
        <v>101</v>
      </c>
      <c r="E89" s="388"/>
      <c r="F89" s="174" t="s">
        <v>98</v>
      </c>
      <c r="G89" s="175">
        <v>44</v>
      </c>
      <c r="H89" s="174"/>
      <c r="I89" s="174">
        <f>ROUND(G89*(H89),2)</f>
        <v>0</v>
      </c>
      <c r="J89" s="176">
        <f>ROUND(G89*(N89),2)</f>
        <v>15.4</v>
      </c>
      <c r="K89" s="177">
        <f>ROUND(G89*(O89),2)</f>
        <v>0</v>
      </c>
      <c r="L89" s="177">
        <f>ROUND(G89*(H89),2)</f>
        <v>0</v>
      </c>
      <c r="M89" s="177"/>
      <c r="N89" s="177">
        <v>0.35</v>
      </c>
      <c r="O89" s="177"/>
      <c r="P89" s="181">
        <v>6.0999999999999997E-4</v>
      </c>
      <c r="Q89" s="181"/>
      <c r="R89" s="181">
        <v>6.0999999999999997E-4</v>
      </c>
      <c r="S89" s="178">
        <f>ROUND(G89*(P89),3)</f>
        <v>2.7E-2</v>
      </c>
      <c r="T89" s="178"/>
      <c r="U89" s="178"/>
      <c r="V89" s="189"/>
      <c r="W89" s="52"/>
      <c r="Z89">
        <v>0</v>
      </c>
    </row>
    <row r="90" spans="1:26" ht="25.05" customHeight="1" x14ac:dyDescent="0.3">
      <c r="A90" s="179"/>
      <c r="B90" s="203">
        <v>9</v>
      </c>
      <c r="C90" s="180" t="s">
        <v>149</v>
      </c>
      <c r="D90" s="388" t="s">
        <v>150</v>
      </c>
      <c r="E90" s="388"/>
      <c r="F90" s="174" t="s">
        <v>98</v>
      </c>
      <c r="G90" s="175">
        <v>44</v>
      </c>
      <c r="H90" s="174"/>
      <c r="I90" s="174">
        <f>ROUND(G90*(H90),2)</f>
        <v>0</v>
      </c>
      <c r="J90" s="176">
        <f>ROUND(G90*(N90),2)</f>
        <v>432.96</v>
      </c>
      <c r="K90" s="177">
        <f>ROUND(G90*(O90),2)</f>
        <v>0</v>
      </c>
      <c r="L90" s="177">
        <f>ROUND(G90*(H90),2)</f>
        <v>0</v>
      </c>
      <c r="M90" s="177"/>
      <c r="N90" s="177">
        <v>9.84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89"/>
      <c r="W90" s="52"/>
      <c r="Z90">
        <v>0</v>
      </c>
    </row>
    <row r="91" spans="1:26" x14ac:dyDescent="0.3">
      <c r="A91" s="9"/>
      <c r="B91" s="202"/>
      <c r="C91" s="172">
        <v>5</v>
      </c>
      <c r="D91" s="364" t="s">
        <v>99</v>
      </c>
      <c r="E91" s="364"/>
      <c r="F91" s="138"/>
      <c r="G91" s="171"/>
      <c r="H91" s="138"/>
      <c r="I91" s="140">
        <f>ROUND((SUM(I88:I90))/1,2)</f>
        <v>0</v>
      </c>
      <c r="J91" s="139"/>
      <c r="K91" s="139"/>
      <c r="L91" s="139">
        <f>ROUND((SUM(L88:L90))/1,2)</f>
        <v>0</v>
      </c>
      <c r="M91" s="139">
        <f>ROUND((SUM(M88:M90))/1,2)</f>
        <v>0</v>
      </c>
      <c r="N91" s="139"/>
      <c r="O91" s="139"/>
      <c r="P91" s="139"/>
      <c r="Q91" s="9"/>
      <c r="R91" s="9"/>
      <c r="S91" s="9">
        <f>ROUND((SUM(S88:S90))/1,2)</f>
        <v>0.03</v>
      </c>
      <c r="T91" s="9"/>
      <c r="U91" s="9"/>
      <c r="V91" s="190">
        <f>ROUND((SUM(V88:V90))/1,2)</f>
        <v>0</v>
      </c>
      <c r="W91" s="206"/>
      <c r="X91" s="137"/>
      <c r="Y91" s="137"/>
      <c r="Z91" s="137"/>
    </row>
    <row r="92" spans="1:26" x14ac:dyDescent="0.3">
      <c r="A92" s="1"/>
      <c r="B92" s="198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1"/>
      <c r="W92" s="52"/>
    </row>
    <row r="93" spans="1:26" x14ac:dyDescent="0.3">
      <c r="A93" s="9"/>
      <c r="B93" s="202"/>
      <c r="C93" s="172">
        <v>9</v>
      </c>
      <c r="D93" s="364" t="s">
        <v>112</v>
      </c>
      <c r="E93" s="364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88"/>
      <c r="W93" s="206"/>
      <c r="X93" s="137"/>
      <c r="Y93" s="137"/>
      <c r="Z93" s="137"/>
    </row>
    <row r="94" spans="1:26" ht="25.05" customHeight="1" x14ac:dyDescent="0.3">
      <c r="A94" s="179"/>
      <c r="B94" s="203">
        <v>10</v>
      </c>
      <c r="C94" s="180" t="s">
        <v>151</v>
      </c>
      <c r="D94" s="388" t="s">
        <v>152</v>
      </c>
      <c r="E94" s="388"/>
      <c r="F94" s="174" t="s">
        <v>115</v>
      </c>
      <c r="G94" s="175">
        <v>44</v>
      </c>
      <c r="H94" s="174"/>
      <c r="I94" s="174">
        <f t="shared" ref="I94:I99" si="5">ROUND(G94*(H94),2)</f>
        <v>0</v>
      </c>
      <c r="J94" s="176">
        <f t="shared" ref="J94:J99" si="6">ROUND(G94*(N94),2)</f>
        <v>257.83999999999997</v>
      </c>
      <c r="K94" s="177">
        <f t="shared" ref="K94:K99" si="7">ROUND(G94*(O94),2)</f>
        <v>0</v>
      </c>
      <c r="L94" s="177">
        <f>ROUND(G94*(H94),2)</f>
        <v>0</v>
      </c>
      <c r="M94" s="177"/>
      <c r="N94" s="177">
        <v>5.86</v>
      </c>
      <c r="O94" s="177"/>
      <c r="P94" s="181">
        <v>9.7960000000000005E-2</v>
      </c>
      <c r="Q94" s="181"/>
      <c r="R94" s="181">
        <v>9.7960000000000005E-2</v>
      </c>
      <c r="S94" s="178">
        <f t="shared" ref="S94:S99" si="8">ROUND(G94*(P94),3)</f>
        <v>4.3099999999999996</v>
      </c>
      <c r="T94" s="178"/>
      <c r="U94" s="178"/>
      <c r="V94" s="189"/>
      <c r="W94" s="52"/>
      <c r="Z94">
        <v>0</v>
      </c>
    </row>
    <row r="95" spans="1:26" ht="25.05" customHeight="1" x14ac:dyDescent="0.3">
      <c r="A95" s="179"/>
      <c r="B95" s="203">
        <v>11</v>
      </c>
      <c r="C95" s="180" t="s">
        <v>113</v>
      </c>
      <c r="D95" s="388" t="s">
        <v>114</v>
      </c>
      <c r="E95" s="388"/>
      <c r="F95" s="174" t="s">
        <v>115</v>
      </c>
      <c r="G95" s="175">
        <v>9</v>
      </c>
      <c r="H95" s="174"/>
      <c r="I95" s="174">
        <f t="shared" si="5"/>
        <v>0</v>
      </c>
      <c r="J95" s="176">
        <f t="shared" si="6"/>
        <v>42.3</v>
      </c>
      <c r="K95" s="177">
        <f t="shared" si="7"/>
        <v>0</v>
      </c>
      <c r="L95" s="177">
        <f>ROUND(G95*(H95),2)</f>
        <v>0</v>
      </c>
      <c r="M95" s="177"/>
      <c r="N95" s="177">
        <v>4.7</v>
      </c>
      <c r="O95" s="177"/>
      <c r="P95" s="181">
        <v>2.0000000000000002E-5</v>
      </c>
      <c r="Q95" s="181"/>
      <c r="R95" s="181">
        <v>2.0000000000000002E-5</v>
      </c>
      <c r="S95" s="178">
        <f t="shared" si="8"/>
        <v>0</v>
      </c>
      <c r="T95" s="178"/>
      <c r="U95" s="178"/>
      <c r="V95" s="189"/>
      <c r="W95" s="52"/>
      <c r="Z95">
        <v>0</v>
      </c>
    </row>
    <row r="96" spans="1:26" ht="25.05" customHeight="1" x14ac:dyDescent="0.3">
      <c r="A96" s="179"/>
      <c r="B96" s="203">
        <v>12</v>
      </c>
      <c r="C96" s="180" t="s">
        <v>155</v>
      </c>
      <c r="D96" s="388" t="s">
        <v>156</v>
      </c>
      <c r="E96" s="388"/>
      <c r="F96" s="174" t="s">
        <v>118</v>
      </c>
      <c r="G96" s="175">
        <v>1.76</v>
      </c>
      <c r="H96" s="174"/>
      <c r="I96" s="174">
        <f t="shared" si="5"/>
        <v>0</v>
      </c>
      <c r="J96" s="176">
        <f t="shared" si="6"/>
        <v>39.35</v>
      </c>
      <c r="K96" s="177">
        <f t="shared" si="7"/>
        <v>0</v>
      </c>
      <c r="L96" s="177">
        <f>ROUND(G96*(H96),2)</f>
        <v>0</v>
      </c>
      <c r="M96" s="177"/>
      <c r="N96" s="177">
        <v>22.36</v>
      </c>
      <c r="O96" s="177"/>
      <c r="P96" s="181"/>
      <c r="Q96" s="181"/>
      <c r="R96" s="181"/>
      <c r="S96" s="178">
        <f t="shared" si="8"/>
        <v>0</v>
      </c>
      <c r="T96" s="178"/>
      <c r="U96" s="178"/>
      <c r="V96" s="189"/>
      <c r="W96" s="52"/>
      <c r="Z96">
        <v>0</v>
      </c>
    </row>
    <row r="97" spans="1:26" ht="25.05" customHeight="1" x14ac:dyDescent="0.3">
      <c r="A97" s="179"/>
      <c r="B97" s="203">
        <v>13</v>
      </c>
      <c r="C97" s="180" t="s">
        <v>157</v>
      </c>
      <c r="D97" s="388" t="s">
        <v>158</v>
      </c>
      <c r="E97" s="388"/>
      <c r="F97" s="174" t="s">
        <v>118</v>
      </c>
      <c r="G97" s="175">
        <v>1.76</v>
      </c>
      <c r="H97" s="174"/>
      <c r="I97" s="174">
        <f t="shared" si="5"/>
        <v>0</v>
      </c>
      <c r="J97" s="176">
        <f t="shared" si="6"/>
        <v>1.46</v>
      </c>
      <c r="K97" s="177">
        <f t="shared" si="7"/>
        <v>0</v>
      </c>
      <c r="L97" s="177">
        <f>ROUND(G97*(H97),2)</f>
        <v>0</v>
      </c>
      <c r="M97" s="177"/>
      <c r="N97" s="177">
        <v>0.83</v>
      </c>
      <c r="O97" s="177"/>
      <c r="P97" s="181"/>
      <c r="Q97" s="181"/>
      <c r="R97" s="181"/>
      <c r="S97" s="178">
        <f t="shared" si="8"/>
        <v>0</v>
      </c>
      <c r="T97" s="178"/>
      <c r="U97" s="178"/>
      <c r="V97" s="189"/>
      <c r="W97" s="52"/>
      <c r="Z97">
        <v>0</v>
      </c>
    </row>
    <row r="98" spans="1:26" ht="25.05" customHeight="1" x14ac:dyDescent="0.3">
      <c r="A98" s="179"/>
      <c r="B98" s="203">
        <v>14</v>
      </c>
      <c r="C98" s="180" t="s">
        <v>121</v>
      </c>
      <c r="D98" s="388" t="s">
        <v>122</v>
      </c>
      <c r="E98" s="388"/>
      <c r="F98" s="174" t="s">
        <v>118</v>
      </c>
      <c r="G98" s="175">
        <v>1.76</v>
      </c>
      <c r="H98" s="174"/>
      <c r="I98" s="174">
        <f t="shared" si="5"/>
        <v>0</v>
      </c>
      <c r="J98" s="176">
        <f t="shared" si="6"/>
        <v>24.64</v>
      </c>
      <c r="K98" s="177">
        <f t="shared" si="7"/>
        <v>0</v>
      </c>
      <c r="L98" s="177">
        <f>ROUND(G98*(H98),2)</f>
        <v>0</v>
      </c>
      <c r="M98" s="177"/>
      <c r="N98" s="177">
        <v>14</v>
      </c>
      <c r="O98" s="177"/>
      <c r="P98" s="181"/>
      <c r="Q98" s="181"/>
      <c r="R98" s="181"/>
      <c r="S98" s="178">
        <f t="shared" si="8"/>
        <v>0</v>
      </c>
      <c r="T98" s="178"/>
      <c r="U98" s="178"/>
      <c r="V98" s="189"/>
      <c r="W98" s="52"/>
      <c r="Z98">
        <v>0</v>
      </c>
    </row>
    <row r="99" spans="1:26" ht="25.05" customHeight="1" x14ac:dyDescent="0.3">
      <c r="A99" s="179"/>
      <c r="B99" s="217">
        <v>15</v>
      </c>
      <c r="C99" s="214" t="s">
        <v>159</v>
      </c>
      <c r="D99" s="390" t="s">
        <v>160</v>
      </c>
      <c r="E99" s="390"/>
      <c r="F99" s="209" t="s">
        <v>107</v>
      </c>
      <c r="G99" s="210">
        <v>88.88</v>
      </c>
      <c r="H99" s="209"/>
      <c r="I99" s="209">
        <f t="shared" si="5"/>
        <v>0</v>
      </c>
      <c r="J99" s="211">
        <f t="shared" si="6"/>
        <v>170.65</v>
      </c>
      <c r="K99" s="212">
        <f t="shared" si="7"/>
        <v>0</v>
      </c>
      <c r="L99" s="212"/>
      <c r="M99" s="212">
        <f>ROUND(G99*(H99),2)</f>
        <v>0</v>
      </c>
      <c r="N99" s="212">
        <v>1.92</v>
      </c>
      <c r="O99" s="212"/>
      <c r="P99" s="215"/>
      <c r="Q99" s="215"/>
      <c r="R99" s="215"/>
      <c r="S99" s="213">
        <f t="shared" si="8"/>
        <v>0</v>
      </c>
      <c r="T99" s="213"/>
      <c r="U99" s="213"/>
      <c r="V99" s="216"/>
      <c r="W99" s="52"/>
      <c r="Z99">
        <v>0</v>
      </c>
    </row>
    <row r="100" spans="1:26" x14ac:dyDescent="0.3">
      <c r="A100" s="9"/>
      <c r="B100" s="202"/>
      <c r="C100" s="172">
        <v>9</v>
      </c>
      <c r="D100" s="364" t="s">
        <v>112</v>
      </c>
      <c r="E100" s="364"/>
      <c r="F100" s="138"/>
      <c r="G100" s="171"/>
      <c r="H100" s="138"/>
      <c r="I100" s="140">
        <f>ROUND((SUM(I93:I99))/1,2)</f>
        <v>0</v>
      </c>
      <c r="J100" s="139"/>
      <c r="K100" s="139"/>
      <c r="L100" s="139">
        <f>ROUND((SUM(L93:L99))/1,2)</f>
        <v>0</v>
      </c>
      <c r="M100" s="139">
        <f>ROUND((SUM(M93:M99))/1,2)</f>
        <v>0</v>
      </c>
      <c r="N100" s="139"/>
      <c r="O100" s="139"/>
      <c r="P100" s="139"/>
      <c r="Q100" s="9"/>
      <c r="R100" s="9"/>
      <c r="S100" s="9">
        <f>ROUND((SUM(S93:S99))/1,2)</f>
        <v>4.3099999999999996</v>
      </c>
      <c r="T100" s="9"/>
      <c r="U100" s="9"/>
      <c r="V100" s="190">
        <f>ROUND((SUM(V93:V99))/1,2)</f>
        <v>0</v>
      </c>
      <c r="W100" s="206"/>
      <c r="X100" s="137"/>
      <c r="Y100" s="137"/>
      <c r="Z100" s="137"/>
    </row>
    <row r="101" spans="1:26" x14ac:dyDescent="0.3">
      <c r="A101" s="1"/>
      <c r="B101" s="198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1"/>
      <c r="W101" s="52"/>
    </row>
    <row r="102" spans="1:26" x14ac:dyDescent="0.3">
      <c r="A102" s="9"/>
      <c r="B102" s="202"/>
      <c r="C102" s="172">
        <v>99</v>
      </c>
      <c r="D102" s="364" t="s">
        <v>123</v>
      </c>
      <c r="E102" s="364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88"/>
      <c r="W102" s="206"/>
      <c r="X102" s="137"/>
      <c r="Y102" s="137"/>
      <c r="Z102" s="137"/>
    </row>
    <row r="103" spans="1:26" ht="25.05" customHeight="1" x14ac:dyDescent="0.3">
      <c r="A103" s="179"/>
      <c r="B103" s="203">
        <v>16</v>
      </c>
      <c r="C103" s="180" t="s">
        <v>124</v>
      </c>
      <c r="D103" s="388" t="s">
        <v>125</v>
      </c>
      <c r="E103" s="388"/>
      <c r="F103" s="174" t="s">
        <v>118</v>
      </c>
      <c r="G103" s="175">
        <v>10.083</v>
      </c>
      <c r="H103" s="174"/>
      <c r="I103" s="174">
        <f>ROUND(G103*(H103),2)</f>
        <v>0</v>
      </c>
      <c r="J103" s="176">
        <f>ROUND(G103*(N103),2)</f>
        <v>19.559999999999999</v>
      </c>
      <c r="K103" s="177">
        <f>ROUND(G103*(O103),2)</f>
        <v>0</v>
      </c>
      <c r="L103" s="177">
        <f>ROUND(G103*(H103),2)</f>
        <v>0</v>
      </c>
      <c r="M103" s="177"/>
      <c r="N103" s="177">
        <v>1.94</v>
      </c>
      <c r="O103" s="177"/>
      <c r="P103" s="181"/>
      <c r="Q103" s="181"/>
      <c r="R103" s="181"/>
      <c r="S103" s="178">
        <f>ROUND(G103*(P103),3)</f>
        <v>0</v>
      </c>
      <c r="T103" s="178"/>
      <c r="U103" s="178"/>
      <c r="V103" s="189"/>
      <c r="W103" s="52"/>
      <c r="Z103">
        <v>0</v>
      </c>
    </row>
    <row r="104" spans="1:26" x14ac:dyDescent="0.3">
      <c r="A104" s="9"/>
      <c r="B104" s="202"/>
      <c r="C104" s="172">
        <v>99</v>
      </c>
      <c r="D104" s="364" t="s">
        <v>123</v>
      </c>
      <c r="E104" s="364"/>
      <c r="F104" s="138"/>
      <c r="G104" s="171"/>
      <c r="H104" s="138"/>
      <c r="I104" s="140">
        <f>ROUND((SUM(I102:I103))/1,2)</f>
        <v>0</v>
      </c>
      <c r="J104" s="139"/>
      <c r="K104" s="139"/>
      <c r="L104" s="139">
        <f>ROUND((SUM(L102:L103))/1,2)</f>
        <v>0</v>
      </c>
      <c r="M104" s="139">
        <f>ROUND((SUM(M102:M103))/1,2)</f>
        <v>0</v>
      </c>
      <c r="N104" s="139"/>
      <c r="O104" s="139"/>
      <c r="P104" s="182"/>
      <c r="Q104" s="1"/>
      <c r="R104" s="1"/>
      <c r="S104" s="182">
        <f>ROUND((SUM(S102:S103))/1,2)</f>
        <v>0</v>
      </c>
      <c r="T104" s="2"/>
      <c r="U104" s="2"/>
      <c r="V104" s="190">
        <f>ROUND((SUM(V102:V103))/1,2)</f>
        <v>0</v>
      </c>
      <c r="W104" s="52"/>
    </row>
    <row r="105" spans="1:26" x14ac:dyDescent="0.3">
      <c r="A105" s="1"/>
      <c r="B105" s="198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1"/>
      <c r="W105" s="52"/>
    </row>
    <row r="106" spans="1:26" x14ac:dyDescent="0.3">
      <c r="A106" s="9"/>
      <c r="B106" s="202"/>
      <c r="C106" s="9"/>
      <c r="D106" s="366" t="s">
        <v>73</v>
      </c>
      <c r="E106" s="366"/>
      <c r="F106" s="138"/>
      <c r="G106" s="171"/>
      <c r="H106" s="138"/>
      <c r="I106" s="140">
        <f>ROUND((SUM(I77:I105))/2,2)</f>
        <v>0</v>
      </c>
      <c r="J106" s="139"/>
      <c r="K106" s="139"/>
      <c r="L106" s="139">
        <f>ROUND((SUM(L77:L105))/2,2)</f>
        <v>0</v>
      </c>
      <c r="M106" s="139">
        <f>ROUND((SUM(M77:M105))/2,2)</f>
        <v>0</v>
      </c>
      <c r="N106" s="139"/>
      <c r="O106" s="139"/>
      <c r="P106" s="182"/>
      <c r="Q106" s="1"/>
      <c r="R106" s="1"/>
      <c r="S106" s="182">
        <f>ROUND((SUM(S77:S105))/2,2)</f>
        <v>4.34</v>
      </c>
      <c r="T106" s="1"/>
      <c r="U106" s="1"/>
      <c r="V106" s="190">
        <f>ROUND((SUM(V77:V105))/2,2)</f>
        <v>0</v>
      </c>
      <c r="W106" s="52"/>
    </row>
    <row r="107" spans="1:26" x14ac:dyDescent="0.3">
      <c r="A107" s="1"/>
      <c r="B107" s="204"/>
      <c r="C107" s="183"/>
      <c r="D107" s="389" t="s">
        <v>79</v>
      </c>
      <c r="E107" s="389"/>
      <c r="F107" s="184"/>
      <c r="G107" s="185"/>
      <c r="H107" s="184"/>
      <c r="I107" s="184">
        <f>ROUND((SUM(I77:I106))/3,2)</f>
        <v>0</v>
      </c>
      <c r="J107" s="186"/>
      <c r="K107" s="186">
        <f>ROUND((SUM(K77:K106))/3,2)</f>
        <v>0</v>
      </c>
      <c r="L107" s="186">
        <f>ROUND((SUM(L77:L106))/3,2)</f>
        <v>0</v>
      </c>
      <c r="M107" s="186">
        <f>ROUND((SUM(M77:M106))/3,2)</f>
        <v>0</v>
      </c>
      <c r="N107" s="186"/>
      <c r="O107" s="186"/>
      <c r="P107" s="185"/>
      <c r="Q107" s="183"/>
      <c r="R107" s="183"/>
      <c r="S107" s="185">
        <f>ROUND((SUM(S77:S106))/3,2)</f>
        <v>4.34</v>
      </c>
      <c r="T107" s="183"/>
      <c r="U107" s="183"/>
      <c r="V107" s="192">
        <f>ROUND((SUM(V77:V106))/3,2)</f>
        <v>0</v>
      </c>
      <c r="W107" s="52"/>
      <c r="Y107">
        <f>(SUM(Y77:Y106))</f>
        <v>0</v>
      </c>
      <c r="Z107">
        <f>(SUM(Z77:Z106))</f>
        <v>0</v>
      </c>
    </row>
  </sheetData>
  <mergeCells count="74"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3:E93"/>
    <mergeCell ref="D94:E94"/>
    <mergeCell ref="D95:E95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BF9B77DC-A756-4C57-84C4-A9B2FA57BFC4}"/>
    <hyperlink ref="E1:F1" location="A54:A54" tooltip="Klikni na prechod ku rekapitulácii..." display="Rekapitulácia rozpočtu" xr:uid="{EBADD9ED-F845-4ADF-BA2C-F2349FDD96F1}"/>
    <hyperlink ref="H1:I1" location="B76:B76" tooltip="Klikni na prechod ku Rozpočet..." display="Rozpočet" xr:uid="{E260AC77-55AA-4B1C-B3F1-544E0443E1D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VRANOV N.T. - OPRAVY CHODNÍKOV A MIEST. KOMUNIKÁCIÍ NA ÚZEMÍ MESTA / OPRAVA CHODNÍKA NA SÍDLISKU I. PRI BD 991-988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16</vt:i4>
      </vt:variant>
    </vt:vector>
  </HeadingPairs>
  <TitlesOfParts>
    <vt:vector size="34" baseType="lpstr">
      <vt:lpstr>Rekapitulácia</vt:lpstr>
      <vt:lpstr>Krycí list stavby</vt:lpstr>
      <vt:lpstr>SO 15749</vt:lpstr>
      <vt:lpstr>SO 15750</vt:lpstr>
      <vt:lpstr>SO 15751</vt:lpstr>
      <vt:lpstr>SO 15752</vt:lpstr>
      <vt:lpstr>SO 15753</vt:lpstr>
      <vt:lpstr>SO 15754</vt:lpstr>
      <vt:lpstr>SO 15755</vt:lpstr>
      <vt:lpstr>SO 15756</vt:lpstr>
      <vt:lpstr>SO 15757</vt:lpstr>
      <vt:lpstr>SO 15758</vt:lpstr>
      <vt:lpstr>SO 15759</vt:lpstr>
      <vt:lpstr>SO 15760</vt:lpstr>
      <vt:lpstr>SO 15761</vt:lpstr>
      <vt:lpstr>SO 15762</vt:lpstr>
      <vt:lpstr>SO 15763</vt:lpstr>
      <vt:lpstr>SO 15764</vt:lpstr>
      <vt:lpstr>'SO 15749'!Oblasť_tlače</vt:lpstr>
      <vt:lpstr>'SO 15750'!Oblasť_tlače</vt:lpstr>
      <vt:lpstr>'SO 15751'!Oblasť_tlače</vt:lpstr>
      <vt:lpstr>'SO 15752'!Oblasť_tlače</vt:lpstr>
      <vt:lpstr>'SO 15753'!Oblasť_tlače</vt:lpstr>
      <vt:lpstr>'SO 15754'!Oblasť_tlače</vt:lpstr>
      <vt:lpstr>'SO 15755'!Oblasť_tlače</vt:lpstr>
      <vt:lpstr>'SO 15756'!Oblasť_tlače</vt:lpstr>
      <vt:lpstr>'SO 15757'!Oblasť_tlače</vt:lpstr>
      <vt:lpstr>'SO 15758'!Oblasť_tlače</vt:lpstr>
      <vt:lpstr>'SO 15759'!Oblasť_tlače</vt:lpstr>
      <vt:lpstr>'SO 15760'!Oblasť_tlače</vt:lpstr>
      <vt:lpstr>'SO 15761'!Oblasť_tlače</vt:lpstr>
      <vt:lpstr>'SO 15762'!Oblasť_tlače</vt:lpstr>
      <vt:lpstr>'SO 15763'!Oblasť_tlače</vt:lpstr>
      <vt:lpstr>'SO 15764'!Oblasť_tlače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2022-05-26T15:35:46Z</cp:lastPrinted>
  <dcterms:created xsi:type="dcterms:W3CDTF">2022-05-12T09:12:45Z</dcterms:created>
  <dcterms:modified xsi:type="dcterms:W3CDTF">2022-05-26T15:35:55Z</dcterms:modified>
</cp:coreProperties>
</file>