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pripravar2\Documents\"/>
    </mc:Choice>
  </mc:AlternateContent>
  <bookViews>
    <workbookView xWindow="0" yWindow="0" windowWidth="0" windowHeight="0"/>
  </bookViews>
  <sheets>
    <sheet name="Rekapitulácia stavby" sheetId="1" r:id="rId1"/>
    <sheet name="2022-07 - Včelín - Lokáln..." sheetId="2" r:id="rId2"/>
    <sheet name="ELI - Elektroinštalácia" sheetId="3" r:id="rId3"/>
    <sheet name="UK - Vykurovanie a chladenie" sheetId="4" r:id="rId4"/>
    <sheet name="ZTI - Zdravotechnika" sheetId="5" r:id="rId5"/>
    <sheet name="SO 03,04 - Vonkajšia kana..." sheetId="6" r:id="rId6"/>
  </sheets>
  <definedNames>
    <definedName name="_xlnm.Print_Area" localSheetId="0">'Rekapitulácia stavby'!$D$4:$AO$76,'Rekapitulácia stavby'!$C$82:$AQ$101</definedName>
    <definedName name="_xlnm.Print_Titles" localSheetId="0">'Rekapitulácia stavby'!$92:$92</definedName>
    <definedName name="_xlnm._FilterDatabase" localSheetId="1" hidden="1">'2022-07 - Včelín - Lokáln...'!$C$140:$K$338</definedName>
    <definedName name="_xlnm.Print_Area" localSheetId="1">'2022-07 - Včelín - Lokáln...'!$C$82:$J$122,'2022-07 - Včelín - Lokáln...'!$C$128:$J$338</definedName>
    <definedName name="_xlnm.Print_Titles" localSheetId="1">'2022-07 - Včelín - Lokáln...'!$140:$140</definedName>
    <definedName name="_xlnm._FilterDatabase" localSheetId="2" hidden="1">'ELI - Elektroinštalácia'!$C$127:$K$210</definedName>
    <definedName name="_xlnm.Print_Area" localSheetId="2">'ELI - Elektroinštalácia'!$C$82:$J$107,'ELI - Elektroinštalácia'!$C$113:$J$210</definedName>
    <definedName name="_xlnm.Print_Titles" localSheetId="2">'ELI - Elektroinštalácia'!$127:$127</definedName>
    <definedName name="_xlnm._FilterDatabase" localSheetId="3" hidden="1">'UK - Vykurovanie a chladenie'!$C$128:$K$231</definedName>
    <definedName name="_xlnm.Print_Area" localSheetId="3">'UK - Vykurovanie a chladenie'!$C$82:$J$108,'UK - Vykurovanie a chladenie'!$C$114:$J$231</definedName>
    <definedName name="_xlnm.Print_Titles" localSheetId="3">'UK - Vykurovanie a chladenie'!$128:$128</definedName>
    <definedName name="_xlnm._FilterDatabase" localSheetId="4" hidden="1">'ZTI - Zdravotechnika'!$C$123:$K$192</definedName>
    <definedName name="_xlnm.Print_Area" localSheetId="4">'ZTI - Zdravotechnika'!$C$82:$J$103,'ZTI - Zdravotechnika'!$C$109:$J$192</definedName>
    <definedName name="_xlnm.Print_Titles" localSheetId="4">'ZTI - Zdravotechnika'!$123:$123</definedName>
    <definedName name="_xlnm._FilterDatabase" localSheetId="5" hidden="1">'SO 03,04 - Vonkajšia kana...'!$C$124:$K$155</definedName>
    <definedName name="_xlnm.Print_Area" localSheetId="5">'SO 03,04 - Vonkajšia kana...'!$C$82:$J$106,'SO 03,04 - Vonkajšia kana...'!$C$112:$J$155</definedName>
    <definedName name="_xlnm.Print_Titles" localSheetId="5">'SO 03,04 - Vonkajšia kana...'!$124:$124</definedName>
  </definedNames>
  <calcPr/>
</workbook>
</file>

<file path=xl/calcChain.xml><?xml version="1.0" encoding="utf-8"?>
<calcChain xmlns="http://schemas.openxmlformats.org/spreadsheetml/2006/main">
  <c i="6" l="1" r="J37"/>
  <c r="J36"/>
  <c i="1" r="AY100"/>
  <c i="6" r="J35"/>
  <c i="1" r="AX100"/>
  <c i="6"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0"/>
  <c r="BH140"/>
  <c r="BG140"/>
  <c r="BE140"/>
  <c r="T140"/>
  <c r="R140"/>
  <c r="P140"/>
  <c r="BI139"/>
  <c r="BH139"/>
  <c r="BG139"/>
  <c r="BE139"/>
  <c r="T139"/>
  <c r="R139"/>
  <c r="P139"/>
  <c r="BI137"/>
  <c r="BH137"/>
  <c r="BG137"/>
  <c r="BE137"/>
  <c r="T137"/>
  <c r="T136"/>
  <c r="R137"/>
  <c r="R136"/>
  <c r="P137"/>
  <c r="P136"/>
  <c r="BI135"/>
  <c r="BH135"/>
  <c r="BG135"/>
  <c r="BE135"/>
  <c r="T135"/>
  <c r="T134"/>
  <c r="R135"/>
  <c r="R134"/>
  <c r="P135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F119"/>
  <c r="E117"/>
  <c r="F89"/>
  <c r="E87"/>
  <c r="J24"/>
  <c r="E24"/>
  <c r="J92"/>
  <c r="J23"/>
  <c r="J21"/>
  <c r="E21"/>
  <c r="J121"/>
  <c r="J20"/>
  <c r="J18"/>
  <c r="E18"/>
  <c r="F122"/>
  <c r="J17"/>
  <c r="J15"/>
  <c r="E15"/>
  <c r="F91"/>
  <c r="J14"/>
  <c r="J12"/>
  <c r="J89"/>
  <c r="E7"/>
  <c r="E85"/>
  <c i="5" r="J39"/>
  <c r="J38"/>
  <c i="1" r="AY99"/>
  <c i="5" r="J37"/>
  <c i="1" r="AX99"/>
  <c i="5"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F120"/>
  <c r="F118"/>
  <c r="E116"/>
  <c r="F93"/>
  <c r="F91"/>
  <c r="E89"/>
  <c r="J26"/>
  <c r="E26"/>
  <c r="J121"/>
  <c r="J25"/>
  <c r="J23"/>
  <c r="E23"/>
  <c r="J93"/>
  <c r="J22"/>
  <c r="J20"/>
  <c r="E20"/>
  <c r="F121"/>
  <c r="J19"/>
  <c r="J14"/>
  <c r="J118"/>
  <c r="E7"/>
  <c r="E85"/>
  <c i="4" r="J210"/>
  <c r="J191"/>
  <c r="J39"/>
  <c r="J38"/>
  <c i="1" r="AY98"/>
  <c i="4" r="J37"/>
  <c i="1" r="AX98"/>
  <c i="4"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J105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J103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F123"/>
  <c r="E121"/>
  <c r="F91"/>
  <c r="E89"/>
  <c r="J26"/>
  <c r="E26"/>
  <c r="J94"/>
  <c r="J25"/>
  <c r="J23"/>
  <c r="E23"/>
  <c r="J93"/>
  <c r="J22"/>
  <c r="J20"/>
  <c r="E20"/>
  <c r="F126"/>
  <c r="J19"/>
  <c r="J17"/>
  <c r="E17"/>
  <c r="F93"/>
  <c r="J16"/>
  <c r="J14"/>
  <c r="J91"/>
  <c r="E7"/>
  <c r="E117"/>
  <c i="3" r="J39"/>
  <c r="J38"/>
  <c i="1" r="AY97"/>
  <c i="3" r="J37"/>
  <c i="1" r="AX97"/>
  <c i="3" r="BI210"/>
  <c r="BH210"/>
  <c r="BG210"/>
  <c r="BE210"/>
  <c r="T210"/>
  <c r="T209"/>
  <c r="R210"/>
  <c r="R209"/>
  <c r="P210"/>
  <c r="P209"/>
  <c r="BI208"/>
  <c r="BH208"/>
  <c r="BG208"/>
  <c r="BE208"/>
  <c r="T208"/>
  <c r="R208"/>
  <c r="P208"/>
  <c r="BI207"/>
  <c r="BH207"/>
  <c r="BG207"/>
  <c r="BE207"/>
  <c r="T207"/>
  <c r="R207"/>
  <c r="P207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F122"/>
  <c r="E120"/>
  <c r="F91"/>
  <c r="E89"/>
  <c r="J26"/>
  <c r="E26"/>
  <c r="J94"/>
  <c r="J25"/>
  <c r="J23"/>
  <c r="E23"/>
  <c r="J124"/>
  <c r="J22"/>
  <c r="J20"/>
  <c r="E20"/>
  <c r="F125"/>
  <c r="J19"/>
  <c r="J17"/>
  <c r="E17"/>
  <c r="F124"/>
  <c r="J16"/>
  <c r="J14"/>
  <c r="J91"/>
  <c r="E7"/>
  <c r="E116"/>
  <c i="2" r="J37"/>
  <c r="J36"/>
  <c i="1" r="AY96"/>
  <c i="2" r="J35"/>
  <c i="1" r="AX96"/>
  <c i="2" r="BI338"/>
  <c r="BH338"/>
  <c r="BG338"/>
  <c r="BE338"/>
  <c r="T338"/>
  <c r="T337"/>
  <c r="T336"/>
  <c r="R338"/>
  <c r="R337"/>
  <c r="R336"/>
  <c r="P338"/>
  <c r="P337"/>
  <c r="P336"/>
  <c r="BI335"/>
  <c r="BH335"/>
  <c r="BG335"/>
  <c r="BE335"/>
  <c r="T335"/>
  <c r="R335"/>
  <c r="P335"/>
  <c r="BI334"/>
  <c r="BH334"/>
  <c r="BG334"/>
  <c r="BE334"/>
  <c r="T334"/>
  <c r="R334"/>
  <c r="P334"/>
  <c r="BI332"/>
  <c r="BH332"/>
  <c r="BG332"/>
  <c r="BE332"/>
  <c r="T332"/>
  <c r="R332"/>
  <c r="P332"/>
  <c r="BI331"/>
  <c r="BH331"/>
  <c r="BG331"/>
  <c r="BE331"/>
  <c r="T331"/>
  <c r="R331"/>
  <c r="P331"/>
  <c r="BI330"/>
  <c r="BH330"/>
  <c r="BG330"/>
  <c r="BE330"/>
  <c r="T330"/>
  <c r="R330"/>
  <c r="P330"/>
  <c r="BI328"/>
  <c r="BH328"/>
  <c r="BG328"/>
  <c r="BE328"/>
  <c r="T328"/>
  <c r="R328"/>
  <c r="P328"/>
  <c r="BI327"/>
  <c r="BH327"/>
  <c r="BG327"/>
  <c r="BE327"/>
  <c r="T327"/>
  <c r="R327"/>
  <c r="P327"/>
  <c r="BI326"/>
  <c r="BH326"/>
  <c r="BG326"/>
  <c r="BE326"/>
  <c r="T326"/>
  <c r="R326"/>
  <c r="P326"/>
  <c r="BI324"/>
  <c r="BH324"/>
  <c r="BG324"/>
  <c r="BE324"/>
  <c r="T324"/>
  <c r="R324"/>
  <c r="P324"/>
  <c r="BI323"/>
  <c r="BH323"/>
  <c r="BG323"/>
  <c r="BE323"/>
  <c r="T323"/>
  <c r="R323"/>
  <c r="P323"/>
  <c r="BI322"/>
  <c r="BH322"/>
  <c r="BG322"/>
  <c r="BE322"/>
  <c r="T322"/>
  <c r="R322"/>
  <c r="P322"/>
  <c r="BI321"/>
  <c r="BH321"/>
  <c r="BG321"/>
  <c r="BE321"/>
  <c r="T321"/>
  <c r="R321"/>
  <c r="P321"/>
  <c r="BI320"/>
  <c r="BH320"/>
  <c r="BG320"/>
  <c r="BE320"/>
  <c r="T320"/>
  <c r="R320"/>
  <c r="P320"/>
  <c r="BI319"/>
  <c r="BH319"/>
  <c r="BG319"/>
  <c r="BE319"/>
  <c r="T319"/>
  <c r="R319"/>
  <c r="P319"/>
  <c r="BI318"/>
  <c r="BH318"/>
  <c r="BG318"/>
  <c r="BE318"/>
  <c r="T318"/>
  <c r="R318"/>
  <c r="P318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6"/>
  <c r="BH306"/>
  <c r="BG306"/>
  <c r="BE306"/>
  <c r="T306"/>
  <c r="R306"/>
  <c r="P306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29"/>
  <c r="BH229"/>
  <c r="BG229"/>
  <c r="BE229"/>
  <c r="T229"/>
  <c r="T228"/>
  <c r="R229"/>
  <c r="R228"/>
  <c r="P229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J138"/>
  <c r="J137"/>
  <c r="F137"/>
  <c r="F135"/>
  <c r="E133"/>
  <c r="J92"/>
  <c r="J91"/>
  <c r="F91"/>
  <c r="F89"/>
  <c r="E87"/>
  <c r="J18"/>
  <c r="E18"/>
  <c r="F92"/>
  <c r="J17"/>
  <c r="J12"/>
  <c r="J135"/>
  <c r="E7"/>
  <c r="E85"/>
  <c i="1" r="L90"/>
  <c r="AM90"/>
  <c r="AM89"/>
  <c r="L89"/>
  <c r="AM87"/>
  <c r="L87"/>
  <c r="L85"/>
  <c r="L84"/>
  <c i="2" r="BK331"/>
  <c r="J320"/>
  <c r="J315"/>
  <c r="BK311"/>
  <c r="BK302"/>
  <c r="BK296"/>
  <c r="BK290"/>
  <c r="BK276"/>
  <c r="BK269"/>
  <c r="J257"/>
  <c r="J251"/>
  <c r="BK244"/>
  <c r="BK237"/>
  <c r="J226"/>
  <c r="J221"/>
  <c r="BK209"/>
  <c r="J195"/>
  <c r="BK189"/>
  <c r="BK180"/>
  <c r="BK173"/>
  <c r="J159"/>
  <c r="J151"/>
  <c r="BK328"/>
  <c r="J322"/>
  <c r="BK310"/>
  <c r="J306"/>
  <c r="BK297"/>
  <c r="J284"/>
  <c r="BK280"/>
  <c r="J271"/>
  <c r="BK261"/>
  <c r="BK251"/>
  <c r="J239"/>
  <c r="BK232"/>
  <c r="BK223"/>
  <c r="BK215"/>
  <c r="J208"/>
  <c r="J205"/>
  <c r="BK192"/>
  <c r="J187"/>
  <c r="J179"/>
  <c r="BK167"/>
  <c r="J161"/>
  <c r="J155"/>
  <c r="J148"/>
  <c r="J332"/>
  <c r="BK326"/>
  <c r="BK318"/>
  <c r="J309"/>
  <c r="BK304"/>
  <c r="J294"/>
  <c r="J287"/>
  <c r="J282"/>
  <c r="J275"/>
  <c r="J268"/>
  <c r="BK257"/>
  <c r="BK249"/>
  <c r="J244"/>
  <c r="BK235"/>
  <c r="BK224"/>
  <c r="BK221"/>
  <c r="J214"/>
  <c r="J199"/>
  <c r="BK191"/>
  <c r="BK186"/>
  <c r="BK176"/>
  <c r="J168"/>
  <c r="J153"/>
  <c r="BK146"/>
  <c r="BK335"/>
  <c r="BK321"/>
  <c r="J308"/>
  <c r="BK295"/>
  <c r="BK292"/>
  <c r="BK272"/>
  <c r="J264"/>
  <c r="J254"/>
  <c r="J237"/>
  <c r="BK226"/>
  <c r="J213"/>
  <c r="J206"/>
  <c r="BK199"/>
  <c r="J190"/>
  <c r="BK182"/>
  <c r="BK177"/>
  <c r="BK170"/>
  <c r="J166"/>
  <c r="J156"/>
  <c r="J147"/>
  <c i="3" r="J199"/>
  <c r="J187"/>
  <c r="J181"/>
  <c r="BK179"/>
  <c r="J170"/>
  <c r="BK156"/>
  <c r="J148"/>
  <c r="J142"/>
  <c r="J138"/>
  <c r="J132"/>
  <c r="J204"/>
  <c r="BK196"/>
  <c r="BK190"/>
  <c r="BK183"/>
  <c r="J174"/>
  <c r="BK162"/>
  <c r="J156"/>
  <c r="BK140"/>
  <c r="J134"/>
  <c r="J208"/>
  <c r="J197"/>
  <c r="BK175"/>
  <c r="BK169"/>
  <c r="BK158"/>
  <c r="J152"/>
  <c r="BK145"/>
  <c r="BK199"/>
  <c r="BK194"/>
  <c r="J185"/>
  <c r="J177"/>
  <c r="J172"/>
  <c r="BK166"/>
  <c r="BK153"/>
  <c r="BK148"/>
  <c r="BK142"/>
  <c r="BK132"/>
  <c i="4" r="BK219"/>
  <c r="J205"/>
  <c r="J193"/>
  <c r="J189"/>
  <c r="J177"/>
  <c r="BK164"/>
  <c r="BK156"/>
  <c r="J150"/>
  <c r="J136"/>
  <c r="BK229"/>
  <c r="J223"/>
  <c r="J215"/>
  <c r="BK205"/>
  <c r="J200"/>
  <c r="BK190"/>
  <c r="J185"/>
  <c r="J172"/>
  <c r="BK162"/>
  <c r="J153"/>
  <c r="J145"/>
  <c r="BK136"/>
  <c r="BK130"/>
  <c r="BK223"/>
  <c r="J219"/>
  <c r="BK215"/>
  <c r="BK208"/>
  <c r="BK201"/>
  <c r="BK196"/>
  <c r="J187"/>
  <c r="J181"/>
  <c r="J174"/>
  <c r="BK167"/>
  <c r="J161"/>
  <c r="J151"/>
  <c r="J142"/>
  <c r="J137"/>
  <c r="J227"/>
  <c r="J222"/>
  <c r="J208"/>
  <c r="BK199"/>
  <c r="BK187"/>
  <c r="BK178"/>
  <c r="BK170"/>
  <c r="J156"/>
  <c r="BK151"/>
  <c r="BK142"/>
  <c r="J134"/>
  <c i="5" r="J190"/>
  <c r="J181"/>
  <c r="J174"/>
  <c r="BK168"/>
  <c r="BK153"/>
  <c r="BK147"/>
  <c r="J139"/>
  <c r="J132"/>
  <c r="BK190"/>
  <c r="J186"/>
  <c r="BK179"/>
  <c r="BK173"/>
  <c r="J161"/>
  <c r="J152"/>
  <c r="BK148"/>
  <c r="J143"/>
  <c r="BK133"/>
  <c r="BK127"/>
  <c r="J169"/>
  <c r="BK161"/>
  <c r="BK154"/>
  <c r="BK145"/>
  <c r="J137"/>
  <c r="J129"/>
  <c r="J179"/>
  <c r="J167"/>
  <c r="J154"/>
  <c r="J138"/>
  <c r="BK129"/>
  <c i="6" r="J155"/>
  <c r="BK150"/>
  <c r="BK140"/>
  <c r="BK132"/>
  <c r="BK149"/>
  <c r="J144"/>
  <c r="J131"/>
  <c r="J150"/>
  <c r="BK144"/>
  <c r="BK130"/>
  <c r="J146"/>
  <c r="BK133"/>
  <c i="2" r="BK332"/>
  <c r="BK322"/>
  <c r="J316"/>
  <c r="J305"/>
  <c r="J300"/>
  <c r="J292"/>
  <c r="J280"/>
  <c r="BK274"/>
  <c r="J266"/>
  <c r="J256"/>
  <c r="J250"/>
  <c r="BK242"/>
  <c r="J236"/>
  <c r="J224"/>
  <c r="BK216"/>
  <c r="J200"/>
  <c r="J192"/>
  <c r="J184"/>
  <c r="BK174"/>
  <c r="BK166"/>
  <c r="J158"/>
  <c r="BK334"/>
  <c r="BK324"/>
  <c r="BK320"/>
  <c r="BK309"/>
  <c r="BK300"/>
  <c r="BK291"/>
  <c r="BK282"/>
  <c r="BK275"/>
  <c r="BK268"/>
  <c r="BK254"/>
  <c r="BK248"/>
  <c r="J238"/>
  <c r="J229"/>
  <c r="J217"/>
  <c r="J210"/>
  <c r="J207"/>
  <c r="J196"/>
  <c r="J191"/>
  <c r="J183"/>
  <c r="J174"/>
  <c r="J165"/>
  <c r="J157"/>
  <c r="BK150"/>
  <c r="BK144"/>
  <c r="J328"/>
  <c r="BK319"/>
  <c r="BK313"/>
  <c r="BK307"/>
  <c r="J297"/>
  <c r="J288"/>
  <c r="BK281"/>
  <c r="J269"/>
  <c r="BK264"/>
  <c r="BK256"/>
  <c r="BK245"/>
  <c r="BK238"/>
  <c r="BK229"/>
  <c r="BK222"/>
  <c r="J216"/>
  <c r="BK205"/>
  <c r="BK197"/>
  <c r="J189"/>
  <c r="BK184"/>
  <c r="J173"/>
  <c r="BK164"/>
  <c r="BK152"/>
  <c r="BK145"/>
  <c r="J331"/>
  <c r="BK316"/>
  <c r="J304"/>
  <c r="J285"/>
  <c r="J276"/>
  <c r="BK270"/>
  <c r="J262"/>
  <c r="J252"/>
  <c r="BK234"/>
  <c r="BK214"/>
  <c r="J209"/>
  <c r="BK202"/>
  <c r="BK198"/>
  <c r="BK185"/>
  <c r="J181"/>
  <c r="BK175"/>
  <c r="J169"/>
  <c r="J160"/>
  <c r="BK151"/>
  <c r="J144"/>
  <c i="3" r="BK195"/>
  <c r="J184"/>
  <c r="BK180"/>
  <c r="BK172"/>
  <c r="J157"/>
  <c r="BK150"/>
  <c r="BK144"/>
  <c r="J140"/>
  <c r="J135"/>
  <c r="BK208"/>
  <c r="BK198"/>
  <c r="J193"/>
  <c r="BK185"/>
  <c r="BK176"/>
  <c r="J166"/>
  <c r="J160"/>
  <c r="BK149"/>
  <c r="J133"/>
  <c r="BK202"/>
  <c r="BK187"/>
  <c r="J173"/>
  <c r="J161"/>
  <c r="BK157"/>
  <c r="BK151"/>
  <c r="J143"/>
  <c r="J198"/>
  <c r="BK189"/>
  <c r="BK182"/>
  <c r="J176"/>
  <c r="J169"/>
  <c r="BK163"/>
  <c r="J158"/>
  <c r="J149"/>
  <c r="J144"/>
  <c r="BK136"/>
  <c i="4" r="BK230"/>
  <c r="BK214"/>
  <c r="J196"/>
  <c r="BK188"/>
  <c r="J178"/>
  <c r="BK169"/>
  <c r="J160"/>
  <c r="J154"/>
  <c r="J138"/>
  <c r="J132"/>
  <c r="J224"/>
  <c r="J216"/>
  <c r="BK206"/>
  <c r="J201"/>
  <c r="BK189"/>
  <c r="BK181"/>
  <c r="BK165"/>
  <c r="BK161"/>
  <c r="BK149"/>
  <c r="J143"/>
  <c r="BK135"/>
  <c r="J229"/>
  <c r="BK222"/>
  <c r="BK217"/>
  <c r="J213"/>
  <c r="BK207"/>
  <c r="J199"/>
  <c r="J188"/>
  <c r="BK182"/>
  <c r="BK175"/>
  <c r="J169"/>
  <c r="BK163"/>
  <c r="BK152"/>
  <c r="BK147"/>
  <c r="BK138"/>
  <c r="BK131"/>
  <c r="J217"/>
  <c r="BK204"/>
  <c r="J198"/>
  <c r="BK185"/>
  <c r="J175"/>
  <c r="BK166"/>
  <c r="BK154"/>
  <c r="J146"/>
  <c r="BK139"/>
  <c r="BK132"/>
  <c i="5" r="BK186"/>
  <c r="J182"/>
  <c r="BK176"/>
  <c r="BK170"/>
  <c r="BK157"/>
  <c r="J148"/>
  <c r="BK142"/>
  <c r="J133"/>
  <c r="BK192"/>
  <c r="BK188"/>
  <c r="BK183"/>
  <c r="J178"/>
  <c r="J168"/>
  <c r="BK162"/>
  <c r="BK155"/>
  <c r="J149"/>
  <c r="BK139"/>
  <c r="BK130"/>
  <c r="J173"/>
  <c r="BK164"/>
  <c r="J158"/>
  <c r="BK149"/>
  <c r="J142"/>
  <c r="BK131"/>
  <c r="J180"/>
  <c r="J170"/>
  <c r="J164"/>
  <c r="J155"/>
  <c r="BK144"/>
  <c r="BK132"/>
  <c i="6" r="BK154"/>
  <c r="J145"/>
  <c r="BK135"/>
  <c r="BK155"/>
  <c r="J148"/>
  <c r="BK143"/>
  <c r="J132"/>
  <c r="BK148"/>
  <c r="J137"/>
  <c r="J147"/>
  <c r="BK137"/>
  <c r="J129"/>
  <c i="2" r="J334"/>
  <c r="J326"/>
  <c r="J318"/>
  <c r="J313"/>
  <c r="BK303"/>
  <c r="J298"/>
  <c r="J289"/>
  <c r="BK279"/>
  <c r="J272"/>
  <c r="BK265"/>
  <c r="J253"/>
  <c r="J249"/>
  <c r="J241"/>
  <c r="J235"/>
  <c r="J222"/>
  <c r="BK211"/>
  <c r="BK208"/>
  <c r="J193"/>
  <c r="J182"/>
  <c r="J170"/>
  <c r="BK161"/>
  <c r="J152"/>
  <c r="J327"/>
  <c r="J321"/>
  <c r="J307"/>
  <c r="J302"/>
  <c r="J290"/>
  <c r="J281"/>
  <c r="J274"/>
  <c r="BK262"/>
  <c r="BK252"/>
  <c r="J245"/>
  <c r="J234"/>
  <c r="BK225"/>
  <c r="BK219"/>
  <c r="BK212"/>
  <c r="BK206"/>
  <c r="BK195"/>
  <c r="BK190"/>
  <c r="J186"/>
  <c r="BK168"/>
  <c r="BK160"/>
  <c r="BK153"/>
  <c r="BK147"/>
  <c r="BK330"/>
  <c r="J324"/>
  <c r="BK315"/>
  <c r="BK308"/>
  <c r="BK301"/>
  <c r="BK289"/>
  <c r="BK285"/>
  <c r="J279"/>
  <c r="J265"/>
  <c r="BK258"/>
  <c r="BK253"/>
  <c r="J248"/>
  <c r="BK241"/>
  <c r="J233"/>
  <c r="J223"/>
  <c r="J219"/>
  <c r="J204"/>
  <c r="BK194"/>
  <c r="BK187"/>
  <c r="BK181"/>
  <c r="J171"/>
  <c r="BK162"/>
  <c r="BK148"/>
  <c r="J338"/>
  <c r="BK327"/>
  <c r="J314"/>
  <c r="J303"/>
  <c r="BK294"/>
  <c r="J283"/>
  <c r="BK266"/>
  <c r="J255"/>
  <c r="J242"/>
  <c r="BK233"/>
  <c r="J215"/>
  <c r="J211"/>
  <c r="BK201"/>
  <c r="J197"/>
  <c r="BK183"/>
  <c r="BK179"/>
  <c r="J172"/>
  <c r="J167"/>
  <c r="BK159"/>
  <c r="BK149"/>
  <c i="3" r="BK207"/>
  <c r="J191"/>
  <c r="J182"/>
  <c r="BK174"/>
  <c r="BK164"/>
  <c r="J153"/>
  <c r="J145"/>
  <c r="BK137"/>
  <c r="J210"/>
  <c r="BK200"/>
  <c r="J194"/>
  <c r="BK186"/>
  <c r="J180"/>
  <c r="J164"/>
  <c r="BK159"/>
  <c r="BK146"/>
  <c r="J137"/>
  <c r="BK210"/>
  <c r="BK201"/>
  <c r="BK178"/>
  <c r="J163"/>
  <c r="J155"/>
  <c r="J150"/>
  <c r="J141"/>
  <c r="J136"/>
  <c r="BK134"/>
  <c r="J131"/>
  <c r="J130"/>
  <c r="J207"/>
  <c r="BK204"/>
  <c r="J203"/>
  <c r="J202"/>
  <c r="J201"/>
  <c r="J200"/>
  <c r="BK197"/>
  <c r="J186"/>
  <c r="J178"/>
  <c r="BK173"/>
  <c r="J167"/>
  <c r="BK160"/>
  <c r="BK152"/>
  <c r="BK143"/>
  <c r="BK133"/>
  <c i="4" r="BK226"/>
  <c r="BK200"/>
  <c r="J190"/>
  <c r="J182"/>
  <c r="BK171"/>
  <c r="J167"/>
  <c r="J158"/>
  <c r="BK148"/>
  <c r="J135"/>
  <c r="J228"/>
  <c r="BK218"/>
  <c r="BK212"/>
  <c r="J204"/>
  <c r="BK195"/>
  <c r="BK183"/>
  <c r="BK177"/>
  <c r="J163"/>
  <c r="J155"/>
  <c r="BK146"/>
  <c r="J140"/>
  <c r="J131"/>
  <c r="J226"/>
  <c r="J218"/>
  <c r="J214"/>
  <c r="J206"/>
  <c r="J197"/>
  <c r="J194"/>
  <c r="BK186"/>
  <c r="J179"/>
  <c r="J171"/>
  <c r="J166"/>
  <c r="BK160"/>
  <c r="J149"/>
  <c r="J141"/>
  <c r="BK134"/>
  <c r="BK225"/>
  <c r="J207"/>
  <c r="BK202"/>
  <c r="BK193"/>
  <c r="J180"/>
  <c r="BK172"/>
  <c r="J162"/>
  <c r="BK153"/>
  <c r="BK143"/>
  <c r="BK137"/>
  <c r="J130"/>
  <c i="5" r="J184"/>
  <c r="BK180"/>
  <c r="BK172"/>
  <c r="J160"/>
  <c r="BK152"/>
  <c r="BK146"/>
  <c r="BK134"/>
  <c r="J128"/>
  <c r="J189"/>
  <c r="BK181"/>
  <c r="BK175"/>
  <c r="BK166"/>
  <c r="BK158"/>
  <c r="BK150"/>
  <c r="J145"/>
  <c r="BK135"/>
  <c r="J191"/>
  <c r="BK189"/>
  <c r="J188"/>
  <c r="BK187"/>
  <c r="J185"/>
  <c r="BK178"/>
  <c r="BK177"/>
  <c r="BK174"/>
  <c r="BK167"/>
  <c r="J162"/>
  <c r="J157"/>
  <c r="BK151"/>
  <c r="BK140"/>
  <c r="J134"/>
  <c r="BK182"/>
  <c r="J172"/>
  <c r="J166"/>
  <c r="J156"/>
  <c r="J147"/>
  <c r="BK137"/>
  <c r="J130"/>
  <c i="6" r="J149"/>
  <c r="BK139"/>
  <c r="BK131"/>
  <c r="BK151"/>
  <c r="J140"/>
  <c r="BK129"/>
  <c r="BK146"/>
  <c r="J139"/>
  <c i="2" r="J335"/>
  <c r="J330"/>
  <c r="J319"/>
  <c r="BK314"/>
  <c r="BK306"/>
  <c r="J301"/>
  <c r="J295"/>
  <c r="BK287"/>
  <c r="J277"/>
  <c r="BK271"/>
  <c r="J260"/>
  <c r="BK255"/>
  <c r="BK246"/>
  <c r="BK240"/>
  <c r="BK227"/>
  <c r="BK217"/>
  <c r="BK210"/>
  <c r="J202"/>
  <c r="J185"/>
  <c r="J176"/>
  <c r="BK172"/>
  <c r="BK165"/>
  <c r="BK157"/>
  <c r="J145"/>
  <c r="J323"/>
  <c r="J311"/>
  <c r="BK305"/>
  <c r="BK298"/>
  <c r="BK288"/>
  <c r="BK277"/>
  <c r="J270"/>
  <c r="J258"/>
  <c r="J246"/>
  <c r="BK236"/>
  <c r="J227"/>
  <c r="BK220"/>
  <c r="BK213"/>
  <c r="J198"/>
  <c r="BK193"/>
  <c r="J188"/>
  <c r="J175"/>
  <c r="J164"/>
  <c r="BK156"/>
  <c r="J149"/>
  <c i="1" r="AS95"/>
  <c i="2" r="J291"/>
  <c r="BK283"/>
  <c r="BK273"/>
  <c r="J267"/>
  <c r="J261"/>
  <c r="BK250"/>
  <c r="BK239"/>
  <c r="J225"/>
  <c r="J220"/>
  <c r="BK207"/>
  <c r="J201"/>
  <c r="BK196"/>
  <c r="BK188"/>
  <c r="J177"/>
  <c r="BK169"/>
  <c r="BK155"/>
  <c r="J150"/>
  <c r="BK338"/>
  <c r="BK323"/>
  <c r="J310"/>
  <c r="J296"/>
  <c r="BK284"/>
  <c r="J273"/>
  <c r="BK267"/>
  <c r="BK260"/>
  <c r="J240"/>
  <c r="J232"/>
  <c r="J212"/>
  <c r="BK204"/>
  <c r="BK200"/>
  <c r="J194"/>
  <c r="J180"/>
  <c r="BK171"/>
  <c r="J162"/>
  <c r="BK158"/>
  <c r="J146"/>
  <c i="3" r="BK193"/>
  <c r="J183"/>
  <c r="BK177"/>
  <c r="BK167"/>
  <c r="BK155"/>
  <c r="J147"/>
  <c r="BK141"/>
  <c r="BK139"/>
  <c r="BK131"/>
  <c r="BK203"/>
  <c r="J195"/>
  <c r="J189"/>
  <c r="J179"/>
  <c r="J168"/>
  <c r="BK161"/>
  <c r="J154"/>
  <c r="BK138"/>
  <c r="BK130"/>
  <c r="J190"/>
  <c r="BK181"/>
  <c r="BK170"/>
  <c r="J159"/>
  <c r="BK154"/>
  <c r="BK147"/>
  <c r="J196"/>
  <c r="BK191"/>
  <c r="BK184"/>
  <c r="J175"/>
  <c r="BK168"/>
  <c r="J162"/>
  <c r="J151"/>
  <c r="J146"/>
  <c r="J139"/>
  <c r="BK135"/>
  <c i="4" r="BK227"/>
  <c r="BK213"/>
  <c r="BK194"/>
  <c r="BK179"/>
  <c r="BK174"/>
  <c r="J168"/>
  <c r="J159"/>
  <c r="J152"/>
  <c r="BK145"/>
  <c r="J230"/>
  <c r="J225"/>
  <c r="BK221"/>
  <c r="J209"/>
  <c r="J203"/>
  <c r="BK198"/>
  <c r="J186"/>
  <c r="BK180"/>
  <c r="J164"/>
  <c r="BK159"/>
  <c r="J147"/>
  <c r="BK141"/>
  <c r="BK133"/>
  <c r="BK228"/>
  <c r="J221"/>
  <c r="BK216"/>
  <c r="J212"/>
  <c r="J202"/>
  <c r="J195"/>
  <c r="J183"/>
  <c r="BK176"/>
  <c r="J170"/>
  <c r="J165"/>
  <c r="BK158"/>
  <c r="J148"/>
  <c r="J139"/>
  <c r="J133"/>
  <c r="BK224"/>
  <c r="BK209"/>
  <c r="BK203"/>
  <c r="BK197"/>
  <c r="J176"/>
  <c r="BK168"/>
  <c r="BK155"/>
  <c r="BK150"/>
  <c r="BK140"/>
  <c i="5" r="BK191"/>
  <c r="J183"/>
  <c r="J177"/>
  <c r="J171"/>
  <c r="J159"/>
  <c r="J150"/>
  <c r="J144"/>
  <c r="BK138"/>
  <c r="J127"/>
  <c r="J187"/>
  <c r="BK185"/>
  <c r="J176"/>
  <c r="BK171"/>
  <c r="J163"/>
  <c r="BK156"/>
  <c r="J146"/>
  <c r="BK136"/>
  <c r="J131"/>
  <c r="J192"/>
  <c r="BK163"/>
  <c r="BK160"/>
  <c r="J153"/>
  <c r="BK143"/>
  <c r="J136"/>
  <c r="BK184"/>
  <c r="J175"/>
  <c r="BK169"/>
  <c r="BK159"/>
  <c r="J151"/>
  <c r="J140"/>
  <c r="J135"/>
  <c r="BK128"/>
  <c i="6" r="J153"/>
  <c r="J133"/>
  <c r="BK153"/>
  <c r="BK147"/>
  <c r="J135"/>
  <c r="J154"/>
  <c r="J143"/>
  <c r="J151"/>
  <c r="BK145"/>
  <c r="J130"/>
  <c i="2" l="1" r="P143"/>
  <c r="P154"/>
  <c r="P163"/>
  <c r="T178"/>
  <c r="T203"/>
  <c r="T218"/>
  <c r="BK231"/>
  <c r="J231"/>
  <c r="J106"/>
  <c r="BK243"/>
  <c r="J243"/>
  <c r="J107"/>
  <c r="BK247"/>
  <c r="J247"/>
  <c r="J108"/>
  <c r="BK259"/>
  <c r="J259"/>
  <c r="J109"/>
  <c r="P263"/>
  <c r="P278"/>
  <c r="BK286"/>
  <c r="J286"/>
  <c r="J112"/>
  <c r="BK293"/>
  <c r="J293"/>
  <c r="J113"/>
  <c r="BK299"/>
  <c r="J299"/>
  <c r="J114"/>
  <c r="BK312"/>
  <c r="J312"/>
  <c r="J115"/>
  <c r="BK317"/>
  <c r="J317"/>
  <c r="J116"/>
  <c r="P325"/>
  <c r="P329"/>
  <c r="R333"/>
  <c i="3" r="P129"/>
  <c r="BK165"/>
  <c r="J165"/>
  <c r="J100"/>
  <c r="P171"/>
  <c r="BK188"/>
  <c r="J188"/>
  <c r="J102"/>
  <c r="BK192"/>
  <c r="J192"/>
  <c r="J103"/>
  <c r="T206"/>
  <c r="T205"/>
  <c i="4" r="P157"/>
  <c r="P144"/>
  <c r="P173"/>
  <c r="BK184"/>
  <c r="J184"/>
  <c r="J102"/>
  <c r="BK192"/>
  <c r="J192"/>
  <c r="J104"/>
  <c r="T220"/>
  <c r="T211"/>
  <c i="5" r="R126"/>
  <c r="BK141"/>
  <c r="J141"/>
  <c r="J101"/>
  <c r="R165"/>
  <c i="6" r="R128"/>
  <c r="BK138"/>
  <c r="J138"/>
  <c r="J102"/>
  <c r="P142"/>
  <c i="2" r="R143"/>
  <c r="R154"/>
  <c r="T163"/>
  <c r="P178"/>
  <c r="P203"/>
  <c r="P218"/>
  <c r="R231"/>
  <c r="T243"/>
  <c r="P247"/>
  <c r="R259"/>
  <c r="BK263"/>
  <c r="J263"/>
  <c r="J110"/>
  <c r="BK278"/>
  <c r="J278"/>
  <c r="J111"/>
  <c r="P286"/>
  <c r="R293"/>
  <c r="T299"/>
  <c r="T312"/>
  <c r="T317"/>
  <c r="T325"/>
  <c r="T329"/>
  <c r="T333"/>
  <c i="3" r="BK129"/>
  <c r="J129"/>
  <c r="J99"/>
  <c r="R165"/>
  <c r="T171"/>
  <c r="T188"/>
  <c r="R192"/>
  <c r="R206"/>
  <c r="R205"/>
  <c i="4" r="R157"/>
  <c r="R144"/>
  <c r="R129"/>
  <c r="R173"/>
  <c r="R184"/>
  <c r="R192"/>
  <c r="R220"/>
  <c r="R211"/>
  <c i="5" r="P126"/>
  <c r="P141"/>
  <c r="T165"/>
  <c i="6" r="BK128"/>
  <c r="P138"/>
  <c r="BK142"/>
  <c r="BK152"/>
  <c r="J152"/>
  <c r="J105"/>
  <c r="P152"/>
  <c i="2" r="T143"/>
  <c r="T142"/>
  <c r="T154"/>
  <c r="R163"/>
  <c r="R178"/>
  <c r="R203"/>
  <c r="R218"/>
  <c r="T231"/>
  <c r="R243"/>
  <c r="R247"/>
  <c r="T259"/>
  <c r="T263"/>
  <c r="T278"/>
  <c r="R286"/>
  <c r="P293"/>
  <c r="R299"/>
  <c r="P312"/>
  <c r="R317"/>
  <c r="R325"/>
  <c r="R329"/>
  <c r="P333"/>
  <c i="3" r="R129"/>
  <c r="P165"/>
  <c r="BK171"/>
  <c r="J171"/>
  <c r="J101"/>
  <c r="P188"/>
  <c r="P192"/>
  <c r="P206"/>
  <c r="P205"/>
  <c i="4" r="T157"/>
  <c r="T144"/>
  <c r="T129"/>
  <c r="T173"/>
  <c r="T184"/>
  <c r="P192"/>
  <c r="BK220"/>
  <c r="J220"/>
  <c r="J107"/>
  <c i="5" r="BK126"/>
  <c r="T141"/>
  <c r="P165"/>
  <c i="6" r="T128"/>
  <c r="T127"/>
  <c r="T138"/>
  <c r="R142"/>
  <c r="R141"/>
  <c r="R152"/>
  <c i="2" r="BK143"/>
  <c r="BK154"/>
  <c r="J154"/>
  <c r="J99"/>
  <c r="BK163"/>
  <c r="J163"/>
  <c r="J100"/>
  <c r="BK178"/>
  <c r="J178"/>
  <c r="J101"/>
  <c r="BK203"/>
  <c r="J203"/>
  <c r="J102"/>
  <c r="BK218"/>
  <c r="J218"/>
  <c r="J103"/>
  <c r="P231"/>
  <c r="P243"/>
  <c r="T247"/>
  <c r="P259"/>
  <c r="R263"/>
  <c r="R278"/>
  <c r="T286"/>
  <c r="T293"/>
  <c r="P299"/>
  <c r="R312"/>
  <c r="P317"/>
  <c r="BK325"/>
  <c r="J325"/>
  <c r="J117"/>
  <c r="BK329"/>
  <c r="J329"/>
  <c r="J118"/>
  <c r="BK333"/>
  <c r="J333"/>
  <c r="J119"/>
  <c i="3" r="T129"/>
  <c r="T128"/>
  <c r="T165"/>
  <c r="R171"/>
  <c r="R188"/>
  <c r="T192"/>
  <c r="BK206"/>
  <c i="4" r="BK157"/>
  <c r="J157"/>
  <c r="J100"/>
  <c r="BK173"/>
  <c r="J173"/>
  <c r="J101"/>
  <c r="P184"/>
  <c r="T192"/>
  <c r="P220"/>
  <c r="P211"/>
  <c i="5" r="T126"/>
  <c r="T125"/>
  <c r="T124"/>
  <c r="R141"/>
  <c r="BK165"/>
  <c r="J165"/>
  <c r="J102"/>
  <c i="6" r="P128"/>
  <c r="P127"/>
  <c r="R138"/>
  <c r="T142"/>
  <c r="T141"/>
  <c r="T152"/>
  <c i="3" r="BK209"/>
  <c r="J209"/>
  <c r="J106"/>
  <c i="2" r="BK228"/>
  <c r="J228"/>
  <c r="J104"/>
  <c i="4" r="BK211"/>
  <c r="J211"/>
  <c r="J106"/>
  <c i="6" r="BK134"/>
  <c r="J134"/>
  <c r="J100"/>
  <c i="2" r="BK337"/>
  <c r="J337"/>
  <c r="J121"/>
  <c i="4" r="BK129"/>
  <c r="J129"/>
  <c r="J98"/>
  <c r="BK144"/>
  <c r="J144"/>
  <c r="J99"/>
  <c i="6" r="BK136"/>
  <c r="J136"/>
  <c r="J101"/>
  <c r="E115"/>
  <c r="F121"/>
  <c r="BF144"/>
  <c r="BF151"/>
  <c r="BF155"/>
  <c r="J91"/>
  <c r="J119"/>
  <c r="BF129"/>
  <c r="BF135"/>
  <c r="BF137"/>
  <c r="BF139"/>
  <c r="BF145"/>
  <c r="BF150"/>
  <c r="BF153"/>
  <c i="5" r="J126"/>
  <c r="J100"/>
  <c i="6" r="F92"/>
  <c r="J122"/>
  <c r="BF130"/>
  <c r="BF133"/>
  <c r="BF140"/>
  <c r="BF143"/>
  <c r="BF147"/>
  <c r="BF131"/>
  <c r="BF132"/>
  <c r="BF146"/>
  <c r="BF148"/>
  <c r="BF149"/>
  <c r="BF154"/>
  <c i="5" r="J91"/>
  <c r="F94"/>
  <c r="E112"/>
  <c r="BF134"/>
  <c r="BF136"/>
  <c r="BF137"/>
  <c r="BF139"/>
  <c r="BF143"/>
  <c r="BF153"/>
  <c r="BF154"/>
  <c r="BF164"/>
  <c r="BF174"/>
  <c r="BF176"/>
  <c r="BF187"/>
  <c r="BF188"/>
  <c r="J94"/>
  <c r="BF128"/>
  <c r="BF135"/>
  <c r="BF140"/>
  <c r="BF146"/>
  <c r="BF157"/>
  <c r="BF163"/>
  <c r="BF171"/>
  <c r="BF177"/>
  <c r="BF179"/>
  <c r="BF184"/>
  <c r="BF191"/>
  <c r="J120"/>
  <c r="BF127"/>
  <c r="BF129"/>
  <c r="BF130"/>
  <c r="BF142"/>
  <c r="BF144"/>
  <c r="BF145"/>
  <c r="BF148"/>
  <c r="BF151"/>
  <c r="BF152"/>
  <c r="BF155"/>
  <c r="BF160"/>
  <c r="BF161"/>
  <c r="BF162"/>
  <c r="BF166"/>
  <c r="BF167"/>
  <c r="BF170"/>
  <c r="BF172"/>
  <c r="BF178"/>
  <c r="BF183"/>
  <c r="BF190"/>
  <c r="BF192"/>
  <c r="BF131"/>
  <c r="BF132"/>
  <c r="BF133"/>
  <c r="BF138"/>
  <c r="BF147"/>
  <c r="BF149"/>
  <c r="BF150"/>
  <c r="BF156"/>
  <c r="BF158"/>
  <c r="BF159"/>
  <c r="BF168"/>
  <c r="BF169"/>
  <c r="BF173"/>
  <c r="BF175"/>
  <c r="BF180"/>
  <c r="BF181"/>
  <c r="BF182"/>
  <c r="BF185"/>
  <c r="BF186"/>
  <c r="BF189"/>
  <c i="4" r="F94"/>
  <c r="J125"/>
  <c r="BF136"/>
  <c r="BF145"/>
  <c r="BF148"/>
  <c r="BF152"/>
  <c r="BF155"/>
  <c r="BF161"/>
  <c r="BF163"/>
  <c r="BF174"/>
  <c r="BF179"/>
  <c r="BF187"/>
  <c r="BF190"/>
  <c r="BF197"/>
  <c r="BF199"/>
  <c r="BF202"/>
  <c r="BF214"/>
  <c r="BF216"/>
  <c r="BF221"/>
  <c i="3" r="J206"/>
  <c r="J105"/>
  <c i="4" r="E85"/>
  <c r="J123"/>
  <c r="J126"/>
  <c r="BF132"/>
  <c r="BF137"/>
  <c r="BF138"/>
  <c r="BF147"/>
  <c r="BF159"/>
  <c r="BF160"/>
  <c r="BF164"/>
  <c r="BF165"/>
  <c r="BF166"/>
  <c r="BF168"/>
  <c r="BF169"/>
  <c r="BF175"/>
  <c r="BF180"/>
  <c r="BF181"/>
  <c r="BF182"/>
  <c r="BF186"/>
  <c r="BF193"/>
  <c r="BF194"/>
  <c r="BF196"/>
  <c r="BF198"/>
  <c r="BF201"/>
  <c r="BF205"/>
  <c r="BF209"/>
  <c r="BF212"/>
  <c r="BF218"/>
  <c r="BF224"/>
  <c r="BF225"/>
  <c r="BF227"/>
  <c r="BF228"/>
  <c r="BF230"/>
  <c r="F125"/>
  <c r="BF130"/>
  <c r="BF139"/>
  <c r="BF140"/>
  <c r="BF142"/>
  <c r="BF143"/>
  <c r="BF146"/>
  <c r="BF149"/>
  <c r="BF151"/>
  <c r="BF154"/>
  <c r="BF171"/>
  <c r="BF178"/>
  <c r="BF183"/>
  <c r="BF185"/>
  <c r="BF188"/>
  <c r="BF189"/>
  <c r="BF200"/>
  <c r="BF203"/>
  <c r="BF207"/>
  <c r="BF208"/>
  <c r="BF215"/>
  <c r="BF222"/>
  <c r="BF223"/>
  <c r="BF226"/>
  <c r="BF131"/>
  <c r="BF133"/>
  <c r="BF134"/>
  <c r="BF135"/>
  <c r="BF141"/>
  <c r="BF150"/>
  <c r="BF153"/>
  <c r="BF156"/>
  <c r="BF158"/>
  <c r="BF162"/>
  <c r="BF167"/>
  <c r="BF170"/>
  <c r="BF172"/>
  <c r="BF176"/>
  <c r="BF177"/>
  <c r="BF195"/>
  <c r="BF204"/>
  <c r="BF206"/>
  <c r="BF213"/>
  <c r="BF217"/>
  <c r="BF219"/>
  <c r="BF229"/>
  <c i="2" r="J143"/>
  <c r="J98"/>
  <c i="3" r="J93"/>
  <c r="J125"/>
  <c r="BF131"/>
  <c r="BF133"/>
  <c r="BF134"/>
  <c r="BF138"/>
  <c r="BF140"/>
  <c r="BF142"/>
  <c r="BF150"/>
  <c r="BF152"/>
  <c r="BF166"/>
  <c r="BF168"/>
  <c r="BF169"/>
  <c r="BF170"/>
  <c r="BF176"/>
  <c r="BF180"/>
  <c r="BF185"/>
  <c r="BF195"/>
  <c r="BF200"/>
  <c r="BF208"/>
  <c r="BF210"/>
  <c r="F93"/>
  <c r="J122"/>
  <c r="BF130"/>
  <c r="BF135"/>
  <c r="BF145"/>
  <c r="BF149"/>
  <c r="BF151"/>
  <c r="BF154"/>
  <c r="BF157"/>
  <c r="BF158"/>
  <c r="BF162"/>
  <c r="BF174"/>
  <c r="BF199"/>
  <c r="BF204"/>
  <c r="BF132"/>
  <c r="BF136"/>
  <c r="BF143"/>
  <c r="BF146"/>
  <c r="BF148"/>
  <c r="BF153"/>
  <c r="BF155"/>
  <c r="BF161"/>
  <c r="BF163"/>
  <c r="BF164"/>
  <c r="BF167"/>
  <c r="BF172"/>
  <c r="BF175"/>
  <c r="BF177"/>
  <c r="BF187"/>
  <c r="BF189"/>
  <c r="BF190"/>
  <c r="BF193"/>
  <c r="BF198"/>
  <c r="BF201"/>
  <c r="BF202"/>
  <c r="BF203"/>
  <c r="BF207"/>
  <c r="E85"/>
  <c r="F94"/>
  <c r="BF137"/>
  <c r="BF139"/>
  <c r="BF141"/>
  <c r="BF144"/>
  <c r="BF147"/>
  <c r="BF156"/>
  <c r="BF159"/>
  <c r="BF160"/>
  <c r="BF173"/>
  <c r="BF178"/>
  <c r="BF179"/>
  <c r="BF181"/>
  <c r="BF182"/>
  <c r="BF183"/>
  <c r="BF184"/>
  <c r="BF186"/>
  <c r="BF191"/>
  <c r="BF194"/>
  <c r="BF196"/>
  <c r="BF197"/>
  <c i="2" r="J89"/>
  <c r="BF146"/>
  <c r="BF155"/>
  <c r="BF159"/>
  <c r="BF161"/>
  <c r="BF168"/>
  <c r="BF171"/>
  <c r="BF180"/>
  <c r="BF189"/>
  <c r="BF193"/>
  <c r="BF205"/>
  <c r="BF208"/>
  <c r="BF211"/>
  <c r="BF212"/>
  <c r="BF213"/>
  <c r="BF233"/>
  <c r="BF241"/>
  <c r="BF245"/>
  <c r="BF253"/>
  <c r="BF254"/>
  <c r="BF257"/>
  <c r="BF269"/>
  <c r="BF272"/>
  <c r="BF282"/>
  <c r="BF284"/>
  <c r="BF285"/>
  <c r="BF291"/>
  <c r="BF298"/>
  <c r="BF302"/>
  <c r="BF310"/>
  <c r="BF313"/>
  <c r="BF322"/>
  <c r="BF330"/>
  <c r="BF335"/>
  <c r="BF338"/>
  <c r="F138"/>
  <c r="BF149"/>
  <c r="BF151"/>
  <c r="BF152"/>
  <c r="BF157"/>
  <c r="BF158"/>
  <c r="BF162"/>
  <c r="BF169"/>
  <c r="BF174"/>
  <c r="BF176"/>
  <c r="BF183"/>
  <c r="BF187"/>
  <c r="BF196"/>
  <c r="BF200"/>
  <c r="BF202"/>
  <c r="BF204"/>
  <c r="BF215"/>
  <c r="BF220"/>
  <c r="BF222"/>
  <c r="BF229"/>
  <c r="BF232"/>
  <c r="BF250"/>
  <c r="BF251"/>
  <c r="BF252"/>
  <c r="BF260"/>
  <c r="BF262"/>
  <c r="BF264"/>
  <c r="BF267"/>
  <c r="BF268"/>
  <c r="BF274"/>
  <c r="BF275"/>
  <c r="BF281"/>
  <c r="BF290"/>
  <c r="BF292"/>
  <c r="BF294"/>
  <c r="BF297"/>
  <c r="BF300"/>
  <c r="BF304"/>
  <c r="BF307"/>
  <c r="BF308"/>
  <c r="BF309"/>
  <c r="BF318"/>
  <c r="BF319"/>
  <c r="BF321"/>
  <c r="BF323"/>
  <c r="BF328"/>
  <c r="BF331"/>
  <c r="E131"/>
  <c r="BF145"/>
  <c r="BF147"/>
  <c r="BF148"/>
  <c r="BF153"/>
  <c r="BF156"/>
  <c r="BF160"/>
  <c r="BF164"/>
  <c r="BF166"/>
  <c r="BF167"/>
  <c r="BF177"/>
  <c r="BF179"/>
  <c r="BF181"/>
  <c r="BF182"/>
  <c r="BF186"/>
  <c r="BF190"/>
  <c r="BF191"/>
  <c r="BF194"/>
  <c r="BF197"/>
  <c r="BF198"/>
  <c r="BF201"/>
  <c r="BF207"/>
  <c r="BF209"/>
  <c r="BF210"/>
  <c r="BF216"/>
  <c r="BF217"/>
  <c r="BF219"/>
  <c r="BF224"/>
  <c r="BF226"/>
  <c r="BF227"/>
  <c r="BF237"/>
  <c r="BF238"/>
  <c r="BF246"/>
  <c r="BF249"/>
  <c r="BF266"/>
  <c r="BF270"/>
  <c r="BF279"/>
  <c r="BF280"/>
  <c r="BF283"/>
  <c r="BF287"/>
  <c r="BF289"/>
  <c r="BF296"/>
  <c r="BF301"/>
  <c r="BF303"/>
  <c r="BF306"/>
  <c r="BF320"/>
  <c r="BF326"/>
  <c r="BF327"/>
  <c r="BF332"/>
  <c r="BF144"/>
  <c r="BF150"/>
  <c r="BF165"/>
  <c r="BF170"/>
  <c r="BF172"/>
  <c r="BF173"/>
  <c r="BF175"/>
  <c r="BF184"/>
  <c r="BF185"/>
  <c r="BF188"/>
  <c r="BF192"/>
  <c r="BF195"/>
  <c r="BF199"/>
  <c r="BF206"/>
  <c r="BF214"/>
  <c r="BF221"/>
  <c r="BF223"/>
  <c r="BF225"/>
  <c r="BF234"/>
  <c r="BF235"/>
  <c r="BF236"/>
  <c r="BF239"/>
  <c r="BF240"/>
  <c r="BF242"/>
  <c r="BF244"/>
  <c r="BF248"/>
  <c r="BF255"/>
  <c r="BF256"/>
  <c r="BF258"/>
  <c r="BF261"/>
  <c r="BF265"/>
  <c r="BF271"/>
  <c r="BF273"/>
  <c r="BF276"/>
  <c r="BF277"/>
  <c r="BF288"/>
  <c r="BF295"/>
  <c r="BF305"/>
  <c r="BF311"/>
  <c r="BF314"/>
  <c r="BF315"/>
  <c r="BF316"/>
  <c r="BF324"/>
  <c r="BF334"/>
  <c r="F33"/>
  <c i="1" r="AZ96"/>
  <c i="2" r="F37"/>
  <c i="1" r="BD96"/>
  <c i="4" r="J35"/>
  <c i="1" r="AV98"/>
  <c i="5" r="F37"/>
  <c i="1" r="BB99"/>
  <c i="6" r="J33"/>
  <c i="1" r="AV100"/>
  <c i="6" r="F35"/>
  <c i="1" r="BB100"/>
  <c i="2" r="F36"/>
  <c i="1" r="BC96"/>
  <c i="3" r="F35"/>
  <c i="1" r="AZ97"/>
  <c i="3" r="F38"/>
  <c i="1" r="BC97"/>
  <c i="4" r="F35"/>
  <c i="1" r="AZ98"/>
  <c i="5" r="F35"/>
  <c i="1" r="AZ99"/>
  <c i="4" r="J32"/>
  <c i="6" r="F33"/>
  <c i="1" r="AZ100"/>
  <c i="6" r="F36"/>
  <c i="1" r="BC100"/>
  <c i="2" r="J33"/>
  <c i="1" r="AV96"/>
  <c i="3" r="J35"/>
  <c i="1" r="AV97"/>
  <c i="4" r="F37"/>
  <c i="1" r="BB98"/>
  <c i="4" r="F38"/>
  <c i="1" r="BC98"/>
  <c i="5" r="F38"/>
  <c i="1" r="BC99"/>
  <c i="6" r="F37"/>
  <c i="1" r="BD100"/>
  <c i="2" r="F35"/>
  <c i="1" r="BB96"/>
  <c r="AS94"/>
  <c i="3" r="F37"/>
  <c i="1" r="BB97"/>
  <c i="3" r="F39"/>
  <c i="1" r="BD97"/>
  <c i="4" r="F39"/>
  <c i="1" r="BD98"/>
  <c i="5" r="J35"/>
  <c i="1" r="AV99"/>
  <c i="5" r="F39"/>
  <c i="1" r="BD99"/>
  <c i="4" l="1" r="P129"/>
  <c i="1" r="AU98"/>
  <c i="3" r="BK205"/>
  <c r="J205"/>
  <c r="J104"/>
  <c i="5" r="BK125"/>
  <c r="BK124"/>
  <c r="J124"/>
  <c r="J98"/>
  <c i="2" r="R230"/>
  <c r="R142"/>
  <c r="P230"/>
  <c i="6" r="BK127"/>
  <c i="5" r="R125"/>
  <c r="R124"/>
  <c i="2" r="T230"/>
  <c r="T141"/>
  <c i="6" r="BK141"/>
  <c r="J141"/>
  <c r="J103"/>
  <c i="3" r="P128"/>
  <c i="1" r="AU97"/>
  <c i="2" r="P142"/>
  <c r="P141"/>
  <c i="1" r="AU96"/>
  <c i="2" r="BK142"/>
  <c r="J142"/>
  <c r="J97"/>
  <c i="6" r="T126"/>
  <c r="T125"/>
  <c i="3" r="R128"/>
  <c i="5" r="P125"/>
  <c r="P124"/>
  <c i="1" r="AU99"/>
  <c i="6" r="P141"/>
  <c r="P126"/>
  <c r="P125"/>
  <c i="1" r="AU100"/>
  <c i="6" r="R127"/>
  <c r="R126"/>
  <c r="R125"/>
  <c r="J128"/>
  <c r="J99"/>
  <c r="J142"/>
  <c r="J104"/>
  <c i="2" r="BK230"/>
  <c r="J230"/>
  <c r="J105"/>
  <c r="BK336"/>
  <c r="J336"/>
  <c r="J120"/>
  <c i="1" r="AG98"/>
  <c i="3" r="J36"/>
  <c i="1" r="AW97"/>
  <c r="AT97"/>
  <c i="4" r="J36"/>
  <c i="1" r="AW98"/>
  <c r="AT98"/>
  <c r="AN98"/>
  <c r="BD95"/>
  <c i="6" r="F34"/>
  <c i="1" r="BA100"/>
  <c i="2" r="J34"/>
  <c i="1" r="AW96"/>
  <c r="AT96"/>
  <c r="AZ95"/>
  <c r="AV95"/>
  <c i="5" r="F36"/>
  <c i="1" r="BA99"/>
  <c i="3" r="F36"/>
  <c i="1" r="BA97"/>
  <c i="4" r="F36"/>
  <c i="1" r="BA98"/>
  <c r="BB95"/>
  <c i="6" r="J34"/>
  <c i="1" r="AW100"/>
  <c r="AT100"/>
  <c i="2" r="F34"/>
  <c i="1" r="BA96"/>
  <c r="BC95"/>
  <c r="AY95"/>
  <c i="5" r="J36"/>
  <c i="1" r="AW99"/>
  <c r="AT99"/>
  <c i="6" l="1" r="BK126"/>
  <c r="J126"/>
  <c r="J97"/>
  <c i="2" r="R141"/>
  <c r="BK141"/>
  <c r="J141"/>
  <c r="J96"/>
  <c i="3" r="BK128"/>
  <c r="J128"/>
  <c r="J98"/>
  <c i="6" r="J127"/>
  <c r="J98"/>
  <c i="5" r="J125"/>
  <c r="J99"/>
  <c i="4" r="J41"/>
  <c i="1" r="BB94"/>
  <c r="AX94"/>
  <c r="BC94"/>
  <c r="AY94"/>
  <c r="BD94"/>
  <c r="W33"/>
  <c i="5" r="J32"/>
  <c i="1" r="AG99"/>
  <c r="AX95"/>
  <c r="AZ94"/>
  <c r="AV94"/>
  <c r="AK29"/>
  <c r="AU95"/>
  <c r="AU94"/>
  <c r="BA95"/>
  <c r="AW95"/>
  <c r="AT95"/>
  <c i="5" l="1" r="J41"/>
  <c i="6" r="BK125"/>
  <c r="J125"/>
  <c r="J96"/>
  <c i="1" r="AN99"/>
  <c r="BA94"/>
  <c r="AW94"/>
  <c r="AK30"/>
  <c r="W31"/>
  <c r="W29"/>
  <c r="W32"/>
  <c i="3" r="J32"/>
  <c i="1" r="AG97"/>
  <c r="AN97"/>
  <c i="2" r="J30"/>
  <c i="1" r="AG96"/>
  <c r="AN96"/>
  <c i="3" l="1" r="J41"/>
  <c i="2" r="J39"/>
  <c i="1" r="W30"/>
  <c i="6" r="J30"/>
  <c i="1" r="AG100"/>
  <c r="AG95"/>
  <c r="AG94"/>
  <c r="AK26"/>
  <c r="AT94"/>
  <c r="AN94"/>
  <c l="1" r="AN95"/>
  <c i="6" r="J39"/>
  <c i="1" r="AN100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<sst xmlns="http://schemas.openxmlformats.org/spreadsheetml/2006/main">
  <si>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</si>
  <si>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</si>
  <si>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</si>
  <si>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</si>
  <si>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</si>
  <si>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{c06fe5b8-35cd-4485-840e-612de3e10f01}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</si>
  <si>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</si>
  <si>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</si>
  <si>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</si>
  <si>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</si>
  <si>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</si>
  <si>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</si>
  <si>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</si>
  <si>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2022T2704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</si>
  <si>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</si>
  <si>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</si>
  <si>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Včelín - Lokálna predajňa Včelco s.r.o.</t>
  </si>
  <si>
    <t>JKSO:</t>
  </si>
  <si>
    <t>KS:</t>
  </si>
  <si>
    <t>Miesto:</t>
  </si>
  <si>
    <t>Smolenice, par.č. 620/,108,110,109</t>
  </si>
  <si>
    <t>Dátum:</t>
  </si>
  <si>
    <t>27.4.2022</t>
  </si>
  <si>
    <t>Objednávateľ:</t>
  </si>
  <si>
    <t>IČO:</t>
  </si>
  <si>
    <t>VČELCO, s.r.o. Továrenská 10A, 119 04 Smolenice</t>
  </si>
  <si>
    <t>IČ DPH:</t>
  </si>
  <si>
    <t>Zhotoviteľ:</t>
  </si>
  <si>
    <t>Vyplň údaj</t>
  </si>
  <si>
    <t>Projektant:</t>
  </si>
  <si>
    <t>Ing. Miloš Karol</t>
  </si>
  <si>
    <t>Spracovateľ:</t>
  </si>
  <si>
    <t>Ing. Tibor Jakubis</t>
  </si>
  <si>
    <t>True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</si>
  <si>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</si>
  <si>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</si>
  <si>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</si>
  <si>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</si>
  <si>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</si>
  <si>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</si>
  <si>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</si>
  <si>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</si>
  <si>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</si>
  <si>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</si>
  <si>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</si>
  <si>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</si>
  <si>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</si>
  <si>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</si>
  <si>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</si>
  <si>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</si>
  <si>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</si>
  <si>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</si>
  <si>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</si>
  <si>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</si>
  <si>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</si>
  <si>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</si>
  <si>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</si>
  <si>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</si>
  <si>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</si>
  <si>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</si>
  <si>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</si>
  <si>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</si>
  <si>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</si>
  <si>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</si>
  <si>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</si>
  <si>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</si>
  <si>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</si>
  <si>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</si>
  <si>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</si>
  <si>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</si>
  <si>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</si>
  <si>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</si>
  <si>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</si>
  <si>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</si>
  <si>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</si>
  <si>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</si>
  <si>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</si>
  <si>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</si>
  <si>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</si>
  <si>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2022-07</t>
  </si>
  <si>
    <t>STA</t>
  </si>
  <si>
    <t>1</t>
  </si>
  <si>
    <t>{4d09790c-58ae-4dad-9e8b-749bf76e0750}</t>
  </si>
  <si>
    <t>/</t>
  </si>
  <si>
    <t>Časť</t>
  </si>
  <si>
    <t>2</t>
  </si>
  <si>
    <t>###NOINSERT###</t>
  </si>
  <si>
    <t>ELI</t>
  </si>
  <si>
    <t>Elektroinštalácia</t>
  </si>
  <si>
    <t>{3b4029cf-2d0d-4f92-a95c-c4a5fcc06591}</t>
  </si>
  <si>
    <t>UK</t>
  </si>
  <si>
    <t>Vykurovanie a chladenie</t>
  </si>
  <si>
    <t>{8d5d7a79-b00e-4616-8c6e-009ce98745e3}</t>
  </si>
  <si>
    <t>ZTI</t>
  </si>
  <si>
    <t>Zdravotechnika</t>
  </si>
  <si>
    <t>{8415c7aa-24ae-471a-9e0b-6a98d9b4717c}</t>
  </si>
  <si>
    <t>SO 03,04</t>
  </si>
  <si>
    <t>Vonkajšia kanalizácia a vodovod</t>
  </si>
  <si>
    <t>{8592467e-50c7-4fc7-9e76-e8ba65a7e4e7}</t>
  </si>
  <si>
    <t>KRYCÍ LIST ROZPOČTU</t>
  </si>
  <si>
    <t>Objekt:</t>
  </si>
  <si>
    <t>2022-07 - Včelín - Lokálna predajňa Včelco s.r.o.</t>
  </si>
  <si>
    <t>Ing.Nyulassy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</si>
  <si>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</si>
  <si>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</si>
  <si>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</si>
  <si>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</si>
  <si>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</si>
  <si>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</si>
  <si>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</si>
  <si>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</si>
  <si>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</si>
  <si>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</si>
  <si>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</si>
  <si>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</si>
  <si>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</si>
  <si>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</si>
  <si>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</si>
  <si>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</t>
  </si>
  <si>
    <t xml:space="preserve">    713 - Izolácie tepelné</t>
  </si>
  <si>
    <t xml:space="preserve">    722 - Zdravotechnika - vnútorný vodovod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</si>
  <si>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</si>
  <si>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</si>
  <si>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</si>
  <si>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</si>
  <si>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</si>
  <si>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</si>
  <si>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</si>
  <si>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781 - Obklady</t>
  </si>
  <si>
    <t xml:space="preserve">    783 - Nátery</t>
  </si>
  <si>
    <t xml:space="preserve">    784 - Dokončovacie práce - maľby</t>
  </si>
  <si>
    <t>M - M</t>
  </si>
  <si>
    <t xml:space="preserve">    43-M - Montáž oceľových konštrukcií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</si>
  <si>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</si>
  <si>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</si>
  <si>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</si>
  <si>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</si>
  <si>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</si>
  <si>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</si>
  <si>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</si>
  <si>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</si>
  <si>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</si>
  <si>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</si>
  <si>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</si>
  <si>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</si>
  <si>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</si>
  <si>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</si>
  <si>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</si>
  <si>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</si>
  <si>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</si>
  <si>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122201102.S</t>
  </si>
  <si>
    <t>Odkopávka a prekopávka nezapažená v hornine 3, nad 100 do 1000 m3</t>
  </si>
  <si>
    <t>m3</t>
  </si>
  <si>
    <t>4</t>
  </si>
  <si>
    <t>122201109.S</t>
  </si>
  <si>
    <t>Odkopávky a prekopávky nezapažené. Príplatok k cenám za lepivosť horniny 3</t>
  </si>
  <si>
    <t>3</t>
  </si>
  <si>
    <t>132201101.S</t>
  </si>
  <si>
    <t>Výkop ryhy do šírky 600 mm v horn.3 do 100 m3</t>
  </si>
  <si>
    <t>6</t>
  </si>
  <si>
    <t>132201109.S</t>
  </si>
  <si>
    <t>Príplatok k cene za lepivosť pri hĺbení rýh šírky do 600 mm zapažených i nezapažených s urovnaním dna v hornine 3</t>
  </si>
  <si>
    <t>8</t>
  </si>
  <si>
    <t>5</t>
  </si>
  <si>
    <t>133201201.S</t>
  </si>
  <si>
    <t>Výkop šachty nezapaženej, hornina 3 do 100 m3</t>
  </si>
  <si>
    <t>10</t>
  </si>
  <si>
    <t>133201209.S</t>
  </si>
  <si>
    <t>Príplatok k cenám za lepivosť horniny tr.3</t>
  </si>
  <si>
    <t>12</t>
  </si>
  <si>
    <t>7</t>
  </si>
  <si>
    <t>162501122.S</t>
  </si>
  <si>
    <t>Vodorovné premiestnenie výkopku po spevnenej ceste z horniny tr.1-4, nad 100 do 1000 m3 na vzdialenosť do 3000 m</t>
  </si>
  <si>
    <t>14</t>
  </si>
  <si>
    <t>162501123.S</t>
  </si>
  <si>
    <t>Vodorovné premiestnenie výkopku po spevnenej ceste z horniny tr.1-4, nad 100 do 1000 m3, príplatok k cene za každých ďalšich a začatých 1000 m</t>
  </si>
  <si>
    <t>16</t>
  </si>
  <si>
    <t>9</t>
  </si>
  <si>
    <t>171201202.S</t>
  </si>
  <si>
    <t>Uloženie sypaniny na skládky nad 100 do 1000 m3</t>
  </si>
  <si>
    <t>18</t>
  </si>
  <si>
    <t>171209002.S</t>
  </si>
  <si>
    <t>Poplatok za skladovanie - zemina a kamenivo (17 05) ostatné</t>
  </si>
  <si>
    <t>t</t>
  </si>
  <si>
    <t>Zakladanie</t>
  </si>
  <si>
    <t>11</t>
  </si>
  <si>
    <t>273321411.S</t>
  </si>
  <si>
    <t>Betón základových dosiek, železový (bez výstuže), tr. C 25/30</t>
  </si>
  <si>
    <t>22</t>
  </si>
  <si>
    <t>273351217.S</t>
  </si>
  <si>
    <t>Debnenie stien základových dosiek, zhotovenie-tradičné</t>
  </si>
  <si>
    <t>m2</t>
  </si>
  <si>
    <t>24</t>
  </si>
  <si>
    <t>13</t>
  </si>
  <si>
    <t>273351218.S</t>
  </si>
  <si>
    <t>Debnenie stien základových dosiek, odstránenie-tradičné</t>
  </si>
  <si>
    <t>26</t>
  </si>
  <si>
    <t>273362021.S</t>
  </si>
  <si>
    <t>Výstuž základových dosiek zo zvár. sietí KARI</t>
  </si>
  <si>
    <t>28</t>
  </si>
  <si>
    <t>15</t>
  </si>
  <si>
    <t>274313711.S</t>
  </si>
  <si>
    <t>Betón základových pásov, prostý tr. C 25/30</t>
  </si>
  <si>
    <t>30</t>
  </si>
  <si>
    <t>274321411.S</t>
  </si>
  <si>
    <t>Betón základových pásov, železový (bez výstuže), tr. C 25/30</t>
  </si>
  <si>
    <t>32</t>
  </si>
  <si>
    <t>17</t>
  </si>
  <si>
    <t>34</t>
  </si>
  <si>
    <t>275361821.S</t>
  </si>
  <si>
    <t>Výstuž základových pätiek z ocele B500 (10505)</t>
  </si>
  <si>
    <t>36</t>
  </si>
  <si>
    <t>Zvislé a kompletné konštrukcie</t>
  </si>
  <si>
    <t>19</t>
  </si>
  <si>
    <t>311233141.S</t>
  </si>
  <si>
    <t>Murivo nosné (m3) z tehál pálených dierovaných brúsených na pero a drážku hrúbky 300 mm, na maltu pre tenké škáry</t>
  </si>
  <si>
    <t>38</t>
  </si>
  <si>
    <t>311233321.S</t>
  </si>
  <si>
    <t>Murivo nosné (m3) z tehál pálených dierovaných brúsených tepelnoizolačných na pero a drážku hrúbky 440 mm, na maltu pre tenké škáry</t>
  </si>
  <si>
    <t>40</t>
  </si>
  <si>
    <t>21</t>
  </si>
  <si>
    <t>311272041.S.1.1</t>
  </si>
  <si>
    <t>Murivo nosné (m3) z betónových debniacich tvárnic s betónovou výplňou C 25/30 hrúbky 300 mm</t>
  </si>
  <si>
    <t>42</t>
  </si>
  <si>
    <t>311361825.S</t>
  </si>
  <si>
    <t>Výstuž pre murivo nosné z tvárnic s betónovou výplňou z ocele B500 (10505)</t>
  </si>
  <si>
    <t>44</t>
  </si>
  <si>
    <t>23</t>
  </si>
  <si>
    <t>317160314.S</t>
  </si>
  <si>
    <t>Keramický preklad nosný šírky 70 mm, výšky 238 mm, dĺžky 1750 mm</t>
  </si>
  <si>
    <t>ks</t>
  </si>
  <si>
    <t>46</t>
  </si>
  <si>
    <t>317321411.S</t>
  </si>
  <si>
    <t>Betón prekladov železový (bez výstuže) tr. C 25/30</t>
  </si>
  <si>
    <t>48</t>
  </si>
  <si>
    <t>25</t>
  </si>
  <si>
    <t>317351107.S</t>
  </si>
  <si>
    <t xml:space="preserve">Debnenie prekladu  vrátane podpornej konštrukcie výšky do 4 m zhotovenie</t>
  </si>
  <si>
    <t>50</t>
  </si>
  <si>
    <t>317351108.S</t>
  </si>
  <si>
    <t xml:space="preserve">Debnenie prekladu  vrátane podpornej konštrukcie výšky do 4 m odstránenie</t>
  </si>
  <si>
    <t>52</t>
  </si>
  <si>
    <t>27</t>
  </si>
  <si>
    <t>317361821.S</t>
  </si>
  <si>
    <t>Výstuž prekladov z ocele B500 (10505)</t>
  </si>
  <si>
    <t>54</t>
  </si>
  <si>
    <t>331270012.S</t>
  </si>
  <si>
    <t xml:space="preserve">Murivo pilierov a stĺpov z debniacich tvárnic  400x400x250 s betónovou výplňou C 25/30</t>
  </si>
  <si>
    <t>56</t>
  </si>
  <si>
    <t>29</t>
  </si>
  <si>
    <t>331321410.S</t>
  </si>
  <si>
    <t>Betón stĺpov a pilierov hranatých, ťahadiel, rámových stojok, vzpier, železový (bez výstuže) tr. C 25/30</t>
  </si>
  <si>
    <t>58</t>
  </si>
  <si>
    <t>331351101.S</t>
  </si>
  <si>
    <t>Debnenie hranatých stĺpov prierezu pravouhlého štvoruholníka výšky do 4 m, zhotovenie-dielce</t>
  </si>
  <si>
    <t>60</t>
  </si>
  <si>
    <t>31</t>
  </si>
  <si>
    <t>331351102.S</t>
  </si>
  <si>
    <t>Debnenie hranatých stĺpov prierezu pravouhlého štvoruholníka výšky do 4 m, odstránenie-dielce</t>
  </si>
  <si>
    <t>62</t>
  </si>
  <si>
    <t>331361821.S</t>
  </si>
  <si>
    <t>Výstuž stĺpov, pilierov, stojok hranatých z bet. ocele B500 (10505)</t>
  </si>
  <si>
    <t>64</t>
  </si>
  <si>
    <t>Vodorovné konštrukcie</t>
  </si>
  <si>
    <t>33</t>
  </si>
  <si>
    <t>411321414.S</t>
  </si>
  <si>
    <t xml:space="preserve">Betón stropov doskových a trámových,  železový tr. C 25/30</t>
  </si>
  <si>
    <t>66</t>
  </si>
  <si>
    <t>411323822.S</t>
  </si>
  <si>
    <t>Príplatok za pohľadový betón stropov a klenieb triedy SB 2</t>
  </si>
  <si>
    <t>68</t>
  </si>
  <si>
    <t>35</t>
  </si>
  <si>
    <t>411351101.S</t>
  </si>
  <si>
    <t>Debnenie stropov doskových zhotovenie-dielce</t>
  </si>
  <si>
    <t>70</t>
  </si>
  <si>
    <t>411351102.S</t>
  </si>
  <si>
    <t>Debnenie stropov doskových odstránenie-dielce</t>
  </si>
  <si>
    <t>72</t>
  </si>
  <si>
    <t>37</t>
  </si>
  <si>
    <t>411354176.S</t>
  </si>
  <si>
    <t>Podporná konštrukcia stropov výšky do 4 m pre zaťaženie do 20 kPa odstránenie</t>
  </si>
  <si>
    <t>74</t>
  </si>
  <si>
    <t>411354175.S</t>
  </si>
  <si>
    <t>Podporná konštrukcia stropov výšky do 4 m pre zaťaženie do 20 kPa zhotovenie</t>
  </si>
  <si>
    <t>76</t>
  </si>
  <si>
    <t>39</t>
  </si>
  <si>
    <t>411361821.S</t>
  </si>
  <si>
    <t>Výstuž stropov doskových, trámových, vložkových,konzolových alebo balkónových, B500 (10505)</t>
  </si>
  <si>
    <t>78</t>
  </si>
  <si>
    <t>413321414.S</t>
  </si>
  <si>
    <t>Betón nosníkov, železový tr. C 25/30</t>
  </si>
  <si>
    <t>80</t>
  </si>
  <si>
    <t>41</t>
  </si>
  <si>
    <t>413351107.S</t>
  </si>
  <si>
    <t>Debnenie nosníka zhotovenie-dielce</t>
  </si>
  <si>
    <t>82</t>
  </si>
  <si>
    <t>413351108.S</t>
  </si>
  <si>
    <t>Debnenie nosníka odstránenie-dielce</t>
  </si>
  <si>
    <t>84</t>
  </si>
  <si>
    <t>43</t>
  </si>
  <si>
    <t>413351215.S</t>
  </si>
  <si>
    <t>Podporná konštrukcia nosníkov výšky do 4 m zaťaženia do 20 kPa - zhotovenie</t>
  </si>
  <si>
    <t>86</t>
  </si>
  <si>
    <t>413351216.S</t>
  </si>
  <si>
    <t>Podporná konštrukcia nosníkov výšky do 4 m zaťaženia do 20 kPa - odstránenie</t>
  </si>
  <si>
    <t>88</t>
  </si>
  <si>
    <t>45</t>
  </si>
  <si>
    <t>411323832.1</t>
  </si>
  <si>
    <t>Príplatok za pohľadový betón nosníkov a trámov triedy SB 2</t>
  </si>
  <si>
    <t>90</t>
  </si>
  <si>
    <t>413361821.S</t>
  </si>
  <si>
    <t>Výstuž nosníkov a trámov, bez rozdielu tvaru a uloženia, B500 (10505)</t>
  </si>
  <si>
    <t>92</t>
  </si>
  <si>
    <t>47</t>
  </si>
  <si>
    <t>417321515.S</t>
  </si>
  <si>
    <t>Betón stužujúcich pásov a vencov železový tr. C 25/30</t>
  </si>
  <si>
    <t>94</t>
  </si>
  <si>
    <t>417351115.S</t>
  </si>
  <si>
    <t>Debnenie bočníc stužujúcich pásov a vencov vrátane vzpier zhotovenie</t>
  </si>
  <si>
    <t>96</t>
  </si>
  <si>
    <t>49</t>
  </si>
  <si>
    <t>417351116.S</t>
  </si>
  <si>
    <t>Debnenie bočníc stužujúcich pásov a vencov vrátane vzpier odstránenie</t>
  </si>
  <si>
    <t>98</t>
  </si>
  <si>
    <t>417361821.S</t>
  </si>
  <si>
    <t>Výstuž stužujúcich pásov a vencov z betonárskej ocele B500 (10505)</t>
  </si>
  <si>
    <t>100</t>
  </si>
  <si>
    <t>51</t>
  </si>
  <si>
    <t>430321414.S</t>
  </si>
  <si>
    <t>Schodiskové konštrukcie, betón železový tr. C 25/30</t>
  </si>
  <si>
    <t>102</t>
  </si>
  <si>
    <t>430361821.S</t>
  </si>
  <si>
    <t>Výstuž schodiskových konštrukcií z betonárskej ocele B500 (10505)</t>
  </si>
  <si>
    <t>104</t>
  </si>
  <si>
    <t>53</t>
  </si>
  <si>
    <t>431351121.S</t>
  </si>
  <si>
    <t>Debnenie do 4 m výšky - podest a podstupňových dosiek pôdorysne priamočiarych zhotovenie</t>
  </si>
  <si>
    <t>106</t>
  </si>
  <si>
    <t>431351122.S</t>
  </si>
  <si>
    <t>Debnenie do 4 m výšky - podest a podstupňových dosiek pôdorysne priamočiarych odstránenie</t>
  </si>
  <si>
    <t>108</t>
  </si>
  <si>
    <t>55</t>
  </si>
  <si>
    <t>434351141.S</t>
  </si>
  <si>
    <t>Debnenie stupňov na podstupňovej doske alebo na teréne pôdorysne priamočiarych zhotovenie</t>
  </si>
  <si>
    <t>110</t>
  </si>
  <si>
    <t>434351142.S</t>
  </si>
  <si>
    <t>Debnenie stupňov na podstupňovej doske alebo na teréne pôdorysne priamočiarych odstránenie</t>
  </si>
  <si>
    <t>112</t>
  </si>
  <si>
    <t>Úpravy povrchov, podlahy, osadenie</t>
  </si>
  <si>
    <t>57</t>
  </si>
  <si>
    <t>610991111.S</t>
  </si>
  <si>
    <t>Zakrývanie výplní vnútorných okenných otvorov, predmetov a konštrukcií</t>
  </si>
  <si>
    <t>114</t>
  </si>
  <si>
    <t>611460112.S</t>
  </si>
  <si>
    <t>Príprava vnútorného podkladu stropov na betónové podklady kontaktným mostíkom</t>
  </si>
  <si>
    <t>116</t>
  </si>
  <si>
    <t>59</t>
  </si>
  <si>
    <t>611460121.S</t>
  </si>
  <si>
    <t>Príprava vnútorného podkladu stropov penetráciou základnou</t>
  </si>
  <si>
    <t>118</t>
  </si>
  <si>
    <t>611460273.S</t>
  </si>
  <si>
    <t>Vnútorná omietka stropov sadrová, hr. 15 mm</t>
  </si>
  <si>
    <t>120</t>
  </si>
  <si>
    <t>61</t>
  </si>
  <si>
    <t>612425951.1</t>
  </si>
  <si>
    <t>Omietka vnútorného ostenia okenného alebo dverného sádrová Baumit MPI 20</t>
  </si>
  <si>
    <t>122</t>
  </si>
  <si>
    <t>612460111.S</t>
  </si>
  <si>
    <t>Príprava vnútorného podkladu stien na silno a nerovnomerne nasiakavé podklady regulátorom nasiakavosti</t>
  </si>
  <si>
    <t>124</t>
  </si>
  <si>
    <t>63</t>
  </si>
  <si>
    <t>612460112.S</t>
  </si>
  <si>
    <t>Príprava vnútorného podkladu stien na betónové podklady kontaktným mostíkom</t>
  </si>
  <si>
    <t>126</t>
  </si>
  <si>
    <t>612460121.S</t>
  </si>
  <si>
    <t>Príprava vnútorného podkladu stien penetráciou základnou</t>
  </si>
  <si>
    <t>128</t>
  </si>
  <si>
    <t>65</t>
  </si>
  <si>
    <t>612460206.S</t>
  </si>
  <si>
    <t>Vnútorná omietka stien vápenná štuková (jemná), hr. 3 mm</t>
  </si>
  <si>
    <t>130</t>
  </si>
  <si>
    <t>612460241.S</t>
  </si>
  <si>
    <t>Vnútorná omietka stien vápennocementová jadrová (hrubá), hr. 10 mm</t>
  </si>
  <si>
    <t>132</t>
  </si>
  <si>
    <t>67</t>
  </si>
  <si>
    <t>612460273.S</t>
  </si>
  <si>
    <t>Vnútorná omietka stien sadrová, hr. 15 mm</t>
  </si>
  <si>
    <t>134</t>
  </si>
  <si>
    <t>631316023.S</t>
  </si>
  <si>
    <t xml:space="preserve">Mazanina z betónu s polypropylénovými vláknami  (m3) tr.C25/30 hr. nad 80 do 120 mm</t>
  </si>
  <si>
    <t>136</t>
  </si>
  <si>
    <t>69</t>
  </si>
  <si>
    <t>631316104.S1</t>
  </si>
  <si>
    <t>Povrchová úprava vsypovou zmesou pre priemyselné podlahy</t>
  </si>
  <si>
    <t>138</t>
  </si>
  <si>
    <t>631571003.S</t>
  </si>
  <si>
    <t>Násyp zo štrkopiesku 0-32 (pre spevnenie podkladu)</t>
  </si>
  <si>
    <t>140</t>
  </si>
  <si>
    <t>Ostatné konštrukcie a práce-búranie</t>
  </si>
  <si>
    <t>71</t>
  </si>
  <si>
    <t>941941031</t>
  </si>
  <si>
    <t>Montáž lešenia ľahkého pracovného radového s podlahami šírky od 0,80 do 1,00 m, výšky do 10 m</t>
  </si>
  <si>
    <t>142</t>
  </si>
  <si>
    <t>941941191</t>
  </si>
  <si>
    <t>Príplatok za prvý a každý ďalší i začatý mesiac použitia lešenia ľahkého pracovného radového s podlahami šírky od 0,80 do 1,00 m, výšky do 10 m</t>
  </si>
  <si>
    <t>144</t>
  </si>
  <si>
    <t>73</t>
  </si>
  <si>
    <t>941941831</t>
  </si>
  <si>
    <t>Demontáž lešenia ľahkého pracovného radového s podlahami šírky nad 0,80 do 1,00 m, výšky do 10 m</t>
  </si>
  <si>
    <t>146</t>
  </si>
  <si>
    <t>941955001</t>
  </si>
  <si>
    <t>Lešenie ľahké pracovné pomocné, s výškou lešeňovej podlahy do 1,20 m</t>
  </si>
  <si>
    <t>148</t>
  </si>
  <si>
    <t>75</t>
  </si>
  <si>
    <t>941955102.S</t>
  </si>
  <si>
    <t>Lešenie ľahké pracovné v schodisku plochy do 6 m2, s výškou lešeňovej podlahy nad 1,50 do 3,5 m</t>
  </si>
  <si>
    <t>150</t>
  </si>
  <si>
    <t>943943221.S</t>
  </si>
  <si>
    <t>Montáž lešenia priestorového ľahkého bez podláh pri zaťaženie do 2 kPa, výšky do 10 m</t>
  </si>
  <si>
    <t>152</t>
  </si>
  <si>
    <t>77</t>
  </si>
  <si>
    <t>943943292.S</t>
  </si>
  <si>
    <t>Príplatok za prvý a každý ďalší i začatý mesiac používania lešenia priestorového ľahkého bez podláh výšky do 10 m a nad 10 do 22 m</t>
  </si>
  <si>
    <t>154</t>
  </si>
  <si>
    <t>943955021.S</t>
  </si>
  <si>
    <t>Montáž lešeňovej podlahy s priečnikmi alebo pozdĺžnikmi výšky do do 10 m</t>
  </si>
  <si>
    <t>156</t>
  </si>
  <si>
    <t>79</t>
  </si>
  <si>
    <t>952901111</t>
  </si>
  <si>
    <t>Vyčistenie budov pri výške podlaží do 4m</t>
  </si>
  <si>
    <t>158</t>
  </si>
  <si>
    <t>99</t>
  </si>
  <si>
    <t>Presun hmôt HSV</t>
  </si>
  <si>
    <t>998011002.S</t>
  </si>
  <si>
    <t>Presun hmôt pre budovy (801, 803, 812), zvislá konštr. z tehál, tvárnic, z kovu výšky do 12 m</t>
  </si>
  <si>
    <t>160</t>
  </si>
  <si>
    <t>PSV</t>
  </si>
  <si>
    <t>Práce a dodávky PSV</t>
  </si>
  <si>
    <t>711</t>
  </si>
  <si>
    <t>Izolácie proti vode a vlhkosti</t>
  </si>
  <si>
    <t>81</t>
  </si>
  <si>
    <t>711111001.S</t>
  </si>
  <si>
    <t>Zhotovenie izolácie proti zemnej vlhkosti vodorovná náterom penetračným za studena</t>
  </si>
  <si>
    <t>162</t>
  </si>
  <si>
    <t>M</t>
  </si>
  <si>
    <t>246170001400.S</t>
  </si>
  <si>
    <t>Lak penetračný</t>
  </si>
  <si>
    <t>kg</t>
  </si>
  <si>
    <t>164</t>
  </si>
  <si>
    <t>83</t>
  </si>
  <si>
    <t>711112001.S</t>
  </si>
  <si>
    <t xml:space="preserve">Zhotovenie  izolácie proti zemnej vlhkosti zvislá penetračným náterom za studena</t>
  </si>
  <si>
    <t>166</t>
  </si>
  <si>
    <t>168</t>
  </si>
  <si>
    <t>85</t>
  </si>
  <si>
    <t>711141559.S</t>
  </si>
  <si>
    <t xml:space="preserve">Zhotovenie  izolácie proti zemnej vlhkosti a tlakovej vode vodorovná NAIP pritavením</t>
  </si>
  <si>
    <t>170</t>
  </si>
  <si>
    <t>628330000100.1</t>
  </si>
  <si>
    <t>Pás asfaltový</t>
  </si>
  <si>
    <t>172</t>
  </si>
  <si>
    <t>87</t>
  </si>
  <si>
    <t>711142559.S</t>
  </si>
  <si>
    <t xml:space="preserve">Zhotovenie  izolácie proti zemnej vlhkosti a tlakovej vode zvislá NAIP pritavením</t>
  </si>
  <si>
    <t>174</t>
  </si>
  <si>
    <t>176</t>
  </si>
  <si>
    <t>89</t>
  </si>
  <si>
    <t>711210120.S</t>
  </si>
  <si>
    <t>Zhotovenie dvojnásobného izol. náteru pod keramické obklady v interiéri na ploche vodorovnej</t>
  </si>
  <si>
    <t>178</t>
  </si>
  <si>
    <t>245510002800.S</t>
  </si>
  <si>
    <t>Fólia tekutá hydroizolačná pod obkladové prvky</t>
  </si>
  <si>
    <t>180</t>
  </si>
  <si>
    <t>91</t>
  </si>
  <si>
    <t>998711202.S</t>
  </si>
  <si>
    <t>Presun hmôt pre izoláciu proti vode v objektoch výšky nad 6 do 12 m</t>
  </si>
  <si>
    <t>%</t>
  </si>
  <si>
    <t>182</t>
  </si>
  <si>
    <t>712</t>
  </si>
  <si>
    <t>Izolácie striech</t>
  </si>
  <si>
    <t>712591590</t>
  </si>
  <si>
    <t>Zhotovenie parozábrany na SDK strop z fólie spodom</t>
  </si>
  <si>
    <t>184</t>
  </si>
  <si>
    <t>93</t>
  </si>
  <si>
    <t>283290004000.S</t>
  </si>
  <si>
    <t>Parozábrana, plošná hmotnosť 140 g/m2</t>
  </si>
  <si>
    <t>186</t>
  </si>
  <si>
    <t>998712202.S</t>
  </si>
  <si>
    <t>Presun hmôt pre izoláciu povlakovej krytiny v objektoch výšky nad 6 do 12 m</t>
  </si>
  <si>
    <t>188</t>
  </si>
  <si>
    <t>713</t>
  </si>
  <si>
    <t>Izolácie tepelné</t>
  </si>
  <si>
    <t>95</t>
  </si>
  <si>
    <t>713111131.S</t>
  </si>
  <si>
    <t>Montáž tepelnej izolácie stropov rebrových minerálnou vlnou, spodkom s úpravou viazacím drôtom</t>
  </si>
  <si>
    <t>190</t>
  </si>
  <si>
    <t>631650001800.S</t>
  </si>
  <si>
    <t>Pás zo sklenej vlny hr. 180 mm pre šikmé strechy</t>
  </si>
  <si>
    <t>192</t>
  </si>
  <si>
    <t>97</t>
  </si>
  <si>
    <t>194</t>
  </si>
  <si>
    <t>631640004600.S</t>
  </si>
  <si>
    <t>Doska zo sklenej vlny hr. 80 mm, pre šikmé strechy, ľahké priečky a predsadené priečky</t>
  </si>
  <si>
    <t>196</t>
  </si>
  <si>
    <t>713122111.S</t>
  </si>
  <si>
    <t>Montáž tepelnej izolácie podláh polystyrénom, kladeným voľne v jednej vrstve</t>
  </si>
  <si>
    <t>198</t>
  </si>
  <si>
    <t>283760001000.S</t>
  </si>
  <si>
    <t>Doska EPS hr. 100 mm, pevnosť v tlaku 100 kPa, sivý penový polystyrén pre zateplenie podláh</t>
  </si>
  <si>
    <t>200</t>
  </si>
  <si>
    <t>101</t>
  </si>
  <si>
    <t>713132121.S</t>
  </si>
  <si>
    <t>Montáž tepelnej izolácie stien polystyrénom, s úpravou viazacím drôtom</t>
  </si>
  <si>
    <t>202</t>
  </si>
  <si>
    <t>283750001200.S</t>
  </si>
  <si>
    <t>Doska XPS hr. 140 mm, zateplenie soklov, suterénov, podláh</t>
  </si>
  <si>
    <t>204</t>
  </si>
  <si>
    <t>103</t>
  </si>
  <si>
    <t>713132133.S</t>
  </si>
  <si>
    <t>Montáž tepelnej izolácie stien polystyrénom, bodovým prilepením</t>
  </si>
  <si>
    <t>206</t>
  </si>
  <si>
    <t>208</t>
  </si>
  <si>
    <t>105</t>
  </si>
  <si>
    <t>998713202.S</t>
  </si>
  <si>
    <t>Presun hmôt pre izolácie tepelné v objektoch výšky nad 6 m do 12 m</t>
  </si>
  <si>
    <t>210</t>
  </si>
  <si>
    <t>722</t>
  </si>
  <si>
    <t>Zdravotechnika - vnútorný vodovod</t>
  </si>
  <si>
    <t>109</t>
  </si>
  <si>
    <t>722250180.S</t>
  </si>
  <si>
    <t>Montáž hasiaceho prístroja na stenu</t>
  </si>
  <si>
    <t>218</t>
  </si>
  <si>
    <t>449170000800.S</t>
  </si>
  <si>
    <t>Prenosný hasiaci prístroj snehový CO2 S5Če 5 kg</t>
  </si>
  <si>
    <t>220</t>
  </si>
  <si>
    <t>111</t>
  </si>
  <si>
    <t>449170000900.S</t>
  </si>
  <si>
    <t>Prenosný hasiaci prístroj práškový P6Če 6 kg, 21A</t>
  </si>
  <si>
    <t>222</t>
  </si>
  <si>
    <t>762</t>
  </si>
  <si>
    <t>Konštrukcie tesárske</t>
  </si>
  <si>
    <t>115</t>
  </si>
  <si>
    <t>762313112.S</t>
  </si>
  <si>
    <t>Montáž oceľových spojovacích prostriedkov - svorníkov, skrutiek dĺžky nad 150 do 300 mm</t>
  </si>
  <si>
    <t>230</t>
  </si>
  <si>
    <t>533810001900.1</t>
  </si>
  <si>
    <t>Svorníky do M16x250</t>
  </si>
  <si>
    <t>232</t>
  </si>
  <si>
    <t>117</t>
  </si>
  <si>
    <t>762332120.S</t>
  </si>
  <si>
    <t>Montáž viazaných konštrukcií krovov striech z reziva priemernej plochy 120 - 224 cm2</t>
  </si>
  <si>
    <t>m</t>
  </si>
  <si>
    <t>234</t>
  </si>
  <si>
    <t>605120007100.S</t>
  </si>
  <si>
    <t>Hranoly zo smrekovca neopracované hranené akosť I dĺ. 4000-8200 mm, hr. 100 mm, š. 120, 140 mm</t>
  </si>
  <si>
    <t>236</t>
  </si>
  <si>
    <t>119</t>
  </si>
  <si>
    <t>762341201.S</t>
  </si>
  <si>
    <t>Montáž latovania jednoduchých striech pre sklon do 60°</t>
  </si>
  <si>
    <t>238</t>
  </si>
  <si>
    <t>605140001700.S</t>
  </si>
  <si>
    <t>Laty z borovice akosť I, prierez do 25 cm2, dĺ. 4000-6500 mm</t>
  </si>
  <si>
    <t>240</t>
  </si>
  <si>
    <t>121</t>
  </si>
  <si>
    <t>762341253.S</t>
  </si>
  <si>
    <t>Montáž kontralát pre sklon nad 35°</t>
  </si>
  <si>
    <t>242</t>
  </si>
  <si>
    <t>244</t>
  </si>
  <si>
    <t>123</t>
  </si>
  <si>
    <t>762395000.S</t>
  </si>
  <si>
    <t>Spojovacie prostriedky pre viazané konštrukcie krovov, debnenie a laťovanie, nadstrešné konštr., spádové kliny - svorky, dosky, klince, pásová oceľ, vruty</t>
  </si>
  <si>
    <t>246</t>
  </si>
  <si>
    <t>762811210.S</t>
  </si>
  <si>
    <t>Montáž záklopu vrchného na zraz škáry zakryté lepenkovými pásmi alebo lištami</t>
  </si>
  <si>
    <t>248</t>
  </si>
  <si>
    <t>125</t>
  </si>
  <si>
    <t>605110000500.S</t>
  </si>
  <si>
    <t>Dosky a fošne zo smreku neopracované neomietané akosť I hr. 24-32 mm, š. 170-240 mm</t>
  </si>
  <si>
    <t>250</t>
  </si>
  <si>
    <t>762822110.S</t>
  </si>
  <si>
    <t>Montáž stropníc z hraneného a polohraneného reziva prierezovej plochy do 144 cm2</t>
  </si>
  <si>
    <t>252</t>
  </si>
  <si>
    <t>127</t>
  </si>
  <si>
    <t>605120007900.S</t>
  </si>
  <si>
    <t>Hranoly zo smrekovca neopracované hranené akosť I dĺ. 2000-3750 mm,</t>
  </si>
  <si>
    <t>254</t>
  </si>
  <si>
    <t>998762202.S</t>
  </si>
  <si>
    <t>Presun hmôt pre konštrukcie tesárske v objektoch výšky do 12 m</t>
  </si>
  <si>
    <t>256</t>
  </si>
  <si>
    <t>763</t>
  </si>
  <si>
    <t>Konštrukcie - drevostavby</t>
  </si>
  <si>
    <t>129</t>
  </si>
  <si>
    <t>763115112.S</t>
  </si>
  <si>
    <t>Priečka SDK hr. 100 mm, kca CW+UW 75, jednoducho opláštená doskou štandardnou A 12,5 mm, TI 75 mm</t>
  </si>
  <si>
    <t>258</t>
  </si>
  <si>
    <t>763120010.S</t>
  </si>
  <si>
    <t>Sadrokartónová inštalačná predstena pre sanitárne zariadenia, kca CD+UD, jednoducho opláštená doskou impregnovanou H2 12,5 mm</t>
  </si>
  <si>
    <t>260</t>
  </si>
  <si>
    <t>131</t>
  </si>
  <si>
    <t>763121131.S</t>
  </si>
  <si>
    <t>Predsadená SDK stena bez nosnej konštrukcie, dosky štandarné A 12,5 mm, na podkladné pásy</t>
  </si>
  <si>
    <t>262</t>
  </si>
  <si>
    <t>763160001.S</t>
  </si>
  <si>
    <t>Podkrovie SDK na oceľovej konštrukcií CD+UD a krokvových závesoch, doska štandardná A 12.5 mm</t>
  </si>
  <si>
    <t>264</t>
  </si>
  <si>
    <t>133</t>
  </si>
  <si>
    <t>763190020.S1</t>
  </si>
  <si>
    <t>SDK strop - kladenie parozábrany</t>
  </si>
  <si>
    <t>266</t>
  </si>
  <si>
    <t>268</t>
  </si>
  <si>
    <t>135</t>
  </si>
  <si>
    <t>998763403.S</t>
  </si>
  <si>
    <t>Presun hmôt pre sádrokartónové konštrukcie v stavbách (objektoch) výšky od 7 do 24 m</t>
  </si>
  <si>
    <t>270</t>
  </si>
  <si>
    <t>764</t>
  </si>
  <si>
    <t>Konštrukcie klampiarske</t>
  </si>
  <si>
    <t>764327220.S</t>
  </si>
  <si>
    <t>Oplechovanie z pozinkovaného farbeného PZf plechu, odkvapov na strechách s tvrdou krytinou r.š. 330 mm</t>
  </si>
  <si>
    <t>272</t>
  </si>
  <si>
    <t>137</t>
  </si>
  <si>
    <t>764352423.S</t>
  </si>
  <si>
    <t>Žľaby z pozinkovaného farbeného PZf plechu, pododkvapové polkruhové r.š. 250 mm</t>
  </si>
  <si>
    <t>274</t>
  </si>
  <si>
    <t>764359411.S</t>
  </si>
  <si>
    <t>Kotlík kónický z pozinkovaného farbeného PZf plechu, pre rúry s priemerom do 100 mm</t>
  </si>
  <si>
    <t>276</t>
  </si>
  <si>
    <t>139</t>
  </si>
  <si>
    <t>764410350.S</t>
  </si>
  <si>
    <t>Oplechovanie parapetov z hliníkového Al plechu, vrátane rohov r.š. 330 mm</t>
  </si>
  <si>
    <t>278</t>
  </si>
  <si>
    <t>764454453.S</t>
  </si>
  <si>
    <t>Zvodové rúry z pozinkovaného farbeného PZf plechu, kruhové priemer 100 mm</t>
  </si>
  <si>
    <t>280</t>
  </si>
  <si>
    <t>141</t>
  </si>
  <si>
    <t>998764202.S</t>
  </si>
  <si>
    <t>Presun hmôt pre konštrukcie klampiarske v objektoch výšky nad 6 do 12 m</t>
  </si>
  <si>
    <t>282</t>
  </si>
  <si>
    <t>765</t>
  </si>
  <si>
    <t>Konštrukcie - krytiny tvrdé</t>
  </si>
  <si>
    <t>765310040.S</t>
  </si>
  <si>
    <t>Keramická krytina hladká, jednoduchých striech, sklon od 35° do 60°</t>
  </si>
  <si>
    <t>284</t>
  </si>
  <si>
    <t>143</t>
  </si>
  <si>
    <t>765310237.S</t>
  </si>
  <si>
    <t>Hrebeň z hrebenáčov pre krytinu hladkú, s použitím vetracieho pásu, sklon od 35° do 60°</t>
  </si>
  <si>
    <t>286</t>
  </si>
  <si>
    <t>765310384.S</t>
  </si>
  <si>
    <t>Štítová hrana z okrajových škridiel pre krytinu drážkovú</t>
  </si>
  <si>
    <t>288</t>
  </si>
  <si>
    <t>145</t>
  </si>
  <si>
    <t>765901322.S</t>
  </si>
  <si>
    <t>Strešná fólia paropriepustná, na plné debnenie, plošná hmotnosť 150 g/m2</t>
  </si>
  <si>
    <t>290</t>
  </si>
  <si>
    <t>998765202.S</t>
  </si>
  <si>
    <t>Presun hmôt pre tvrdé krytiny v objektoch výšky nad 6 do 12 m</t>
  </si>
  <si>
    <t>292</t>
  </si>
  <si>
    <t>766</t>
  </si>
  <si>
    <t>Konštrukcie stolárske</t>
  </si>
  <si>
    <t>147</t>
  </si>
  <si>
    <t>766231001</t>
  </si>
  <si>
    <t>Montáž stropných sklápacích schodov do vopred pripraveného otvoru</t>
  </si>
  <si>
    <t>294</t>
  </si>
  <si>
    <t>612330000700.S</t>
  </si>
  <si>
    <t>Schody stropné sklápacie skladacie zateplené 600x1200 mm</t>
  </si>
  <si>
    <t>296</t>
  </si>
  <si>
    <t>157</t>
  </si>
  <si>
    <t>766662112.S</t>
  </si>
  <si>
    <t>Montáž dverového krídla otočného jednokrídlového poldrážkového, do existujúcej zárubne, vrátane kovania</t>
  </si>
  <si>
    <t>314</t>
  </si>
  <si>
    <t>549150000600.S</t>
  </si>
  <si>
    <t>Kľučka dverová a rozeta 2x, nehrdzavejúca oceľ, povrch nerez brúsený</t>
  </si>
  <si>
    <t>316</t>
  </si>
  <si>
    <t>159</t>
  </si>
  <si>
    <t>611610000800.S</t>
  </si>
  <si>
    <t>Dvere vnútorné jednokrídlové, šírka 600-900 mm, výplň papierová voština, povrch CPL laminát, mechanicky odolné plné</t>
  </si>
  <si>
    <t>318</t>
  </si>
  <si>
    <t>766662132.S</t>
  </si>
  <si>
    <t>Montáž dverového krídla otočného dvojkrídlového poldrážkového, do existujúcej zárubne, vrátane kovania</t>
  </si>
  <si>
    <t>320</t>
  </si>
  <si>
    <t>161</t>
  </si>
  <si>
    <t>611610000900.S</t>
  </si>
  <si>
    <t>Dvere vnútorné jednokrídlové, šírka 600-900 mm, výplň papierová voština, povrch CPL laminát, mechanicky odolné 1/3 presklenie</t>
  </si>
  <si>
    <t>322</t>
  </si>
  <si>
    <t>766702111.S</t>
  </si>
  <si>
    <t>Montáž zárubní obložkových pre dvere jednokrídlové</t>
  </si>
  <si>
    <t>324</t>
  </si>
  <si>
    <t>163</t>
  </si>
  <si>
    <t>611810002200.S</t>
  </si>
  <si>
    <t>Zárubňa vnútorná obložková, šírka 600-900 mm, výška 1970 mm, DTD doska, povrch fólia, pre stenu hrúbky 60-170 mm, pre jednokrídlové dvere</t>
  </si>
  <si>
    <t>326</t>
  </si>
  <si>
    <t>766702121.S</t>
  </si>
  <si>
    <t>Montáž zárubní obložkových pre dvere dvojkrídlové</t>
  </si>
  <si>
    <t>328</t>
  </si>
  <si>
    <t>165</t>
  </si>
  <si>
    <t>611810006700.S</t>
  </si>
  <si>
    <t>Zárubňa vnútorná obložková, šírka 1250-1850 mm, výška 1970 mm, DTD doska, povrch fólia, pre stenu hrúbky 60-170 mm, pre dvojkrídlové dvere</t>
  </si>
  <si>
    <t>330</t>
  </si>
  <si>
    <t>998766202.S</t>
  </si>
  <si>
    <t>Presun hmot pre konštrukcie stolárske v objektoch výšky nad 6 do 12 m</t>
  </si>
  <si>
    <t>332</t>
  </si>
  <si>
    <t>767</t>
  </si>
  <si>
    <t>Konštrukcie doplnkové kovové</t>
  </si>
  <si>
    <t>167</t>
  </si>
  <si>
    <t>767-01 o.cena</t>
  </si>
  <si>
    <t>Montáž a dodávka hliníkových výplní otvorov</t>
  </si>
  <si>
    <t>súb</t>
  </si>
  <si>
    <t>334</t>
  </si>
  <si>
    <t>767221110</t>
  </si>
  <si>
    <t>Montáž zábradlí schodísk z rúrok do muriva, s hmotnosťou 1 bm zábradlia do 15 kg</t>
  </si>
  <si>
    <t>336</t>
  </si>
  <si>
    <t>169</t>
  </si>
  <si>
    <t>5534666950</t>
  </si>
  <si>
    <t xml:space="preserve">Zábradlie schodiskové  nerez- atyp.</t>
  </si>
  <si>
    <t>338</t>
  </si>
  <si>
    <t>998767202.S</t>
  </si>
  <si>
    <t>Presun hmôt pre kovové stavebné doplnkové konštrukcie v objektoch výšky nad 6 do 12 m</t>
  </si>
  <si>
    <t>340</t>
  </si>
  <si>
    <t>771</t>
  </si>
  <si>
    <t>Podlahy z dlaždíc</t>
  </si>
  <si>
    <t>171</t>
  </si>
  <si>
    <t>771275106.S</t>
  </si>
  <si>
    <t>Montáž obkladov schodiskových stupňov dlaždicami do tmelu veľ. 100 x 200 mm</t>
  </si>
  <si>
    <t>342</t>
  </si>
  <si>
    <t>597640000300.S</t>
  </si>
  <si>
    <t>Obkladačky keramické glazované jednofarebné hladké lxv 200x100x14 mm</t>
  </si>
  <si>
    <t>344</t>
  </si>
  <si>
    <t>173</t>
  </si>
  <si>
    <t>771411062.S</t>
  </si>
  <si>
    <t>Montáž soklíkov z obkladačiek schodiskových stupňovitých do malty veľ. 250 x65 mm</t>
  </si>
  <si>
    <t>346</t>
  </si>
  <si>
    <t>597740000200.S</t>
  </si>
  <si>
    <t>Dlaždice keramické s hladkým povrchom lxvxhr 250x65x10 mm, viacfarebné</t>
  </si>
  <si>
    <t>348</t>
  </si>
  <si>
    <t>175</t>
  </si>
  <si>
    <t>771541011.S</t>
  </si>
  <si>
    <t>Montáž podláh z dlaždíc gres kladených do malty v obmedzenom priestore veľ. 200 x 200 mm</t>
  </si>
  <si>
    <t>350</t>
  </si>
  <si>
    <t>597740001800.S</t>
  </si>
  <si>
    <t>Dlaždice keramické, lxvxhr 198x198x9 mm, gresové neglazované</t>
  </si>
  <si>
    <t>352</t>
  </si>
  <si>
    <t>177</t>
  </si>
  <si>
    <t>998771202.S</t>
  </si>
  <si>
    <t>Presun hmôt pre podlahy z dlaždíc v objektoch výšky nad 6 do 12 m</t>
  </si>
  <si>
    <t>354</t>
  </si>
  <si>
    <t>781</t>
  </si>
  <si>
    <t>Obklady</t>
  </si>
  <si>
    <t>781445018.S</t>
  </si>
  <si>
    <t>Montáž obkladov vnútor. stien z obkladačiek kladených do tmelu veľ. 200x200 mm</t>
  </si>
  <si>
    <t>356</t>
  </si>
  <si>
    <t>179</t>
  </si>
  <si>
    <t>597640000400.S</t>
  </si>
  <si>
    <t>Obkladačky keramické glazované jednofarebné hladké lxv 200x200x14 mm</t>
  </si>
  <si>
    <t>358</t>
  </si>
  <si>
    <t>998781202.S</t>
  </si>
  <si>
    <t>Presun hmôt pre obklady keramické v objektoch výšky nad 6 do 12 m</t>
  </si>
  <si>
    <t>360</t>
  </si>
  <si>
    <t>783</t>
  </si>
  <si>
    <t>Nátery</t>
  </si>
  <si>
    <t>181</t>
  </si>
  <si>
    <t>783180162.S</t>
  </si>
  <si>
    <t>Nátery oceľových konštrukcií protipožiarne vypeňovacie stredných B a plnostenných D, hr. 300 µm</t>
  </si>
  <si>
    <t>362</t>
  </si>
  <si>
    <t>783192107.S</t>
  </si>
  <si>
    <t>Nátery oceľových konštrukcií ostatné disperzné ťažkých "A" stredných "B" plnostenných "D" základné - 35 µm</t>
  </si>
  <si>
    <t>364</t>
  </si>
  <si>
    <t>183</t>
  </si>
  <si>
    <t>783782404.S</t>
  </si>
  <si>
    <t>Nátery tesárskych konštrukcií, povrchová impregnácia proti drevokaznému hmyzu, hubám a plesniam, jednonásobná</t>
  </si>
  <si>
    <t>366</t>
  </si>
  <si>
    <t>784</t>
  </si>
  <si>
    <t>Dokončovacie práce - maľby</t>
  </si>
  <si>
    <t>784412301</t>
  </si>
  <si>
    <t>Pačokovanie vápenným mliekom dvojnásobné jemnozrnných povrchov do 3,80 m</t>
  </si>
  <si>
    <t>368</t>
  </si>
  <si>
    <t>185</t>
  </si>
  <si>
    <t>784452371.S</t>
  </si>
  <si>
    <t>Maľby z maliarskych zmesí na vodnej báze, ručne nanášané tónované dvojnásobné na jemnozrnný podklad výšky do 3,80 m</t>
  </si>
  <si>
    <t>370</t>
  </si>
  <si>
    <t>43-M</t>
  </si>
  <si>
    <t>Montáž oceľových konštrukcií</t>
  </si>
  <si>
    <t>187</t>
  </si>
  <si>
    <t>43-or.cen 1</t>
  </si>
  <si>
    <t xml:space="preserve">Dodávka a montáž oceľových konštrukčných prvkov -  oceľová strešná konštrukcia</t>
  </si>
  <si>
    <t>374</t>
  </si>
  <si>
    <t>Časť:</t>
  </si>
  <si>
    <t>ELI - Elektroinštalácia</t>
  </si>
  <si>
    <t xml:space="preserve"> </t>
  </si>
  <si>
    <t>D1 - Elektroinštalácia</t>
  </si>
  <si>
    <t>D2 - Svietidlá</t>
  </si>
  <si>
    <t>D3 - Rozvádzač RT</t>
  </si>
  <si>
    <t xml:space="preserve">D5 -  Dozrbojenie hlavného rozvádzača objektu</t>
  </si>
  <si>
    <t>D6 - Uzemnenie, Bleskozvod</t>
  </si>
  <si>
    <t>M - Práce a dodávky M</t>
  </si>
  <si>
    <t xml:space="preserve">    21-M - Elektromontáže</t>
  </si>
  <si>
    <t xml:space="preserve">    95-M - Revízie</t>
  </si>
  <si>
    <t>D1</t>
  </si>
  <si>
    <t>Pol80</t>
  </si>
  <si>
    <t>Zásuvka 230V,16A, IP 20</t>
  </si>
  <si>
    <t>Pol81</t>
  </si>
  <si>
    <t xml:space="preserve">Zásuvka dátová 2xRJ45  cat 6a</t>
  </si>
  <si>
    <t>Pol82</t>
  </si>
  <si>
    <t>Spínač jednopólový (1), IP 20</t>
  </si>
  <si>
    <t>Pol83</t>
  </si>
  <si>
    <t>Spínač sériový (5), IP 20</t>
  </si>
  <si>
    <t>Pol84</t>
  </si>
  <si>
    <t>Spínač striedavý (6), IP 20</t>
  </si>
  <si>
    <t>Pol85</t>
  </si>
  <si>
    <t>Spínač striedavý dvojitý (6+6), IP 20</t>
  </si>
  <si>
    <t>Pol86</t>
  </si>
  <si>
    <t>Detektor pohybu 230V</t>
  </si>
  <si>
    <t>Pol87</t>
  </si>
  <si>
    <t>Rozvodnica zásuvková 16A+2x32A/400V/5P+2x250V</t>
  </si>
  <si>
    <t>Pol88</t>
  </si>
  <si>
    <t>Krabica KP68-prístrojová</t>
  </si>
  <si>
    <t>Pol89</t>
  </si>
  <si>
    <t xml:space="preserve">Krabica KU68  vrátane viečka a svoriek</t>
  </si>
  <si>
    <t>Pol90</t>
  </si>
  <si>
    <t>Acedurka</t>
  </si>
  <si>
    <t>Pol91</t>
  </si>
  <si>
    <t>Tlačidlo centrál STOP</t>
  </si>
  <si>
    <t>Pol92</t>
  </si>
  <si>
    <t>svorky WAGO</t>
  </si>
  <si>
    <t>Pol93</t>
  </si>
  <si>
    <t>CYKY 3J x 1,5</t>
  </si>
  <si>
    <t>Pol94</t>
  </si>
  <si>
    <t>CYKY 3O x 1,5</t>
  </si>
  <si>
    <t>Pol95</t>
  </si>
  <si>
    <t>CYKY 3J x 2,5</t>
  </si>
  <si>
    <t>Pol96</t>
  </si>
  <si>
    <t>CYKY 5Jx1,5</t>
  </si>
  <si>
    <t>Pol97</t>
  </si>
  <si>
    <t>CYKY 5Jx2,5</t>
  </si>
  <si>
    <t>Pol98</t>
  </si>
  <si>
    <t>CYKY 5Jx10</t>
  </si>
  <si>
    <t>Pol99</t>
  </si>
  <si>
    <t>CYKY 5Jx6</t>
  </si>
  <si>
    <t>Pol100</t>
  </si>
  <si>
    <t>NAYY-J 4x50</t>
  </si>
  <si>
    <t>Pol101</t>
  </si>
  <si>
    <t>CXKE-V 2Ox1,5</t>
  </si>
  <si>
    <t>Pol102</t>
  </si>
  <si>
    <t>H07Z-U 4 zel-žl.</t>
  </si>
  <si>
    <t>Pol103</t>
  </si>
  <si>
    <t>H07Z-U 6 zel-žl.</t>
  </si>
  <si>
    <t>Pol104</t>
  </si>
  <si>
    <t>H07Z-U 16 zel-žl.</t>
  </si>
  <si>
    <t>Pol105</t>
  </si>
  <si>
    <t>FTP 4x2x0,5 cat.6a bezhalógenový</t>
  </si>
  <si>
    <t>Pol106</t>
  </si>
  <si>
    <t>Rúrka FXP 25mm ohybná</t>
  </si>
  <si>
    <t>Pol107</t>
  </si>
  <si>
    <t>Rúrka FXP 20mm ohybná</t>
  </si>
  <si>
    <t>Pol108</t>
  </si>
  <si>
    <t>Hmoždina HM8</t>
  </si>
  <si>
    <t>Pol109</t>
  </si>
  <si>
    <t>Hmoždina HM10</t>
  </si>
  <si>
    <t>Pol110</t>
  </si>
  <si>
    <t>Žlaby</t>
  </si>
  <si>
    <t>Pol111</t>
  </si>
  <si>
    <t>Príchytky</t>
  </si>
  <si>
    <t>Pol112</t>
  </si>
  <si>
    <t>Podlahový BOX</t>
  </si>
  <si>
    <t>Pol113</t>
  </si>
  <si>
    <t>Sádra</t>
  </si>
  <si>
    <t>Pol114</t>
  </si>
  <si>
    <t>Pomocný material</t>
  </si>
  <si>
    <t>D2</t>
  </si>
  <si>
    <t>Svietidlá</t>
  </si>
  <si>
    <t>Pol115</t>
  </si>
  <si>
    <t>Svietidlo 46W 6150lm</t>
  </si>
  <si>
    <t>Pol116</t>
  </si>
  <si>
    <t>Svietidlo prisadené</t>
  </si>
  <si>
    <t>Pol117</t>
  </si>
  <si>
    <t>Svietidlo IP 44 s detektorom pohybu</t>
  </si>
  <si>
    <t>Pol118</t>
  </si>
  <si>
    <t>Núdzové osvetlenie bez a s piktogramom</t>
  </si>
  <si>
    <t>Pol119</t>
  </si>
  <si>
    <t>Montáž</t>
  </si>
  <si>
    <t>D3</t>
  </si>
  <si>
    <t>Rozvádzač RT</t>
  </si>
  <si>
    <t>Pol120</t>
  </si>
  <si>
    <t>Rozvodnica 144 modulov</t>
  </si>
  <si>
    <t>Pol121</t>
  </si>
  <si>
    <t>Vypínač IS-80/3</t>
  </si>
  <si>
    <t>Pol122</t>
  </si>
  <si>
    <t>Vypínacia spúšť</t>
  </si>
  <si>
    <t>Pol123</t>
  </si>
  <si>
    <t>Podružný elektromer 3x100A</t>
  </si>
  <si>
    <t>Pol124</t>
  </si>
  <si>
    <t xml:space="preserve">ZVODIČ PREPÄTIA  SPBT 12-280/3</t>
  </si>
  <si>
    <t>Pol125</t>
  </si>
  <si>
    <t>Istič PL7-B16/1</t>
  </si>
  <si>
    <t>Pol126</t>
  </si>
  <si>
    <t>Istič PL7-C10/1</t>
  </si>
  <si>
    <t>Pol127</t>
  </si>
  <si>
    <t>Istič PL7-B10/1</t>
  </si>
  <si>
    <t>Pol128</t>
  </si>
  <si>
    <t>Istič PL7-B6/1</t>
  </si>
  <si>
    <t>Pol129</t>
  </si>
  <si>
    <t>Istič PL7-B32/3</t>
  </si>
  <si>
    <t>Pol130</t>
  </si>
  <si>
    <t>Istič PL7-B16/3</t>
  </si>
  <si>
    <t>Pol131</t>
  </si>
  <si>
    <t>Prúdový chránič s ističom PFL7-10/1N/003/B</t>
  </si>
  <si>
    <t>Pol132</t>
  </si>
  <si>
    <t>Prúdový chránič PF7-40/4/003</t>
  </si>
  <si>
    <t>Pol133</t>
  </si>
  <si>
    <t>Stýkač Z-SCH230/1/25-20</t>
  </si>
  <si>
    <t>Pol134</t>
  </si>
  <si>
    <t>Pomocný materiál</t>
  </si>
  <si>
    <t>Pol135</t>
  </si>
  <si>
    <t>D5</t>
  </si>
  <si>
    <t xml:space="preserve"> Dozrbojenie hlavného rozvádzača objektu</t>
  </si>
  <si>
    <t>Pol146</t>
  </si>
  <si>
    <t>PLHT-B100/3</t>
  </si>
  <si>
    <t>Pol147</t>
  </si>
  <si>
    <t>pomocný material</t>
  </si>
  <si>
    <t>Pol148</t>
  </si>
  <si>
    <t>Montáž demontáž</t>
  </si>
  <si>
    <t>D6</t>
  </si>
  <si>
    <t>Uzemnenie, Bleskozvod</t>
  </si>
  <si>
    <t>Pol149</t>
  </si>
  <si>
    <t>zemniaci pás FeZn 30/4mm</t>
  </si>
  <si>
    <t>Pol150</t>
  </si>
  <si>
    <t>AlMgSi ∅8mm</t>
  </si>
  <si>
    <t>Pol151</t>
  </si>
  <si>
    <t>AlMgSi ∅8mm s PVC izoláciou</t>
  </si>
  <si>
    <t>Pol152</t>
  </si>
  <si>
    <t>Skúšobné svorky</t>
  </si>
  <si>
    <t>Pol153</t>
  </si>
  <si>
    <t>Krabica na skúšobnú svorku</t>
  </si>
  <si>
    <t>Pol154</t>
  </si>
  <si>
    <t>Podperky(držiak na bleskozvod)</t>
  </si>
  <si>
    <t>Pol155</t>
  </si>
  <si>
    <t>Svorka SR02</t>
  </si>
  <si>
    <t>Pol156</t>
  </si>
  <si>
    <t>Svorka SS</t>
  </si>
  <si>
    <t>Pol157</t>
  </si>
  <si>
    <t>Svorka S0</t>
  </si>
  <si>
    <t>Pol158</t>
  </si>
  <si>
    <t>Ochránný náter</t>
  </si>
  <si>
    <t>Pol159</t>
  </si>
  <si>
    <t>Pol160</t>
  </si>
  <si>
    <t>Práce a dodávky M</t>
  </si>
  <si>
    <t>21-M</t>
  </si>
  <si>
    <t>Elektromontáže</t>
  </si>
  <si>
    <t>210412230M</t>
  </si>
  <si>
    <t>Stavbné úpravy</t>
  </si>
  <si>
    <t>kpl</t>
  </si>
  <si>
    <t>1972867669</t>
  </si>
  <si>
    <t>210412231M</t>
  </si>
  <si>
    <t>Montážne práce</t>
  </si>
  <si>
    <t>1663448565</t>
  </si>
  <si>
    <t>95-M</t>
  </si>
  <si>
    <t>Revízie</t>
  </si>
  <si>
    <t>950103004</t>
  </si>
  <si>
    <t>Revízie elektrických zariadení</t>
  </si>
  <si>
    <t>327671894</t>
  </si>
  <si>
    <t>UK - Vykurovanie a chladenie</t>
  </si>
  <si>
    <t>D1 - 2.NP</t>
  </si>
  <si>
    <t xml:space="preserve">    D2 - Potrubie medené a tvarovky lisovaná meď VIEGA</t>
  </si>
  <si>
    <t xml:space="preserve">    D3 - Dopojenie na zdroj vykurovania</t>
  </si>
  <si>
    <t xml:space="preserve">    D4 - Ochrana vykurovacieho systému</t>
  </si>
  <si>
    <t xml:space="preserve">    D5 - Tepelné čerpadlo NIBE F2120-16 vzduch-voda</t>
  </si>
  <si>
    <t>D6 - (pre vykurovanie/chladenie - 1 okruh, ohrev teplej vody)</t>
  </si>
  <si>
    <t xml:space="preserve">    D7 - Sekundárna časť k systému tepelného čerpadla</t>
  </si>
  <si>
    <t>D8 - (1 vykurovací /chladiaci okruh - 1 priamy)</t>
  </si>
  <si>
    <t xml:space="preserve">    D9 - Priestorová regulácia vykurovania/chladenia REHAU NEA SMART 2.0</t>
  </si>
  <si>
    <t>Pol1</t>
  </si>
  <si>
    <t>Rúrka REHAU Rautherm S, PE-Xa 17x2,0</t>
  </si>
  <si>
    <t>Pol2</t>
  </si>
  <si>
    <t>Spona na rúru</t>
  </si>
  <si>
    <t>Pol3</t>
  </si>
  <si>
    <t>Rozdeľovač REHAU HKV-D SX-AG 11</t>
  </si>
  <si>
    <t>Pol4</t>
  </si>
  <si>
    <t>Rozdeľovač REHAU HKV-D SX-AG 3</t>
  </si>
  <si>
    <t>Pol5</t>
  </si>
  <si>
    <t>Sada ventilov pre presné hydraulické vyregulovanie 3/4"</t>
  </si>
  <si>
    <t>pár</t>
  </si>
  <si>
    <t>Pol6</t>
  </si>
  <si>
    <t>Skrinka rozdeľovača REHAU AP 130/1005 10-13 okr.</t>
  </si>
  <si>
    <t>Pol7</t>
  </si>
  <si>
    <t>Skrinka rozdeľovača REHAU AP 130/605 2-5 okr.</t>
  </si>
  <si>
    <t>Pol8</t>
  </si>
  <si>
    <t>Pripoj. skr. spoj REHAU 17x2,0 - G 3/4</t>
  </si>
  <si>
    <t>Pol9</t>
  </si>
  <si>
    <t>Chránička PVC</t>
  </si>
  <si>
    <t>Pol10</t>
  </si>
  <si>
    <t>Separačná fólia</t>
  </si>
  <si>
    <t>Pol11</t>
  </si>
  <si>
    <t>Pokládka separačnej fólie</t>
  </si>
  <si>
    <t>Pol12</t>
  </si>
  <si>
    <t>Osadenie skrinky + rozdeľovača, dopojenie rozdeľovača</t>
  </si>
  <si>
    <t>Pol13</t>
  </si>
  <si>
    <t>VRN (režijné náklady)</t>
  </si>
  <si>
    <t>Pol14</t>
  </si>
  <si>
    <t>Montáž, tlakovanie, napustenie</t>
  </si>
  <si>
    <t>2.NP</t>
  </si>
  <si>
    <t>Pol15</t>
  </si>
  <si>
    <t>Rozdeľovač REHAU HKV-D SX-AG 5</t>
  </si>
  <si>
    <t>Potrubie medené a tvarovky lisovaná meď VIEGA</t>
  </si>
  <si>
    <t>Pol16</t>
  </si>
  <si>
    <t>Rúrka medená 35x1,5</t>
  </si>
  <si>
    <t>Pol17</t>
  </si>
  <si>
    <t>Rúrka medená 28x1,0</t>
  </si>
  <si>
    <t>Pol18</t>
  </si>
  <si>
    <t>Rúrka medená 22x1,0</t>
  </si>
  <si>
    <t>Pol19</t>
  </si>
  <si>
    <t>Izolácia Armaflex AC 35/19</t>
  </si>
  <si>
    <t>Pol20</t>
  </si>
  <si>
    <t>Izolácia Armaflex AC 28/19</t>
  </si>
  <si>
    <t>Pol21</t>
  </si>
  <si>
    <t>Izolácia Armaflex AC 22/19</t>
  </si>
  <si>
    <t>Pol22</t>
  </si>
  <si>
    <t>Prechod Cu DGZv 35-1"</t>
  </si>
  <si>
    <t>Pol23</t>
  </si>
  <si>
    <t>Prechod Cu DGZv 28-1"</t>
  </si>
  <si>
    <t>Pol24</t>
  </si>
  <si>
    <t>Prechod Cu DGZv 22-1"</t>
  </si>
  <si>
    <t>Pol25</t>
  </si>
  <si>
    <t>T-kus 35-22-28</t>
  </si>
  <si>
    <t>Pol26</t>
  </si>
  <si>
    <t>Ostatné tvarovky lisované</t>
  </si>
  <si>
    <t>Pol27</t>
  </si>
  <si>
    <t>Závesy, príchytky, prepojovací materiál</t>
  </si>
  <si>
    <t>Pol28</t>
  </si>
  <si>
    <t>Zasekanie potrubia</t>
  </si>
  <si>
    <t>Pol29</t>
  </si>
  <si>
    <t>Montáž potrubia, izolovanie, napustenie</t>
  </si>
  <si>
    <t>Dopojenie na zdroj vykurovania</t>
  </si>
  <si>
    <t>Pol30</t>
  </si>
  <si>
    <t>Expanzná nádoba 35l/3bar - vykurovací systém</t>
  </si>
  <si>
    <t>Pol31</t>
  </si>
  <si>
    <t>Ventil pod expanznú nádobu 3/4"</t>
  </si>
  <si>
    <t>Pol32</t>
  </si>
  <si>
    <t>Napúšťacia sada 5/4" - vykurovací systém</t>
  </si>
  <si>
    <t>Pol33</t>
  </si>
  <si>
    <t>Separačný magnetický filter 5/4"</t>
  </si>
  <si>
    <t>Pol34</t>
  </si>
  <si>
    <t>Inštalačný materiál *</t>
  </si>
  <si>
    <t>Pol35</t>
  </si>
  <si>
    <t>Dopojenie vykurovacieho systému na zdroj</t>
  </si>
  <si>
    <t>Pol36</t>
  </si>
  <si>
    <t>Izolovanie rozvodov</t>
  </si>
  <si>
    <t>Pol37</t>
  </si>
  <si>
    <t>Napustenie systému</t>
  </si>
  <si>
    <t>Pol38</t>
  </si>
  <si>
    <t>Odvzdušnenie, tlakovanie systému</t>
  </si>
  <si>
    <t>D4</t>
  </si>
  <si>
    <t>Ochrana vykurovacieho systému</t>
  </si>
  <si>
    <t>Pol39</t>
  </si>
  <si>
    <t>Čistiaca kvapalina Q400</t>
  </si>
  <si>
    <t>l</t>
  </si>
  <si>
    <t>Pol40</t>
  </si>
  <si>
    <t>Ochranná kvapalina Q100 BASIC Duo</t>
  </si>
  <si>
    <t>Pol41</t>
  </si>
  <si>
    <t>Antibakteriálna kvapalina Q700</t>
  </si>
  <si>
    <t>Pol42</t>
  </si>
  <si>
    <t>Demi voda</t>
  </si>
  <si>
    <t>Pol43</t>
  </si>
  <si>
    <t>Pol44</t>
  </si>
  <si>
    <t>Aplikácia ochranných kvapalín</t>
  </si>
  <si>
    <t>Tepelné čerpadlo NIBE F2120-16 vzduch-voda</t>
  </si>
  <si>
    <t>(pre vykurovanie/chladenie - 1 okruh, ohrev teplej vody)</t>
  </si>
  <si>
    <t>Pol45</t>
  </si>
  <si>
    <t>Tepelné čerpadlo NIBE F2120-16 (400V)</t>
  </si>
  <si>
    <t>Pol46</t>
  </si>
  <si>
    <t>Riadiaca jednotka SMO S40</t>
  </si>
  <si>
    <t>Pol47</t>
  </si>
  <si>
    <t>KVR 10-10 - ohrev odvodu kondenzátu pre NIBE F2120</t>
  </si>
  <si>
    <t>Pol48</t>
  </si>
  <si>
    <t>Obehové čerpadlo nabíjacie</t>
  </si>
  <si>
    <t>Pol49</t>
  </si>
  <si>
    <t>Zásobníkový ohrievač teplej vody 300l</t>
  </si>
  <si>
    <t>Pol50</t>
  </si>
  <si>
    <t>Elektrické výhrevné teleso 9kW - doplnkový zdroj</t>
  </si>
  <si>
    <t>Pol51</t>
  </si>
  <si>
    <t>Prepínací ventil vykurovanie/TÚV + servopohon 230V</t>
  </si>
  <si>
    <t>Pol52</t>
  </si>
  <si>
    <t>Prepoj hydraulický vonkajšia-vnútorná jednotka **</t>
  </si>
  <si>
    <t>Pol53</t>
  </si>
  <si>
    <t>Elektro dopojenie doplnkového zdroja tepla</t>
  </si>
  <si>
    <t>Pol54</t>
  </si>
  <si>
    <t>Elektro dopojenie tepelného čerpadla (bez elektrického rozvádzača, káble dovedené a ukončené pri tepelnom čerpadle profesiou elektro podľa predloženej stavebnej pripravenosti)</t>
  </si>
  <si>
    <t>Pol55</t>
  </si>
  <si>
    <t>Inštalačný materiál pre inštaláciu technológie *</t>
  </si>
  <si>
    <t>Pol56</t>
  </si>
  <si>
    <t>Inštalácia tepelného čerpadla</t>
  </si>
  <si>
    <t>Pol57</t>
  </si>
  <si>
    <t>Inštalácia zásobníka teplej vody (do 300l)</t>
  </si>
  <si>
    <t>Pol58</t>
  </si>
  <si>
    <t>Prepojenie častí technológie</t>
  </si>
  <si>
    <t>Pol59</t>
  </si>
  <si>
    <t>Príprava dokumentácie k realizácii (zakreslenie rozloženia technológie a elektrickej prípravy)</t>
  </si>
  <si>
    <t>Pol60</t>
  </si>
  <si>
    <t>Pol61</t>
  </si>
  <si>
    <t>Uvedenie do prevádzky autorizovaným technikom NIBE</t>
  </si>
  <si>
    <t>D7</t>
  </si>
  <si>
    <t>Sekundárna časť k systému tepelného čerpadla</t>
  </si>
  <si>
    <t>D8</t>
  </si>
  <si>
    <t>(1 vykurovací /chladiaci okruh - 1 priamy)</t>
  </si>
  <si>
    <t>Pol62</t>
  </si>
  <si>
    <t>Čerpadlová skupina bez zmiešavača, en.trieda A</t>
  </si>
  <si>
    <t>Pol63</t>
  </si>
  <si>
    <t>Držiak čerpadlových skupín</t>
  </si>
  <si>
    <t>Pol64</t>
  </si>
  <si>
    <t>Doplnková karta AXC40</t>
  </si>
  <si>
    <t>Pol65</t>
  </si>
  <si>
    <t>Akumulačný zásobník 100l</t>
  </si>
  <si>
    <t>Pol66</t>
  </si>
  <si>
    <t>Inštalačný materiál</t>
  </si>
  <si>
    <t>Pol67</t>
  </si>
  <si>
    <t>Elektro dopojenie doplnkovej karty regulácie</t>
  </si>
  <si>
    <t>Pol68</t>
  </si>
  <si>
    <t>Inštalácia akumulačného zásobníka (do 300l)</t>
  </si>
  <si>
    <t>Pol69</t>
  </si>
  <si>
    <t>D9</t>
  </si>
  <si>
    <t>Priestorová regulácia vykurovania/chladenia REHAU NEA SMART 2.0</t>
  </si>
  <si>
    <t>Pol70</t>
  </si>
  <si>
    <t>Priestorový regulátor NEA SMART 2.0 HBW</t>
  </si>
  <si>
    <t>Pol71</t>
  </si>
  <si>
    <t>NEA SMART 2.0 Basis Regulačný rozvádzač 24 V</t>
  </si>
  <si>
    <t>Pol72</t>
  </si>
  <si>
    <t>NEA SMART 2.0 R-Modul 24 V</t>
  </si>
  <si>
    <t>Pol73</t>
  </si>
  <si>
    <t>NEA SMART 2.0 U-Modul 24 V</t>
  </si>
  <si>
    <t>Pol74</t>
  </si>
  <si>
    <t>Sieťové trafo NEA SMART 2.0</t>
  </si>
  <si>
    <t>Pol75</t>
  </si>
  <si>
    <t>Servopohon UNI 24 V</t>
  </si>
  <si>
    <t>Pol76</t>
  </si>
  <si>
    <t>Vonkajší snímač teploty NEA SMART 2.0</t>
  </si>
  <si>
    <t>Pol77</t>
  </si>
  <si>
    <t>Pol78</t>
  </si>
  <si>
    <t>Pol79</t>
  </si>
  <si>
    <t>Montáž, uvedenie do prevádzky</t>
  </si>
  <si>
    <t>P</t>
  </si>
  <si>
    <t xml:space="preserve">Poznámka k položke:_x000d_
Poznámky:_x000d_
1. Rozdeľovače sú uvažované v miestnostiach 1.05 a 2.04._x000d_
2. Ponuka nezahŕňa tepelné izolácie pod do podlahy, dilatácie a betonáž poterov._x000d_
3. * Odhad inštalačného materiálu - bude účtované podľa skutočne použitého materiálu._x000d_
4. ** Bude účtované podľa skutočnej vzdialenosti prepoja medzi vnútornou a vonkajšou jednotkou._x000d_
5. Predmetom tejto ponuky nie je:_x000d_
   - Napojenie rozvodu vody (studená, teplá, cirkulácia) na zásobník teplej vody - dodávka profesie ZTI._x000d_
   - Priestup do domu, stavebné výpomoci, základ pod tepelným čerpadlom, odvod kondenzátu - dodávka stavby._x000d_
   - Revízie tlakových nádob._x000d_
6. Rozvody elektroinštalácie - dodávka profesie elektro._x000d_
7. Priestorová regulácia je uvažovaná v miestnostiach 1.01, 1.02, 2.02, 2.05.</t>
  </si>
  <si>
    <t>ZTI - Zdravotechnika</t>
  </si>
  <si>
    <t>VČELCO, s.r.o.,Smolenice</t>
  </si>
  <si>
    <t>D1 - Práce a dodávky PSV</t>
  </si>
  <si>
    <t xml:space="preserve">    721 - Zdravotech. vnútorná kanalizácia</t>
  </si>
  <si>
    <t xml:space="preserve">    725 - Zdravotechnika - zariaď. predmety</t>
  </si>
  <si>
    <t>721</t>
  </si>
  <si>
    <t>Zdravotech. vnútorná kanalizácia</t>
  </si>
  <si>
    <t>721171109</t>
  </si>
  <si>
    <t>Potrubie z novodurových rúr TPD 5-177-67 odpadové hrdlové D 110x2,2</t>
  </si>
  <si>
    <t>721171308</t>
  </si>
  <si>
    <t>Potrubie z rúr PVC-U 110/3,2 zvodové vedené v zemi</t>
  </si>
  <si>
    <t>721171310</t>
  </si>
  <si>
    <t>Potrubie z rúr PVC-U 125/3,2 zvodové</t>
  </si>
  <si>
    <t>721171311</t>
  </si>
  <si>
    <t>Potrubie z rúr PVC-U 160/4 zvodové vedené v zemi</t>
  </si>
  <si>
    <t>721173204</t>
  </si>
  <si>
    <t>Potrubie z novodurových rúr TPD 5-177-67 pripájacie do D40x1,8</t>
  </si>
  <si>
    <t>721173205</t>
  </si>
  <si>
    <t>Potrubie z novodurových rúr TPD 5-177-67 pripájacie D 50x1,8</t>
  </si>
  <si>
    <t>721173206</t>
  </si>
  <si>
    <t>Potrubie z novodurových rúr TPD 5-177-67 pripájacie D 75x1,8</t>
  </si>
  <si>
    <t>721194104</t>
  </si>
  <si>
    <t>Zriadenie prípojky na potrubí vyvedenie a upevnenie odpadových výpustiek D 40x1,8</t>
  </si>
  <si>
    <t>KUS</t>
  </si>
  <si>
    <t>721194105</t>
  </si>
  <si>
    <t>Zriadenie prípojky na potrubí vyvedenie a upevnenie odpadových výpustiek D 50x1,8</t>
  </si>
  <si>
    <t>721194109</t>
  </si>
  <si>
    <t>Zriadenie prípojky na potrubí vyvedenie a upevnenie odpadových výpustiek D 110x2,3</t>
  </si>
  <si>
    <t>721223420</t>
  </si>
  <si>
    <t>Vtokový lievik so zápachovou uzávierkou</t>
  </si>
  <si>
    <t>721273145</t>
  </si>
  <si>
    <t>Ventilačná hlavica DN100-súprava s krycou ružicou</t>
  </si>
  <si>
    <t>721290123</t>
  </si>
  <si>
    <t>Ostatné - skúška tesnosti kanalizácie v objektoch dymom do DN 300</t>
  </si>
  <si>
    <t>998721101</t>
  </si>
  <si>
    <t>Presun hmôt pre vnútornú kanalizáciu v objektoch výšky do 6 m</t>
  </si>
  <si>
    <t>Pol165</t>
  </si>
  <si>
    <t>Potrubie z ocel. pozinkovaných rúrok DN25 (1")</t>
  </si>
  <si>
    <t>Pol166</t>
  </si>
  <si>
    <t>Potrubie PEX-AL-PEX D16x2</t>
  </si>
  <si>
    <t>Pol167</t>
  </si>
  <si>
    <t>Potrubie PEX-AL-PEX D20x2</t>
  </si>
  <si>
    <t>Pol168</t>
  </si>
  <si>
    <t>Potrubie PEX-AL-PEX D26x3</t>
  </si>
  <si>
    <t>722182110</t>
  </si>
  <si>
    <t>Ochrana potrubia D16 tepelnou izoláciou hr. 9mm</t>
  </si>
  <si>
    <t>722182111</t>
  </si>
  <si>
    <t>Ochrana potrubia D20 tepelnou izoláciou hr. 9mm</t>
  </si>
  <si>
    <t>722182113</t>
  </si>
  <si>
    <t>Ochrana potrubia pásmi D26 tepelnou izoláciou hr. 9mm</t>
  </si>
  <si>
    <t>Pol169</t>
  </si>
  <si>
    <t>Ochrana potrubia D16 tepelnou izoláciou hr. 13mm</t>
  </si>
  <si>
    <t>Pol170</t>
  </si>
  <si>
    <t>Ochrana potrubia D20 tepelnou izoláciou hr. 13mm</t>
  </si>
  <si>
    <t>722182113.1</t>
  </si>
  <si>
    <t>Ochrana oceľového potrubia pásmi hr. 9mm D32</t>
  </si>
  <si>
    <t>Pol171</t>
  </si>
  <si>
    <t>Vyvedenie a upevnenie výpustiek DN1/2"</t>
  </si>
  <si>
    <t>kus</t>
  </si>
  <si>
    <t>Pol172</t>
  </si>
  <si>
    <t>Vyvedenie a upevnenie výpustiek DN3/4"</t>
  </si>
  <si>
    <t>Pol173</t>
  </si>
  <si>
    <t>Rohový ventil DN1/2"+montáž</t>
  </si>
  <si>
    <t>Pol174</t>
  </si>
  <si>
    <t>Ventil termostatický zmiešavací TM 200 - 3/4A</t>
  </si>
  <si>
    <t>Pol175</t>
  </si>
  <si>
    <t>Uzatváracíventil DN20</t>
  </si>
  <si>
    <t>Pol176</t>
  </si>
  <si>
    <t>Ventil s odvodnením DN25</t>
  </si>
  <si>
    <t>Pol177</t>
  </si>
  <si>
    <t>Spätná klapka DN20</t>
  </si>
  <si>
    <t>Pol178</t>
  </si>
  <si>
    <t>Poistný ventil so spätnou klapkou DN20</t>
  </si>
  <si>
    <t>Pol179</t>
  </si>
  <si>
    <t>Montáž armatúr do DN50</t>
  </si>
  <si>
    <t>Pol180</t>
  </si>
  <si>
    <t>Požiarny hydrant -hadicový navijak DN25 (59l/min,30m)</t>
  </si>
  <si>
    <t>722290226</t>
  </si>
  <si>
    <t>Tlaková skúška vodovodného potrubia závitového do DN 50</t>
  </si>
  <si>
    <t>722290234</t>
  </si>
  <si>
    <t>Prepláchnutie a dezinfekcia vodovodného potrubia do DN 80</t>
  </si>
  <si>
    <t>998722101</t>
  </si>
  <si>
    <t xml:space="preserve">Presun hmôt pre vnútorný vodovod v objektoch  výšky do 6 m</t>
  </si>
  <si>
    <t>725</t>
  </si>
  <si>
    <t>Zdravotechnika - zariaď. predmety</t>
  </si>
  <si>
    <t>725119305</t>
  </si>
  <si>
    <t>Montáž záchodovej misy</t>
  </si>
  <si>
    <t>SUB</t>
  </si>
  <si>
    <t>Pol181</t>
  </si>
  <si>
    <t>WC misa závesná</t>
  </si>
  <si>
    <t>Pol182</t>
  </si>
  <si>
    <t>WC misa závesná -pre invalidov</t>
  </si>
  <si>
    <t>Pol183</t>
  </si>
  <si>
    <t>Inštalačný modul (nádržka+tlačítko)</t>
  </si>
  <si>
    <t>725219401</t>
  </si>
  <si>
    <t>Montáž umývadla bez výtokovej armatúry z bieleho diturvitu</t>
  </si>
  <si>
    <t>Pol184</t>
  </si>
  <si>
    <t>Inštalačný systém pre umývadlo</t>
  </si>
  <si>
    <t>Pol185</t>
  </si>
  <si>
    <t xml:space="preserve">Sanitárna keramika  umývadlo  š.55 cm</t>
  </si>
  <si>
    <t>Pol186</t>
  </si>
  <si>
    <t xml:space="preserve">Sanitárna keramika  umývadlo bezbariérové 64x55cm</t>
  </si>
  <si>
    <t>725829301</t>
  </si>
  <si>
    <t>Montáž batérie umývadlovej</t>
  </si>
  <si>
    <t>5514361900</t>
  </si>
  <si>
    <t>Bezdotyková umývadlová batéria so senzorom</t>
  </si>
  <si>
    <t>725869101</t>
  </si>
  <si>
    <t xml:space="preserve">Montáž zápachovej uzávierky pre zariaďovacie predmety,umývadlová   do D 40</t>
  </si>
  <si>
    <t>5516131100</t>
  </si>
  <si>
    <t>Uzávierka zápachová umývadlová D 40mm</t>
  </si>
  <si>
    <t>725329101</t>
  </si>
  <si>
    <t>Montáž drezu bez výtok. armatúr so zápach. uzávierkou oceľového smaltovaného, nehrdzav. dvojitého</t>
  </si>
  <si>
    <t>Pol187</t>
  </si>
  <si>
    <t>Jednodielny drez antikorový 600 x 600 x 2 IIA</t>
  </si>
  <si>
    <t>Pol188</t>
  </si>
  <si>
    <t>Dvojdielny drez antikorový 800 x 600 x 2 IIA</t>
  </si>
  <si>
    <t>5514356800</t>
  </si>
  <si>
    <t>Batéria drezová stojánková páková</t>
  </si>
  <si>
    <t>Pol189</t>
  </si>
  <si>
    <t>Uzávierka zápachová drezová + odbočka na umývačku</t>
  </si>
  <si>
    <t>Pol190</t>
  </si>
  <si>
    <t>Montáž drezovej zápachovej uzávierky</t>
  </si>
  <si>
    <t>725249102</t>
  </si>
  <si>
    <t>Montáž sprchovej kabíny</t>
  </si>
  <si>
    <t>Pol191</t>
  </si>
  <si>
    <t>Sprchová nerrezová podlahová vpust DN50</t>
  </si>
  <si>
    <t>Pol192</t>
  </si>
  <si>
    <t>Presklenná sprchová zástena</t>
  </si>
  <si>
    <t>725849201</t>
  </si>
  <si>
    <t>Montáž batérie sprchovej nástennej s pevnou výškou sprchy</t>
  </si>
  <si>
    <t>5514360700</t>
  </si>
  <si>
    <t>Sprchová batéria so sprch.súpravou</t>
  </si>
  <si>
    <t>Pol193</t>
  </si>
  <si>
    <t>Montáž sprchovej zápach. uzávierky</t>
  </si>
  <si>
    <t>Pol194</t>
  </si>
  <si>
    <t>Pisoárová mušla-montáž</t>
  </si>
  <si>
    <t>Pol195</t>
  </si>
  <si>
    <t>Pisoárová mušla so senzorovým splachovaním</t>
  </si>
  <si>
    <t>998725101</t>
  </si>
  <si>
    <t>Presun hmôt pre zariaďovacie predmety v objektoch výšky do 6 m</t>
  </si>
  <si>
    <t>SO 03,04 - Vonkajšia kanalizácia a vodovod</t>
  </si>
  <si>
    <t>D1 - Práce a dodávky HSV</t>
  </si>
  <si>
    <t xml:space="preserve">    D2 - Vodovod</t>
  </si>
  <si>
    <t xml:space="preserve">      1 - Zemné práce </t>
  </si>
  <si>
    <t xml:space="preserve">      D3 - Zvislé a kompletné konštrukcie</t>
  </si>
  <si>
    <t xml:space="preserve">      4 - Vodorovné konštrukcie </t>
  </si>
  <si>
    <t xml:space="preserve">      8 - Rúrové vedenie </t>
  </si>
  <si>
    <t xml:space="preserve">    D4 - Kanalizácia</t>
  </si>
  <si>
    <t xml:space="preserve">      D5 - Rúrové vedenie </t>
  </si>
  <si>
    <t xml:space="preserve">      D6 - Zemné práce pri extr.mont.prácach</t>
  </si>
  <si>
    <t>Vodovod</t>
  </si>
  <si>
    <t xml:space="preserve">Zemné práce </t>
  </si>
  <si>
    <t>132201202</t>
  </si>
  <si>
    <t>Výkop ryhy šírky 600-2000mm horn.3 do 100 m3</t>
  </si>
  <si>
    <t>132201209</t>
  </si>
  <si>
    <t>Príplatok k cenám za lepivosť horniny</t>
  </si>
  <si>
    <t>131201201</t>
  </si>
  <si>
    <t>Výkop zapaženej jamy v hornine 3,do 100 m3</t>
  </si>
  <si>
    <t>174101101</t>
  </si>
  <si>
    <t>Zásyp sypaninou so zhutnením jám, šachiet, rýh, zárezov alebo okolo objektov v týchto vykopávkach</t>
  </si>
  <si>
    <t>175101101</t>
  </si>
  <si>
    <t>Obsyp potrubia sypaninou z vhodných hornín 1 až 4 bez prehodenia sypaniny</t>
  </si>
  <si>
    <t>5928000590</t>
  </si>
  <si>
    <t>Požiarna nádrž betónova prefabrikovaná, vrátane dopravy, osadenia a montáže príslušenstva</t>
  </si>
  <si>
    <t xml:space="preserve">Vodorovné konštrukcie </t>
  </si>
  <si>
    <t>451572111</t>
  </si>
  <si>
    <t>Lôžko pod potrubie, stoky a drobné objekty, v otvorenom výkope z kameniva drobného ťaženého 0-4 mm</t>
  </si>
  <si>
    <t xml:space="preserve">Rúrové vedenie </t>
  </si>
  <si>
    <t>871161121</t>
  </si>
  <si>
    <t>Montáž potrubia z tlakových polyetylénových rúrok priemeru 32 mm</t>
  </si>
  <si>
    <t>2861129200</t>
  </si>
  <si>
    <t>HDPE rúry tlakové pre rozvod vody - PE 100 / PN10 D32mm</t>
  </si>
  <si>
    <t>Kanalizácia</t>
  </si>
  <si>
    <t>871313121</t>
  </si>
  <si>
    <t>Montáž potrubia z kanalizačných rúr z tvrdého PVC tesn. gumovým krúžkom do DN 160</t>
  </si>
  <si>
    <t>2861104803</t>
  </si>
  <si>
    <t>Kanalizačné rúry PVC-U hladké s hrdlom d160x1000</t>
  </si>
  <si>
    <t>2861104804</t>
  </si>
  <si>
    <t>Kanalizačné rúry PVC-U hladké s hrdlom d160x2000</t>
  </si>
  <si>
    <t>2861104805</t>
  </si>
  <si>
    <t>Kanalizačné rúry PVC-U hladké s hrdlom d160x5000</t>
  </si>
  <si>
    <t>892351111</t>
  </si>
  <si>
    <t>Ostatné práce na rúrovom vedení, tlakové skúšky potrubia DN 200</t>
  </si>
  <si>
    <t>Pol161</t>
  </si>
  <si>
    <t>Plastová šachta DN400/160/2000 priebežná+dno+liatinový poklop</t>
  </si>
  <si>
    <t>Pol162</t>
  </si>
  <si>
    <t>Obsyp kanalizačnej šachty suchým betonom</t>
  </si>
  <si>
    <t>Pol163</t>
  </si>
  <si>
    <t>Osadenie kanalizačná revízna šachta</t>
  </si>
  <si>
    <t>Pol164</t>
  </si>
  <si>
    <t>Dopojenie kanalizačného potrubia do kanalizačnej šachty</t>
  </si>
  <si>
    <t>súb.</t>
  </si>
  <si>
    <t>Zemné práce pri extr.mont.prácach</t>
  </si>
  <si>
    <t>460490012</t>
  </si>
  <si>
    <t>Rozvinutie a uloženie výstražnej fólie z PVC do ryhy,šírka 33 cm</t>
  </si>
  <si>
    <t>2830002000</t>
  </si>
  <si>
    <t xml:space="preserve">Fólia  na označenie výkopov</t>
  </si>
  <si>
    <t>460600001</t>
  </si>
  <si>
    <t>Naloženie zeminy, odvoz do 1 km a zloženie na skládke a jazda späť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</si>
</sst>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7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28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L14" s="19"/>
      <c r="AM14" s="19"/>
      <c r="AN14" s="31" t="s">
        <v>28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4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32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33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36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37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38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39</v>
      </c>
      <c r="E29" s="44"/>
      <c r="F29" s="45" t="s">
        <v>40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41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42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43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44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45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46</v>
      </c>
      <c r="U35" s="57"/>
      <c r="V35" s="57"/>
      <c r="W35" s="57"/>
      <c r="X35" s="59" t="s">
        <v>47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48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49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50</v>
      </c>
      <c r="AI60" s="39"/>
      <c r="AJ60" s="39"/>
      <c r="AK60" s="39"/>
      <c r="AL60" s="39"/>
      <c r="AM60" s="67" t="s">
        <v>51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52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53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50</v>
      </c>
      <c r="AI75" s="39"/>
      <c r="AJ75" s="39"/>
      <c r="AK75" s="39"/>
      <c r="AL75" s="39"/>
      <c r="AM75" s="67" t="s">
        <v>51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12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2022T2704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15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Včelín - Lokálna predajňa Včelco s.r.o.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>Smolenice, par.č. 620/,108,110,109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82" t="str">
        <f>IF(AN8= "","",AN8)</f>
        <v>27.4.2022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>VČELCO, s.r.o. Továrenská 10A, 119 04 Smolenice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29</v>
      </c>
      <c r="AJ89" s="37"/>
      <c r="AK89" s="37"/>
      <c r="AL89" s="37"/>
      <c r="AM89" s="83" t="str">
        <f>IF(E17="","",E17)</f>
        <v>Ing. Miloš Karol</v>
      </c>
      <c r="AN89" s="74"/>
      <c r="AO89" s="74"/>
      <c r="AP89" s="74"/>
      <c r="AQ89" s="37"/>
      <c r="AR89" s="41"/>
      <c r="AS89" s="84" t="s">
        <v>55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27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31</v>
      </c>
      <c r="AJ90" s="37"/>
      <c r="AK90" s="37"/>
      <c r="AL90" s="37"/>
      <c r="AM90" s="83" t="str">
        <f>IF(E20="","",E20)</f>
        <v>Ing. Tibor Jakubis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56</v>
      </c>
      <c r="D92" s="97"/>
      <c r="E92" s="97"/>
      <c r="F92" s="97"/>
      <c r="G92" s="97"/>
      <c r="H92" s="98"/>
      <c r="I92" s="99" t="s">
        <v>57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58</v>
      </c>
      <c r="AH92" s="97"/>
      <c r="AI92" s="97"/>
      <c r="AJ92" s="97"/>
      <c r="AK92" s="97"/>
      <c r="AL92" s="97"/>
      <c r="AM92" s="97"/>
      <c r="AN92" s="99" t="s">
        <v>59</v>
      </c>
      <c r="AO92" s="97"/>
      <c r="AP92" s="101"/>
      <c r="AQ92" s="102" t="s">
        <v>60</v>
      </c>
      <c r="AR92" s="41"/>
      <c r="AS92" s="103" t="s">
        <v>61</v>
      </c>
      <c r="AT92" s="104" t="s">
        <v>62</v>
      </c>
      <c r="AU92" s="104" t="s">
        <v>63</v>
      </c>
      <c r="AV92" s="104" t="s">
        <v>64</v>
      </c>
      <c r="AW92" s="104" t="s">
        <v>65</v>
      </c>
      <c r="AX92" s="104" t="s">
        <v>66</v>
      </c>
      <c r="AY92" s="104" t="s">
        <v>67</v>
      </c>
      <c r="AZ92" s="104" t="s">
        <v>68</v>
      </c>
      <c r="BA92" s="104" t="s">
        <v>69</v>
      </c>
      <c r="BB92" s="104" t="s">
        <v>70</v>
      </c>
      <c r="BC92" s="104" t="s">
        <v>71</v>
      </c>
      <c r="BD92" s="105" t="s">
        <v>72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73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ROUND(AG95+AG100,2)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ROUND(AS95+AS100,2)</f>
        <v>0</v>
      </c>
      <c r="AT94" s="117">
        <f>ROUND(SUM(AV94:AW94),2)</f>
        <v>0</v>
      </c>
      <c r="AU94" s="118">
        <f>ROUND(AU95+AU100,5)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ROUND(AZ95+AZ100,2)</f>
        <v>0</v>
      </c>
      <c r="BA94" s="117">
        <f>ROUND(BA95+BA100,2)</f>
        <v>0</v>
      </c>
      <c r="BB94" s="117">
        <f>ROUND(BB95+BB100,2)</f>
        <v>0</v>
      </c>
      <c r="BC94" s="117">
        <f>ROUND(BC95+BC100,2)</f>
        <v>0</v>
      </c>
      <c r="BD94" s="119">
        <f>ROUND(BD95+BD100,2)</f>
        <v>0</v>
      </c>
      <c r="BE94" s="6"/>
      <c r="BS94" s="120" t="s">
        <v>74</v>
      </c>
      <c r="BT94" s="120" t="s">
        <v>75</v>
      </c>
      <c r="BU94" s="121" t="s">
        <v>76</v>
      </c>
      <c r="BV94" s="120" t="s">
        <v>77</v>
      </c>
      <c r="BW94" s="120" t="s">
        <v>5</v>
      </c>
      <c r="BX94" s="120" t="s">
        <v>78</v>
      </c>
      <c r="CL94" s="120" t="s">
        <v>1</v>
      </c>
    </row>
    <row r="95" s="7" customFormat="1" ht="16.5" customHeight="1">
      <c r="A95" s="7"/>
      <c r="B95" s="122"/>
      <c r="C95" s="123"/>
      <c r="D95" s="124" t="s">
        <v>79</v>
      </c>
      <c r="E95" s="124"/>
      <c r="F95" s="124"/>
      <c r="G95" s="124"/>
      <c r="H95" s="124"/>
      <c r="I95" s="125"/>
      <c r="J95" s="124" t="s">
        <v>16</v>
      </c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6">
        <f>ROUND(SUM(AG96:AG99),2)</f>
        <v>0</v>
      </c>
      <c r="AH95" s="125"/>
      <c r="AI95" s="125"/>
      <c r="AJ95" s="125"/>
      <c r="AK95" s="125"/>
      <c r="AL95" s="125"/>
      <c r="AM95" s="125"/>
      <c r="AN95" s="127">
        <f>SUM(AG95,AT95)</f>
        <v>0</v>
      </c>
      <c r="AO95" s="125"/>
      <c r="AP95" s="125"/>
      <c r="AQ95" s="128" t="s">
        <v>80</v>
      </c>
      <c r="AR95" s="129"/>
      <c r="AS95" s="130">
        <f>ROUND(SUM(AS96:AS99),2)</f>
        <v>0</v>
      </c>
      <c r="AT95" s="131">
        <f>ROUND(SUM(AV95:AW95),2)</f>
        <v>0</v>
      </c>
      <c r="AU95" s="132">
        <f>ROUND(SUM(AU96:AU99),5)</f>
        <v>0</v>
      </c>
      <c r="AV95" s="131">
        <f>ROUND(AZ95*L29,2)</f>
        <v>0</v>
      </c>
      <c r="AW95" s="131">
        <f>ROUND(BA95*L30,2)</f>
        <v>0</v>
      </c>
      <c r="AX95" s="131">
        <f>ROUND(BB95*L29,2)</f>
        <v>0</v>
      </c>
      <c r="AY95" s="131">
        <f>ROUND(BC95*L30,2)</f>
        <v>0</v>
      </c>
      <c r="AZ95" s="131">
        <f>ROUND(SUM(AZ96:AZ99),2)</f>
        <v>0</v>
      </c>
      <c r="BA95" s="131">
        <f>ROUND(SUM(BA96:BA99),2)</f>
        <v>0</v>
      </c>
      <c r="BB95" s="131">
        <f>ROUND(SUM(BB96:BB99),2)</f>
        <v>0</v>
      </c>
      <c r="BC95" s="131">
        <f>ROUND(SUM(BC96:BC99),2)</f>
        <v>0</v>
      </c>
      <c r="BD95" s="133">
        <f>ROUND(SUM(BD96:BD99),2)</f>
        <v>0</v>
      </c>
      <c r="BE95" s="7"/>
      <c r="BS95" s="134" t="s">
        <v>74</v>
      </c>
      <c r="BT95" s="134" t="s">
        <v>81</v>
      </c>
      <c r="BV95" s="134" t="s">
        <v>77</v>
      </c>
      <c r="BW95" s="134" t="s">
        <v>82</v>
      </c>
      <c r="BX95" s="134" t="s">
        <v>5</v>
      </c>
      <c r="CL95" s="134" t="s">
        <v>1</v>
      </c>
      <c r="CM95" s="134" t="s">
        <v>81</v>
      </c>
    </row>
    <row r="96" s="4" customFormat="1" ht="16.5" customHeight="1">
      <c r="A96" s="135" t="s">
        <v>83</v>
      </c>
      <c r="B96" s="73"/>
      <c r="C96" s="136"/>
      <c r="D96" s="136"/>
      <c r="E96" s="137" t="s">
        <v>79</v>
      </c>
      <c r="F96" s="137"/>
      <c r="G96" s="137"/>
      <c r="H96" s="137"/>
      <c r="I96" s="137"/>
      <c r="J96" s="136"/>
      <c r="K96" s="137" t="s">
        <v>16</v>
      </c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8">
        <f>'2022-07 - Včelín - Lokáln...'!J30</f>
        <v>0</v>
      </c>
      <c r="AH96" s="136"/>
      <c r="AI96" s="136"/>
      <c r="AJ96" s="136"/>
      <c r="AK96" s="136"/>
      <c r="AL96" s="136"/>
      <c r="AM96" s="136"/>
      <c r="AN96" s="138">
        <f>SUM(AG96,AT96)</f>
        <v>0</v>
      </c>
      <c r="AO96" s="136"/>
      <c r="AP96" s="136"/>
      <c r="AQ96" s="139" t="s">
        <v>84</v>
      </c>
      <c r="AR96" s="75"/>
      <c r="AS96" s="140">
        <v>0</v>
      </c>
      <c r="AT96" s="141">
        <f>ROUND(SUM(AV96:AW96),2)</f>
        <v>0</v>
      </c>
      <c r="AU96" s="142">
        <f>'2022-07 - Včelín - Lokáln...'!P141</f>
        <v>0</v>
      </c>
      <c r="AV96" s="141">
        <f>'2022-07 - Včelín - Lokáln...'!J33</f>
        <v>0</v>
      </c>
      <c r="AW96" s="141">
        <f>'2022-07 - Včelín - Lokáln...'!J34</f>
        <v>0</v>
      </c>
      <c r="AX96" s="141">
        <f>'2022-07 - Včelín - Lokáln...'!J35</f>
        <v>0</v>
      </c>
      <c r="AY96" s="141">
        <f>'2022-07 - Včelín - Lokáln...'!J36</f>
        <v>0</v>
      </c>
      <c r="AZ96" s="141">
        <f>'2022-07 - Včelín - Lokáln...'!F33</f>
        <v>0</v>
      </c>
      <c r="BA96" s="141">
        <f>'2022-07 - Včelín - Lokáln...'!F34</f>
        <v>0</v>
      </c>
      <c r="BB96" s="141">
        <f>'2022-07 - Včelín - Lokáln...'!F35</f>
        <v>0</v>
      </c>
      <c r="BC96" s="141">
        <f>'2022-07 - Včelín - Lokáln...'!F36</f>
        <v>0</v>
      </c>
      <c r="BD96" s="143">
        <f>'2022-07 - Včelín - Lokáln...'!F37</f>
        <v>0</v>
      </c>
      <c r="BE96" s="4"/>
      <c r="BT96" s="144" t="s">
        <v>85</v>
      </c>
      <c r="BU96" s="144" t="s">
        <v>86</v>
      </c>
      <c r="BV96" s="144" t="s">
        <v>77</v>
      </c>
      <c r="BW96" s="144" t="s">
        <v>82</v>
      </c>
      <c r="BX96" s="144" t="s">
        <v>5</v>
      </c>
      <c r="CL96" s="144" t="s">
        <v>1</v>
      </c>
      <c r="CM96" s="144" t="s">
        <v>81</v>
      </c>
    </row>
    <row r="97" s="4" customFormat="1" ht="16.5" customHeight="1">
      <c r="A97" s="135" t="s">
        <v>83</v>
      </c>
      <c r="B97" s="73"/>
      <c r="C97" s="136"/>
      <c r="D97" s="136"/>
      <c r="E97" s="137" t="s">
        <v>87</v>
      </c>
      <c r="F97" s="137"/>
      <c r="G97" s="137"/>
      <c r="H97" s="137"/>
      <c r="I97" s="137"/>
      <c r="J97" s="136"/>
      <c r="K97" s="137" t="s">
        <v>88</v>
      </c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8">
        <f>'ELI - Elektroinštalácia'!J32</f>
        <v>0</v>
      </c>
      <c r="AH97" s="136"/>
      <c r="AI97" s="136"/>
      <c r="AJ97" s="136"/>
      <c r="AK97" s="136"/>
      <c r="AL97" s="136"/>
      <c r="AM97" s="136"/>
      <c r="AN97" s="138">
        <f>SUM(AG97,AT97)</f>
        <v>0</v>
      </c>
      <c r="AO97" s="136"/>
      <c r="AP97" s="136"/>
      <c r="AQ97" s="139" t="s">
        <v>84</v>
      </c>
      <c r="AR97" s="75"/>
      <c r="AS97" s="140">
        <v>0</v>
      </c>
      <c r="AT97" s="141">
        <f>ROUND(SUM(AV97:AW97),2)</f>
        <v>0</v>
      </c>
      <c r="AU97" s="142">
        <f>'ELI - Elektroinštalácia'!P128</f>
        <v>0</v>
      </c>
      <c r="AV97" s="141">
        <f>'ELI - Elektroinštalácia'!J35</f>
        <v>0</v>
      </c>
      <c r="AW97" s="141">
        <f>'ELI - Elektroinštalácia'!J36</f>
        <v>0</v>
      </c>
      <c r="AX97" s="141">
        <f>'ELI - Elektroinštalácia'!J37</f>
        <v>0</v>
      </c>
      <c r="AY97" s="141">
        <f>'ELI - Elektroinštalácia'!J38</f>
        <v>0</v>
      </c>
      <c r="AZ97" s="141">
        <f>'ELI - Elektroinštalácia'!F35</f>
        <v>0</v>
      </c>
      <c r="BA97" s="141">
        <f>'ELI - Elektroinštalácia'!F36</f>
        <v>0</v>
      </c>
      <c r="BB97" s="141">
        <f>'ELI - Elektroinštalácia'!F37</f>
        <v>0</v>
      </c>
      <c r="BC97" s="141">
        <f>'ELI - Elektroinštalácia'!F38</f>
        <v>0</v>
      </c>
      <c r="BD97" s="143">
        <f>'ELI - Elektroinštalácia'!F39</f>
        <v>0</v>
      </c>
      <c r="BE97" s="4"/>
      <c r="BT97" s="144" t="s">
        <v>85</v>
      </c>
      <c r="BV97" s="144" t="s">
        <v>77</v>
      </c>
      <c r="BW97" s="144" t="s">
        <v>89</v>
      </c>
      <c r="BX97" s="144" t="s">
        <v>82</v>
      </c>
      <c r="CL97" s="144" t="s">
        <v>1</v>
      </c>
    </row>
    <row r="98" s="4" customFormat="1" ht="16.5" customHeight="1">
      <c r="A98" s="135" t="s">
        <v>83</v>
      </c>
      <c r="B98" s="73"/>
      <c r="C98" s="136"/>
      <c r="D98" s="136"/>
      <c r="E98" s="137" t="s">
        <v>90</v>
      </c>
      <c r="F98" s="137"/>
      <c r="G98" s="137"/>
      <c r="H98" s="137"/>
      <c r="I98" s="137"/>
      <c r="J98" s="136"/>
      <c r="K98" s="137" t="s">
        <v>91</v>
      </c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8">
        <f>'UK - Vykurovanie a chladenie'!J32</f>
        <v>0</v>
      </c>
      <c r="AH98" s="136"/>
      <c r="AI98" s="136"/>
      <c r="AJ98" s="136"/>
      <c r="AK98" s="136"/>
      <c r="AL98" s="136"/>
      <c r="AM98" s="136"/>
      <c r="AN98" s="138">
        <f>SUM(AG98,AT98)</f>
        <v>0</v>
      </c>
      <c r="AO98" s="136"/>
      <c r="AP98" s="136"/>
      <c r="AQ98" s="139" t="s">
        <v>84</v>
      </c>
      <c r="AR98" s="75"/>
      <c r="AS98" s="140">
        <v>0</v>
      </c>
      <c r="AT98" s="141">
        <f>ROUND(SUM(AV98:AW98),2)</f>
        <v>0</v>
      </c>
      <c r="AU98" s="142">
        <f>'UK - Vykurovanie a chladenie'!P129</f>
        <v>0</v>
      </c>
      <c r="AV98" s="141">
        <f>'UK - Vykurovanie a chladenie'!J35</f>
        <v>0</v>
      </c>
      <c r="AW98" s="141">
        <f>'UK - Vykurovanie a chladenie'!J36</f>
        <v>0</v>
      </c>
      <c r="AX98" s="141">
        <f>'UK - Vykurovanie a chladenie'!J37</f>
        <v>0</v>
      </c>
      <c r="AY98" s="141">
        <f>'UK - Vykurovanie a chladenie'!J38</f>
        <v>0</v>
      </c>
      <c r="AZ98" s="141">
        <f>'UK - Vykurovanie a chladenie'!F35</f>
        <v>0</v>
      </c>
      <c r="BA98" s="141">
        <f>'UK - Vykurovanie a chladenie'!F36</f>
        <v>0</v>
      </c>
      <c r="BB98" s="141">
        <f>'UK - Vykurovanie a chladenie'!F37</f>
        <v>0</v>
      </c>
      <c r="BC98" s="141">
        <f>'UK - Vykurovanie a chladenie'!F38</f>
        <v>0</v>
      </c>
      <c r="BD98" s="143">
        <f>'UK - Vykurovanie a chladenie'!F39</f>
        <v>0</v>
      </c>
      <c r="BE98" s="4"/>
      <c r="BT98" s="144" t="s">
        <v>85</v>
      </c>
      <c r="BV98" s="144" t="s">
        <v>77</v>
      </c>
      <c r="BW98" s="144" t="s">
        <v>92</v>
      </c>
      <c r="BX98" s="144" t="s">
        <v>82</v>
      </c>
      <c r="CL98" s="144" t="s">
        <v>1</v>
      </c>
    </row>
    <row r="99" s="4" customFormat="1" ht="16.5" customHeight="1">
      <c r="A99" s="135" t="s">
        <v>83</v>
      </c>
      <c r="B99" s="73"/>
      <c r="C99" s="136"/>
      <c r="D99" s="136"/>
      <c r="E99" s="137" t="s">
        <v>93</v>
      </c>
      <c r="F99" s="137"/>
      <c r="G99" s="137"/>
      <c r="H99" s="137"/>
      <c r="I99" s="137"/>
      <c r="J99" s="136"/>
      <c r="K99" s="137" t="s">
        <v>94</v>
      </c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8">
        <f>'ZTI - Zdravotechnika'!J32</f>
        <v>0</v>
      </c>
      <c r="AH99" s="136"/>
      <c r="AI99" s="136"/>
      <c r="AJ99" s="136"/>
      <c r="AK99" s="136"/>
      <c r="AL99" s="136"/>
      <c r="AM99" s="136"/>
      <c r="AN99" s="138">
        <f>SUM(AG99,AT99)</f>
        <v>0</v>
      </c>
      <c r="AO99" s="136"/>
      <c r="AP99" s="136"/>
      <c r="AQ99" s="139" t="s">
        <v>84</v>
      </c>
      <c r="AR99" s="75"/>
      <c r="AS99" s="140">
        <v>0</v>
      </c>
      <c r="AT99" s="141">
        <f>ROUND(SUM(AV99:AW99),2)</f>
        <v>0</v>
      </c>
      <c r="AU99" s="142">
        <f>'ZTI - Zdravotechnika'!P124</f>
        <v>0</v>
      </c>
      <c r="AV99" s="141">
        <f>'ZTI - Zdravotechnika'!J35</f>
        <v>0</v>
      </c>
      <c r="AW99" s="141">
        <f>'ZTI - Zdravotechnika'!J36</f>
        <v>0</v>
      </c>
      <c r="AX99" s="141">
        <f>'ZTI - Zdravotechnika'!J37</f>
        <v>0</v>
      </c>
      <c r="AY99" s="141">
        <f>'ZTI - Zdravotechnika'!J38</f>
        <v>0</v>
      </c>
      <c r="AZ99" s="141">
        <f>'ZTI - Zdravotechnika'!F35</f>
        <v>0</v>
      </c>
      <c r="BA99" s="141">
        <f>'ZTI - Zdravotechnika'!F36</f>
        <v>0</v>
      </c>
      <c r="BB99" s="141">
        <f>'ZTI - Zdravotechnika'!F37</f>
        <v>0</v>
      </c>
      <c r="BC99" s="141">
        <f>'ZTI - Zdravotechnika'!F38</f>
        <v>0</v>
      </c>
      <c r="BD99" s="143">
        <f>'ZTI - Zdravotechnika'!F39</f>
        <v>0</v>
      </c>
      <c r="BE99" s="4"/>
      <c r="BT99" s="144" t="s">
        <v>85</v>
      </c>
      <c r="BV99" s="144" t="s">
        <v>77</v>
      </c>
      <c r="BW99" s="144" t="s">
        <v>95</v>
      </c>
      <c r="BX99" s="144" t="s">
        <v>82</v>
      </c>
      <c r="CL99" s="144" t="s">
        <v>1</v>
      </c>
    </row>
    <row r="100" s="7" customFormat="1" ht="24.75" customHeight="1">
      <c r="A100" s="135" t="s">
        <v>83</v>
      </c>
      <c r="B100" s="122"/>
      <c r="C100" s="123"/>
      <c r="D100" s="124" t="s">
        <v>96</v>
      </c>
      <c r="E100" s="124"/>
      <c r="F100" s="124"/>
      <c r="G100" s="124"/>
      <c r="H100" s="124"/>
      <c r="I100" s="125"/>
      <c r="J100" s="124" t="s">
        <v>97</v>
      </c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  <c r="AF100" s="124"/>
      <c r="AG100" s="127">
        <f>'SO 03,04 - Vonkajšia kana...'!J30</f>
        <v>0</v>
      </c>
      <c r="AH100" s="125"/>
      <c r="AI100" s="125"/>
      <c r="AJ100" s="125"/>
      <c r="AK100" s="125"/>
      <c r="AL100" s="125"/>
      <c r="AM100" s="125"/>
      <c r="AN100" s="127">
        <f>SUM(AG100,AT100)</f>
        <v>0</v>
      </c>
      <c r="AO100" s="125"/>
      <c r="AP100" s="125"/>
      <c r="AQ100" s="128" t="s">
        <v>80</v>
      </c>
      <c r="AR100" s="129"/>
      <c r="AS100" s="145">
        <v>0</v>
      </c>
      <c r="AT100" s="146">
        <f>ROUND(SUM(AV100:AW100),2)</f>
        <v>0</v>
      </c>
      <c r="AU100" s="147">
        <f>'SO 03,04 - Vonkajšia kana...'!P125</f>
        <v>0</v>
      </c>
      <c r="AV100" s="146">
        <f>'SO 03,04 - Vonkajšia kana...'!J33</f>
        <v>0</v>
      </c>
      <c r="AW100" s="146">
        <f>'SO 03,04 - Vonkajšia kana...'!J34</f>
        <v>0</v>
      </c>
      <c r="AX100" s="146">
        <f>'SO 03,04 - Vonkajšia kana...'!J35</f>
        <v>0</v>
      </c>
      <c r="AY100" s="146">
        <f>'SO 03,04 - Vonkajšia kana...'!J36</f>
        <v>0</v>
      </c>
      <c r="AZ100" s="146">
        <f>'SO 03,04 - Vonkajšia kana...'!F33</f>
        <v>0</v>
      </c>
      <c r="BA100" s="146">
        <f>'SO 03,04 - Vonkajšia kana...'!F34</f>
        <v>0</v>
      </c>
      <c r="BB100" s="146">
        <f>'SO 03,04 - Vonkajšia kana...'!F35</f>
        <v>0</v>
      </c>
      <c r="BC100" s="146">
        <f>'SO 03,04 - Vonkajšia kana...'!F36</f>
        <v>0</v>
      </c>
      <c r="BD100" s="148">
        <f>'SO 03,04 - Vonkajšia kana...'!F37</f>
        <v>0</v>
      </c>
      <c r="BE100" s="7"/>
      <c r="BT100" s="134" t="s">
        <v>81</v>
      </c>
      <c r="BV100" s="134" t="s">
        <v>77</v>
      </c>
      <c r="BW100" s="134" t="s">
        <v>98</v>
      </c>
      <c r="BX100" s="134" t="s">
        <v>5</v>
      </c>
      <c r="CL100" s="134" t="s">
        <v>1</v>
      </c>
      <c r="CM100" s="134" t="s">
        <v>81</v>
      </c>
    </row>
    <row r="101" s="2" customFormat="1" ht="30" customHeight="1">
      <c r="A101" s="35"/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41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</row>
    <row r="102" s="2" customFormat="1" ht="6.96" customHeight="1">
      <c r="A102" s="35"/>
      <c r="B102" s="69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41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</row>
  </sheetData>
  <sheetProtection sheet="1" formatColumns="0" formatRows="0" objects="1" scenarios="1" spinCount="100000" saltValue="Ji1PSn3LSj5biBYta+obM5V9AhYKUUa5eoAno70yM42E4tUZQXjj7Q694YYBB/F9J+QbHsQruh/eaxpkUX+l2A==" hashValue="mE6vmFSXpRr1czS7zcZZHAw4Lw7dp7M8VnJrbJ34sHz3I75yVl1gYpPtNFVWZO+QroE8rkG0rKiiQCpHxhwD9A==" algorithmName="SHA-512" password="CC35"/>
  <mergeCells count="62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E98:I98"/>
    <mergeCell ref="K98:AF98"/>
    <mergeCell ref="AN99:AP99"/>
    <mergeCell ref="AG99:AM99"/>
    <mergeCell ref="E99:I99"/>
    <mergeCell ref="K99:AF99"/>
    <mergeCell ref="AN100:AP100"/>
    <mergeCell ref="AG100:AM100"/>
    <mergeCell ref="D100:H100"/>
    <mergeCell ref="J100:AF100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2022-07 - Včelín - Lokáln...'!C2" display="/"/>
    <hyperlink ref="A97" location="'ELI - Elektroinštalácia'!C2" display="/"/>
    <hyperlink ref="A98" location="'UK - Vykurovanie a chladenie'!C2" display="/"/>
    <hyperlink ref="A99" location="'ZTI - Zdravotechnika'!C2" display="/"/>
    <hyperlink ref="A100" location="'SO 03,04 - Vonkajšia kana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82</v>
      </c>
    </row>
    <row r="3" hidden="1" s="1" customFormat="1" ht="6.96" customHeigh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7"/>
      <c r="AT3" s="14" t="s">
        <v>81</v>
      </c>
    </row>
    <row r="4" hidden="1" s="1" customFormat="1" ht="24.96" customHeight="1">
      <c r="B4" s="17"/>
      <c r="D4" s="151" t="s">
        <v>99</v>
      </c>
      <c r="L4" s="17"/>
      <c r="M4" s="152" t="s">
        <v>9</v>
      </c>
      <c r="AT4" s="14" t="s">
        <v>4</v>
      </c>
    </row>
    <row r="5" hidden="1" s="1" customFormat="1" ht="6.96" customHeight="1">
      <c r="B5" s="17"/>
      <c r="L5" s="17"/>
    </row>
    <row r="6" hidden="1" s="1" customFormat="1" ht="12" customHeight="1">
      <c r="B6" s="17"/>
      <c r="D6" s="153" t="s">
        <v>15</v>
      </c>
      <c r="L6" s="17"/>
    </row>
    <row r="7" hidden="1" s="1" customFormat="1" ht="16.5" customHeight="1">
      <c r="B7" s="17"/>
      <c r="E7" s="154" t="str">
        <f>'Rekapitulácia stavby'!K6</f>
        <v>Včelín - Lokálna predajňa Včelco s.r.o.</v>
      </c>
      <c r="F7" s="153"/>
      <c r="G7" s="153"/>
      <c r="H7" s="153"/>
      <c r="L7" s="17"/>
    </row>
    <row r="8" hidden="1" s="2" customFormat="1" ht="12" customHeight="1">
      <c r="A8" s="35"/>
      <c r="B8" s="41"/>
      <c r="C8" s="35"/>
      <c r="D8" s="153" t="s">
        <v>100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hidden="1" s="2" customFormat="1" ht="16.5" customHeight="1">
      <c r="A9" s="35"/>
      <c r="B9" s="41"/>
      <c r="C9" s="35"/>
      <c r="D9" s="35"/>
      <c r="E9" s="155" t="s">
        <v>101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hidden="1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hidden="1" s="2" customFormat="1" ht="12" customHeight="1">
      <c r="A11" s="35"/>
      <c r="B11" s="41"/>
      <c r="C11" s="35"/>
      <c r="D11" s="153" t="s">
        <v>17</v>
      </c>
      <c r="E11" s="35"/>
      <c r="F11" s="144" t="s">
        <v>1</v>
      </c>
      <c r="G11" s="35"/>
      <c r="H11" s="35"/>
      <c r="I11" s="153" t="s">
        <v>18</v>
      </c>
      <c r="J11" s="144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hidden="1" s="2" customFormat="1" ht="12" customHeight="1">
      <c r="A12" s="35"/>
      <c r="B12" s="41"/>
      <c r="C12" s="35"/>
      <c r="D12" s="153" t="s">
        <v>19</v>
      </c>
      <c r="E12" s="35"/>
      <c r="F12" s="144" t="s">
        <v>20</v>
      </c>
      <c r="G12" s="35"/>
      <c r="H12" s="35"/>
      <c r="I12" s="153" t="s">
        <v>21</v>
      </c>
      <c r="J12" s="156" t="str">
        <f>'Rekapitulácia stavby'!AN8</f>
        <v>27.4.2022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hidden="1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hidden="1" s="2" customFormat="1" ht="12" customHeight="1">
      <c r="A14" s="35"/>
      <c r="B14" s="41"/>
      <c r="C14" s="35"/>
      <c r="D14" s="153" t="s">
        <v>23</v>
      </c>
      <c r="E14" s="35"/>
      <c r="F14" s="35"/>
      <c r="G14" s="35"/>
      <c r="H14" s="35"/>
      <c r="I14" s="153" t="s">
        <v>24</v>
      </c>
      <c r="J14" s="144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hidden="1" s="2" customFormat="1" ht="18" customHeight="1">
      <c r="A15" s="35"/>
      <c r="B15" s="41"/>
      <c r="C15" s="35"/>
      <c r="D15" s="35"/>
      <c r="E15" s="144" t="s">
        <v>25</v>
      </c>
      <c r="F15" s="35"/>
      <c r="G15" s="35"/>
      <c r="H15" s="35"/>
      <c r="I15" s="153" t="s">
        <v>26</v>
      </c>
      <c r="J15" s="144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hidden="1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hidden="1" s="2" customFormat="1" ht="12" customHeight="1">
      <c r="A17" s="35"/>
      <c r="B17" s="41"/>
      <c r="C17" s="35"/>
      <c r="D17" s="153" t="s">
        <v>27</v>
      </c>
      <c r="E17" s="35"/>
      <c r="F17" s="35"/>
      <c r="G17" s="35"/>
      <c r="H17" s="35"/>
      <c r="I17" s="15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hidden="1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4"/>
      <c r="G18" s="144"/>
      <c r="H18" s="144"/>
      <c r="I18" s="15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hidden="1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hidden="1" s="2" customFormat="1" ht="12" customHeight="1">
      <c r="A20" s="35"/>
      <c r="B20" s="41"/>
      <c r="C20" s="35"/>
      <c r="D20" s="153" t="s">
        <v>29</v>
      </c>
      <c r="E20" s="35"/>
      <c r="F20" s="35"/>
      <c r="G20" s="35"/>
      <c r="H20" s="35"/>
      <c r="I20" s="153" t="s">
        <v>24</v>
      </c>
      <c r="J20" s="144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hidden="1" s="2" customFormat="1" ht="18" customHeight="1">
      <c r="A21" s="35"/>
      <c r="B21" s="41"/>
      <c r="C21" s="35"/>
      <c r="D21" s="35"/>
      <c r="E21" s="144" t="s">
        <v>102</v>
      </c>
      <c r="F21" s="35"/>
      <c r="G21" s="35"/>
      <c r="H21" s="35"/>
      <c r="I21" s="153" t="s">
        <v>26</v>
      </c>
      <c r="J21" s="144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hidden="1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hidden="1" s="2" customFormat="1" ht="12" customHeight="1">
      <c r="A23" s="35"/>
      <c r="B23" s="41"/>
      <c r="C23" s="35"/>
      <c r="D23" s="153" t="s">
        <v>31</v>
      </c>
      <c r="E23" s="35"/>
      <c r="F23" s="35"/>
      <c r="G23" s="35"/>
      <c r="H23" s="35"/>
      <c r="I23" s="153" t="s">
        <v>24</v>
      </c>
      <c r="J23" s="144" t="s">
        <v>1</v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hidden="1" s="2" customFormat="1" ht="18" customHeight="1">
      <c r="A24" s="35"/>
      <c r="B24" s="41"/>
      <c r="C24" s="35"/>
      <c r="D24" s="35"/>
      <c r="E24" s="144" t="s">
        <v>32</v>
      </c>
      <c r="F24" s="35"/>
      <c r="G24" s="35"/>
      <c r="H24" s="35"/>
      <c r="I24" s="153" t="s">
        <v>26</v>
      </c>
      <c r="J24" s="144" t="s">
        <v>1</v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hidden="1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hidden="1" s="2" customFormat="1" ht="12" customHeight="1">
      <c r="A26" s="35"/>
      <c r="B26" s="41"/>
      <c r="C26" s="35"/>
      <c r="D26" s="153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hidden="1" s="8" customFormat="1" ht="16.5" customHeight="1">
      <c r="A27" s="157"/>
      <c r="B27" s="158"/>
      <c r="C27" s="157"/>
      <c r="D27" s="157"/>
      <c r="E27" s="159" t="s">
        <v>1</v>
      </c>
      <c r="F27" s="159"/>
      <c r="G27" s="159"/>
      <c r="H27" s="159"/>
      <c r="I27" s="157"/>
      <c r="J27" s="157"/>
      <c r="K27" s="157"/>
      <c r="L27" s="160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</row>
    <row r="28" hidden="1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hidden="1" s="2" customFormat="1" ht="6.96" customHeight="1">
      <c r="A29" s="35"/>
      <c r="B29" s="41"/>
      <c r="C29" s="35"/>
      <c r="D29" s="161"/>
      <c r="E29" s="161"/>
      <c r="F29" s="161"/>
      <c r="G29" s="161"/>
      <c r="H29" s="161"/>
      <c r="I29" s="161"/>
      <c r="J29" s="161"/>
      <c r="K29" s="161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hidden="1" s="2" customFormat="1" ht="25.44" customHeight="1">
      <c r="A30" s="35"/>
      <c r="B30" s="41"/>
      <c r="C30" s="35"/>
      <c r="D30" s="162" t="s">
        <v>35</v>
      </c>
      <c r="E30" s="35"/>
      <c r="F30" s="35"/>
      <c r="G30" s="35"/>
      <c r="H30" s="35"/>
      <c r="I30" s="35"/>
      <c r="J30" s="163">
        <f>ROUND(J141,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hidden="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1"/>
      <c r="J31" s="161"/>
      <c r="K31" s="161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hidden="1" s="2" customFormat="1" ht="14.4" customHeight="1">
      <c r="A32" s="35"/>
      <c r="B32" s="41"/>
      <c r="C32" s="35"/>
      <c r="D32" s="35"/>
      <c r="E32" s="35"/>
      <c r="F32" s="164" t="s">
        <v>37</v>
      </c>
      <c r="G32" s="35"/>
      <c r="H32" s="35"/>
      <c r="I32" s="164" t="s">
        <v>36</v>
      </c>
      <c r="J32" s="164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165" t="s">
        <v>39</v>
      </c>
      <c r="E33" s="166" t="s">
        <v>40</v>
      </c>
      <c r="F33" s="167">
        <f>ROUND((SUM(BE141:BE338)),  2)</f>
        <v>0</v>
      </c>
      <c r="G33" s="168"/>
      <c r="H33" s="168"/>
      <c r="I33" s="169">
        <v>0.20000000000000001</v>
      </c>
      <c r="J33" s="167">
        <f>ROUND(((SUM(BE141:BE338))*I33),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66" t="s">
        <v>41</v>
      </c>
      <c r="F34" s="167">
        <f>ROUND((SUM(BF141:BF338)),  2)</f>
        <v>0</v>
      </c>
      <c r="G34" s="168"/>
      <c r="H34" s="168"/>
      <c r="I34" s="169">
        <v>0.20000000000000001</v>
      </c>
      <c r="J34" s="167">
        <f>ROUND(((SUM(BF141:BF338))*I34),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53" t="s">
        <v>42</v>
      </c>
      <c r="F35" s="170">
        <f>ROUND((SUM(BG141:BG338)),  2)</f>
        <v>0</v>
      </c>
      <c r="G35" s="35"/>
      <c r="H35" s="35"/>
      <c r="I35" s="171">
        <v>0.20000000000000001</v>
      </c>
      <c r="J35" s="170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53" t="s">
        <v>43</v>
      </c>
      <c r="F36" s="170">
        <f>ROUND((SUM(BH141:BH338)),  2)</f>
        <v>0</v>
      </c>
      <c r="G36" s="35"/>
      <c r="H36" s="35"/>
      <c r="I36" s="171">
        <v>0.20000000000000001</v>
      </c>
      <c r="J36" s="170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66" t="s">
        <v>44</v>
      </c>
      <c r="F37" s="167">
        <f>ROUND((SUM(BI141:BI338)),  2)</f>
        <v>0</v>
      </c>
      <c r="G37" s="168"/>
      <c r="H37" s="168"/>
      <c r="I37" s="169">
        <v>0</v>
      </c>
      <c r="J37" s="167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25.44" customHeight="1">
      <c r="A39" s="35"/>
      <c r="B39" s="41"/>
      <c r="C39" s="172"/>
      <c r="D39" s="173" t="s">
        <v>45</v>
      </c>
      <c r="E39" s="174"/>
      <c r="F39" s="174"/>
      <c r="G39" s="175" t="s">
        <v>46</v>
      </c>
      <c r="H39" s="176" t="s">
        <v>47</v>
      </c>
      <c r="I39" s="174"/>
      <c r="J39" s="177">
        <f>SUM(J30:J37)</f>
        <v>0</v>
      </c>
      <c r="K39" s="178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1" customFormat="1" ht="14.4" customHeight="1">
      <c r="B41" s="17"/>
      <c r="L41" s="17"/>
    </row>
    <row r="42" hidden="1" s="1" customFormat="1" ht="14.4" customHeight="1">
      <c r="B42" s="17"/>
      <c r="L42" s="17"/>
    </row>
    <row r="43" hidden="1" s="1" customFormat="1" ht="14.4" customHeight="1">
      <c r="B43" s="17"/>
      <c r="L43" s="17"/>
    </row>
    <row r="44" hidden="1" s="1" customFormat="1" ht="14.4" customHeight="1">
      <c r="B44" s="17"/>
      <c r="L44" s="17"/>
    </row>
    <row r="45" hidden="1" s="1" customFormat="1" ht="14.4" customHeight="1">
      <c r="B45" s="17"/>
      <c r="L45" s="17"/>
    </row>
    <row r="46" hidden="1" s="1" customFormat="1" ht="14.4" customHeight="1">
      <c r="B46" s="17"/>
      <c r="L46" s="17"/>
    </row>
    <row r="47" hidden="1" s="1" customFormat="1" ht="14.4" customHeight="1">
      <c r="B47" s="17"/>
      <c r="L47" s="17"/>
    </row>
    <row r="48" hidden="1" s="1" customFormat="1" ht="14.4" customHeight="1">
      <c r="B48" s="17"/>
      <c r="L48" s="17"/>
    </row>
    <row r="49" hidden="1" s="1" customFormat="1" ht="14.4" customHeight="1">
      <c r="B49" s="17"/>
      <c r="L49" s="17"/>
    </row>
    <row r="50" hidden="1" s="2" customFormat="1" ht="14.4" customHeight="1">
      <c r="B50" s="66"/>
      <c r="D50" s="179" t="s">
        <v>48</v>
      </c>
      <c r="E50" s="180"/>
      <c r="F50" s="180"/>
      <c r="G50" s="179" t="s">
        <v>49</v>
      </c>
      <c r="H50" s="180"/>
      <c r="I50" s="180"/>
      <c r="J50" s="180"/>
      <c r="K50" s="180"/>
      <c r="L50" s="66"/>
    </row>
    <row r="51" hidden="1">
      <c r="B51" s="17"/>
      <c r="L51" s="17"/>
    </row>
    <row r="52" hidden="1">
      <c r="B52" s="17"/>
      <c r="L52" s="17"/>
    </row>
    <row r="53" hidden="1">
      <c r="B53" s="17"/>
      <c r="L53" s="17"/>
    </row>
    <row r="54" hidden="1">
      <c r="B54" s="17"/>
      <c r="L54" s="17"/>
    </row>
    <row r="55" hidden="1">
      <c r="B55" s="17"/>
      <c r="L55" s="17"/>
    </row>
    <row r="56" hidden="1">
      <c r="B56" s="17"/>
      <c r="L56" s="17"/>
    </row>
    <row r="57" hidden="1">
      <c r="B57" s="17"/>
      <c r="L57" s="17"/>
    </row>
    <row r="58" hidden="1">
      <c r="B58" s="17"/>
      <c r="L58" s="17"/>
    </row>
    <row r="59" hidden="1">
      <c r="B59" s="17"/>
      <c r="L59" s="17"/>
    </row>
    <row r="60" hidden="1">
      <c r="B60" s="17"/>
      <c r="L60" s="17"/>
    </row>
    <row r="61" hidden="1" s="2" customFormat="1">
      <c r="A61" s="35"/>
      <c r="B61" s="41"/>
      <c r="C61" s="35"/>
      <c r="D61" s="181" t="s">
        <v>50</v>
      </c>
      <c r="E61" s="182"/>
      <c r="F61" s="183" t="s">
        <v>51</v>
      </c>
      <c r="G61" s="181" t="s">
        <v>50</v>
      </c>
      <c r="H61" s="182"/>
      <c r="I61" s="182"/>
      <c r="J61" s="184" t="s">
        <v>51</v>
      </c>
      <c r="K61" s="182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hidden="1">
      <c r="B62" s="17"/>
      <c r="L62" s="17"/>
    </row>
    <row r="63" hidden="1">
      <c r="B63" s="17"/>
      <c r="L63" s="17"/>
    </row>
    <row r="64" hidden="1">
      <c r="B64" s="17"/>
      <c r="L64" s="17"/>
    </row>
    <row r="65" hidden="1" s="2" customFormat="1">
      <c r="A65" s="35"/>
      <c r="B65" s="41"/>
      <c r="C65" s="35"/>
      <c r="D65" s="179" t="s">
        <v>52</v>
      </c>
      <c r="E65" s="185"/>
      <c r="F65" s="185"/>
      <c r="G65" s="179" t="s">
        <v>53</v>
      </c>
      <c r="H65" s="185"/>
      <c r="I65" s="185"/>
      <c r="J65" s="185"/>
      <c r="K65" s="185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hidden="1">
      <c r="B66" s="17"/>
      <c r="L66" s="17"/>
    </row>
    <row r="67" hidden="1">
      <c r="B67" s="17"/>
      <c r="L67" s="17"/>
    </row>
    <row r="68" hidden="1">
      <c r="B68" s="17"/>
      <c r="L68" s="17"/>
    </row>
    <row r="69" hidden="1">
      <c r="B69" s="17"/>
      <c r="L69" s="17"/>
    </row>
    <row r="70" hidden="1">
      <c r="B70" s="17"/>
      <c r="L70" s="17"/>
    </row>
    <row r="71" hidden="1">
      <c r="B71" s="17"/>
      <c r="L71" s="17"/>
    </row>
    <row r="72" hidden="1">
      <c r="B72" s="17"/>
      <c r="L72" s="17"/>
    </row>
    <row r="73" hidden="1">
      <c r="B73" s="17"/>
      <c r="L73" s="17"/>
    </row>
    <row r="74" hidden="1">
      <c r="B74" s="17"/>
      <c r="L74" s="17"/>
    </row>
    <row r="75" hidden="1">
      <c r="B75" s="17"/>
      <c r="L75" s="17"/>
    </row>
    <row r="76" hidden="1" s="2" customFormat="1">
      <c r="A76" s="35"/>
      <c r="B76" s="41"/>
      <c r="C76" s="35"/>
      <c r="D76" s="181" t="s">
        <v>50</v>
      </c>
      <c r="E76" s="182"/>
      <c r="F76" s="183" t="s">
        <v>51</v>
      </c>
      <c r="G76" s="181" t="s">
        <v>50</v>
      </c>
      <c r="H76" s="182"/>
      <c r="I76" s="182"/>
      <c r="J76" s="184" t="s">
        <v>51</v>
      </c>
      <c r="K76" s="182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hidden="1" s="2" customFormat="1" ht="14.4" customHeight="1">
      <c r="A77" s="35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hidden="1"/>
    <row r="79" hidden="1"/>
    <row r="80" hidden="1"/>
    <row r="81" s="2" customFormat="1" ht="6.96" customHeight="1">
      <c r="A81" s="35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103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0" t="str">
        <f>E7</f>
        <v>Včelín - Lokálna predajňa Včelco s.r.o.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100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2022-07 - Včelín - Lokálna predajňa Včelco s.r.o.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>Smolenice, par.č. 620/,108,110,109</v>
      </c>
      <c r="G89" s="37"/>
      <c r="H89" s="37"/>
      <c r="I89" s="29" t="s">
        <v>21</v>
      </c>
      <c r="J89" s="82" t="str">
        <f>IF(J12="","",J12)</f>
        <v>27.4.2022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>VČELCO, s.r.o. Továrenská 10A, 119 04 Smolenice</v>
      </c>
      <c r="G91" s="37"/>
      <c r="H91" s="37"/>
      <c r="I91" s="29" t="s">
        <v>29</v>
      </c>
      <c r="J91" s="33" t="str">
        <f>E21</f>
        <v>Ing.Nyulassy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31</v>
      </c>
      <c r="J92" s="33" t="str">
        <f>E24</f>
        <v>Ing. Tibor Jakubis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91" t="s">
        <v>104</v>
      </c>
      <c r="D94" s="192"/>
      <c r="E94" s="192"/>
      <c r="F94" s="192"/>
      <c r="G94" s="192"/>
      <c r="H94" s="192"/>
      <c r="I94" s="192"/>
      <c r="J94" s="193" t="s">
        <v>105</v>
      </c>
      <c r="K94" s="192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94" t="s">
        <v>106</v>
      </c>
      <c r="D96" s="37"/>
      <c r="E96" s="37"/>
      <c r="F96" s="37"/>
      <c r="G96" s="37"/>
      <c r="H96" s="37"/>
      <c r="I96" s="37"/>
      <c r="J96" s="113">
        <f>J141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107</v>
      </c>
    </row>
    <row r="97" s="9" customFormat="1" ht="24.96" customHeight="1">
      <c r="A97" s="9"/>
      <c r="B97" s="195"/>
      <c r="C97" s="196"/>
      <c r="D97" s="197" t="s">
        <v>108</v>
      </c>
      <c r="E97" s="198"/>
      <c r="F97" s="198"/>
      <c r="G97" s="198"/>
      <c r="H97" s="198"/>
      <c r="I97" s="198"/>
      <c r="J97" s="199">
        <f>J142</f>
        <v>0</v>
      </c>
      <c r="K97" s="196"/>
      <c r="L97" s="20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1"/>
      <c r="C98" s="136"/>
      <c r="D98" s="202" t="s">
        <v>109</v>
      </c>
      <c r="E98" s="203"/>
      <c r="F98" s="203"/>
      <c r="G98" s="203"/>
      <c r="H98" s="203"/>
      <c r="I98" s="203"/>
      <c r="J98" s="204">
        <f>J143</f>
        <v>0</v>
      </c>
      <c r="K98" s="136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1"/>
      <c r="C99" s="136"/>
      <c r="D99" s="202" t="s">
        <v>110</v>
      </c>
      <c r="E99" s="203"/>
      <c r="F99" s="203"/>
      <c r="G99" s="203"/>
      <c r="H99" s="203"/>
      <c r="I99" s="203"/>
      <c r="J99" s="204">
        <f>J154</f>
        <v>0</v>
      </c>
      <c r="K99" s="136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1"/>
      <c r="C100" s="136"/>
      <c r="D100" s="202" t="s">
        <v>111</v>
      </c>
      <c r="E100" s="203"/>
      <c r="F100" s="203"/>
      <c r="G100" s="203"/>
      <c r="H100" s="203"/>
      <c r="I100" s="203"/>
      <c r="J100" s="204">
        <f>J163</f>
        <v>0</v>
      </c>
      <c r="K100" s="136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1"/>
      <c r="C101" s="136"/>
      <c r="D101" s="202" t="s">
        <v>112</v>
      </c>
      <c r="E101" s="203"/>
      <c r="F101" s="203"/>
      <c r="G101" s="203"/>
      <c r="H101" s="203"/>
      <c r="I101" s="203"/>
      <c r="J101" s="204">
        <f>J178</f>
        <v>0</v>
      </c>
      <c r="K101" s="136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1"/>
      <c r="C102" s="136"/>
      <c r="D102" s="202" t="s">
        <v>113</v>
      </c>
      <c r="E102" s="203"/>
      <c r="F102" s="203"/>
      <c r="G102" s="203"/>
      <c r="H102" s="203"/>
      <c r="I102" s="203"/>
      <c r="J102" s="204">
        <f>J203</f>
        <v>0</v>
      </c>
      <c r="K102" s="136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1"/>
      <c r="C103" s="136"/>
      <c r="D103" s="202" t="s">
        <v>114</v>
      </c>
      <c r="E103" s="203"/>
      <c r="F103" s="203"/>
      <c r="G103" s="203"/>
      <c r="H103" s="203"/>
      <c r="I103" s="203"/>
      <c r="J103" s="204">
        <f>J218</f>
        <v>0</v>
      </c>
      <c r="K103" s="136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1"/>
      <c r="C104" s="136"/>
      <c r="D104" s="202" t="s">
        <v>115</v>
      </c>
      <c r="E104" s="203"/>
      <c r="F104" s="203"/>
      <c r="G104" s="203"/>
      <c r="H104" s="203"/>
      <c r="I104" s="203"/>
      <c r="J104" s="204">
        <f>J228</f>
        <v>0</v>
      </c>
      <c r="K104" s="136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95"/>
      <c r="C105" s="196"/>
      <c r="D105" s="197" t="s">
        <v>116</v>
      </c>
      <c r="E105" s="198"/>
      <c r="F105" s="198"/>
      <c r="G105" s="198"/>
      <c r="H105" s="198"/>
      <c r="I105" s="198"/>
      <c r="J105" s="199">
        <f>J230</f>
        <v>0</v>
      </c>
      <c r="K105" s="196"/>
      <c r="L105" s="200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201"/>
      <c r="C106" s="136"/>
      <c r="D106" s="202" t="s">
        <v>117</v>
      </c>
      <c r="E106" s="203"/>
      <c r="F106" s="203"/>
      <c r="G106" s="203"/>
      <c r="H106" s="203"/>
      <c r="I106" s="203"/>
      <c r="J106" s="204">
        <f>J231</f>
        <v>0</v>
      </c>
      <c r="K106" s="136"/>
      <c r="L106" s="20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01"/>
      <c r="C107" s="136"/>
      <c r="D107" s="202" t="s">
        <v>118</v>
      </c>
      <c r="E107" s="203"/>
      <c r="F107" s="203"/>
      <c r="G107" s="203"/>
      <c r="H107" s="203"/>
      <c r="I107" s="203"/>
      <c r="J107" s="204">
        <f>J243</f>
        <v>0</v>
      </c>
      <c r="K107" s="136"/>
      <c r="L107" s="205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201"/>
      <c r="C108" s="136"/>
      <c r="D108" s="202" t="s">
        <v>119</v>
      </c>
      <c r="E108" s="203"/>
      <c r="F108" s="203"/>
      <c r="G108" s="203"/>
      <c r="H108" s="203"/>
      <c r="I108" s="203"/>
      <c r="J108" s="204">
        <f>J247</f>
        <v>0</v>
      </c>
      <c r="K108" s="136"/>
      <c r="L108" s="205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201"/>
      <c r="C109" s="136"/>
      <c r="D109" s="202" t="s">
        <v>120</v>
      </c>
      <c r="E109" s="203"/>
      <c r="F109" s="203"/>
      <c r="G109" s="203"/>
      <c r="H109" s="203"/>
      <c r="I109" s="203"/>
      <c r="J109" s="204">
        <f>J259</f>
        <v>0</v>
      </c>
      <c r="K109" s="136"/>
      <c r="L109" s="205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201"/>
      <c r="C110" s="136"/>
      <c r="D110" s="202" t="s">
        <v>121</v>
      </c>
      <c r="E110" s="203"/>
      <c r="F110" s="203"/>
      <c r="G110" s="203"/>
      <c r="H110" s="203"/>
      <c r="I110" s="203"/>
      <c r="J110" s="204">
        <f>J263</f>
        <v>0</v>
      </c>
      <c r="K110" s="136"/>
      <c r="L110" s="205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201"/>
      <c r="C111" s="136"/>
      <c r="D111" s="202" t="s">
        <v>122</v>
      </c>
      <c r="E111" s="203"/>
      <c r="F111" s="203"/>
      <c r="G111" s="203"/>
      <c r="H111" s="203"/>
      <c r="I111" s="203"/>
      <c r="J111" s="204">
        <f>J278</f>
        <v>0</v>
      </c>
      <c r="K111" s="136"/>
      <c r="L111" s="205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201"/>
      <c r="C112" s="136"/>
      <c r="D112" s="202" t="s">
        <v>123</v>
      </c>
      <c r="E112" s="203"/>
      <c r="F112" s="203"/>
      <c r="G112" s="203"/>
      <c r="H112" s="203"/>
      <c r="I112" s="203"/>
      <c r="J112" s="204">
        <f>J286</f>
        <v>0</v>
      </c>
      <c r="K112" s="136"/>
      <c r="L112" s="205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201"/>
      <c r="C113" s="136"/>
      <c r="D113" s="202" t="s">
        <v>124</v>
      </c>
      <c r="E113" s="203"/>
      <c r="F113" s="203"/>
      <c r="G113" s="203"/>
      <c r="H113" s="203"/>
      <c r="I113" s="203"/>
      <c r="J113" s="204">
        <f>J293</f>
        <v>0</v>
      </c>
      <c r="K113" s="136"/>
      <c r="L113" s="205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201"/>
      <c r="C114" s="136"/>
      <c r="D114" s="202" t="s">
        <v>125</v>
      </c>
      <c r="E114" s="203"/>
      <c r="F114" s="203"/>
      <c r="G114" s="203"/>
      <c r="H114" s="203"/>
      <c r="I114" s="203"/>
      <c r="J114" s="204">
        <f>J299</f>
        <v>0</v>
      </c>
      <c r="K114" s="136"/>
      <c r="L114" s="205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201"/>
      <c r="C115" s="136"/>
      <c r="D115" s="202" t="s">
        <v>126</v>
      </c>
      <c r="E115" s="203"/>
      <c r="F115" s="203"/>
      <c r="G115" s="203"/>
      <c r="H115" s="203"/>
      <c r="I115" s="203"/>
      <c r="J115" s="204">
        <f>J312</f>
        <v>0</v>
      </c>
      <c r="K115" s="136"/>
      <c r="L115" s="205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201"/>
      <c r="C116" s="136"/>
      <c r="D116" s="202" t="s">
        <v>127</v>
      </c>
      <c r="E116" s="203"/>
      <c r="F116" s="203"/>
      <c r="G116" s="203"/>
      <c r="H116" s="203"/>
      <c r="I116" s="203"/>
      <c r="J116" s="204">
        <f>J317</f>
        <v>0</v>
      </c>
      <c r="K116" s="136"/>
      <c r="L116" s="205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201"/>
      <c r="C117" s="136"/>
      <c r="D117" s="202" t="s">
        <v>128</v>
      </c>
      <c r="E117" s="203"/>
      <c r="F117" s="203"/>
      <c r="G117" s="203"/>
      <c r="H117" s="203"/>
      <c r="I117" s="203"/>
      <c r="J117" s="204">
        <f>J325</f>
        <v>0</v>
      </c>
      <c r="K117" s="136"/>
      <c r="L117" s="205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201"/>
      <c r="C118" s="136"/>
      <c r="D118" s="202" t="s">
        <v>129</v>
      </c>
      <c r="E118" s="203"/>
      <c r="F118" s="203"/>
      <c r="G118" s="203"/>
      <c r="H118" s="203"/>
      <c r="I118" s="203"/>
      <c r="J118" s="204">
        <f>J329</f>
        <v>0</v>
      </c>
      <c r="K118" s="136"/>
      <c r="L118" s="205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201"/>
      <c r="C119" s="136"/>
      <c r="D119" s="202" t="s">
        <v>130</v>
      </c>
      <c r="E119" s="203"/>
      <c r="F119" s="203"/>
      <c r="G119" s="203"/>
      <c r="H119" s="203"/>
      <c r="I119" s="203"/>
      <c r="J119" s="204">
        <f>J333</f>
        <v>0</v>
      </c>
      <c r="K119" s="136"/>
      <c r="L119" s="205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9" customFormat="1" ht="24.96" customHeight="1">
      <c r="A120" s="9"/>
      <c r="B120" s="195"/>
      <c r="C120" s="196"/>
      <c r="D120" s="197" t="s">
        <v>131</v>
      </c>
      <c r="E120" s="198"/>
      <c r="F120" s="198"/>
      <c r="G120" s="198"/>
      <c r="H120" s="198"/>
      <c r="I120" s="198"/>
      <c r="J120" s="199">
        <f>J336</f>
        <v>0</v>
      </c>
      <c r="K120" s="196"/>
      <c r="L120" s="200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="10" customFormat="1" ht="19.92" customHeight="1">
      <c r="A121" s="10"/>
      <c r="B121" s="201"/>
      <c r="C121" s="136"/>
      <c r="D121" s="202" t="s">
        <v>132</v>
      </c>
      <c r="E121" s="203"/>
      <c r="F121" s="203"/>
      <c r="G121" s="203"/>
      <c r="H121" s="203"/>
      <c r="I121" s="203"/>
      <c r="J121" s="204">
        <f>J337</f>
        <v>0</v>
      </c>
      <c r="K121" s="136"/>
      <c r="L121" s="205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2" customFormat="1" ht="21.84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69"/>
      <c r="C123" s="70"/>
      <c r="D123" s="70"/>
      <c r="E123" s="70"/>
      <c r="F123" s="70"/>
      <c r="G123" s="70"/>
      <c r="H123" s="70"/>
      <c r="I123" s="70"/>
      <c r="J123" s="70"/>
      <c r="K123" s="70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7" s="2" customFormat="1" ht="6.96" customHeight="1">
      <c r="A127" s="35"/>
      <c r="B127" s="71"/>
      <c r="C127" s="72"/>
      <c r="D127" s="72"/>
      <c r="E127" s="72"/>
      <c r="F127" s="72"/>
      <c r="G127" s="72"/>
      <c r="H127" s="72"/>
      <c r="I127" s="72"/>
      <c r="J127" s="72"/>
      <c r="K127" s="72"/>
      <c r="L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24.96" customHeight="1">
      <c r="A128" s="35"/>
      <c r="B128" s="36"/>
      <c r="C128" s="20" t="s">
        <v>133</v>
      </c>
      <c r="D128" s="37"/>
      <c r="E128" s="37"/>
      <c r="F128" s="37"/>
      <c r="G128" s="37"/>
      <c r="H128" s="37"/>
      <c r="I128" s="37"/>
      <c r="J128" s="37"/>
      <c r="K128" s="37"/>
      <c r="L128" s="6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6.96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66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2" customFormat="1" ht="12" customHeight="1">
      <c r="A130" s="35"/>
      <c r="B130" s="36"/>
      <c r="C130" s="29" t="s">
        <v>15</v>
      </c>
      <c r="D130" s="37"/>
      <c r="E130" s="37"/>
      <c r="F130" s="37"/>
      <c r="G130" s="37"/>
      <c r="H130" s="37"/>
      <c r="I130" s="37"/>
      <c r="J130" s="37"/>
      <c r="K130" s="37"/>
      <c r="L130" s="66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</row>
    <row r="131" s="2" customFormat="1" ht="16.5" customHeight="1">
      <c r="A131" s="35"/>
      <c r="B131" s="36"/>
      <c r="C131" s="37"/>
      <c r="D131" s="37"/>
      <c r="E131" s="190" t="str">
        <f>E7</f>
        <v>Včelín - Lokálna predajňa Včelco s.r.o.</v>
      </c>
      <c r="F131" s="29"/>
      <c r="G131" s="29"/>
      <c r="H131" s="29"/>
      <c r="I131" s="37"/>
      <c r="J131" s="37"/>
      <c r="K131" s="37"/>
      <c r="L131" s="66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  <row r="132" s="2" customFormat="1" ht="12" customHeight="1">
      <c r="A132" s="35"/>
      <c r="B132" s="36"/>
      <c r="C132" s="29" t="s">
        <v>100</v>
      </c>
      <c r="D132" s="37"/>
      <c r="E132" s="37"/>
      <c r="F132" s="37"/>
      <c r="G132" s="37"/>
      <c r="H132" s="37"/>
      <c r="I132" s="37"/>
      <c r="J132" s="37"/>
      <c r="K132" s="37"/>
      <c r="L132" s="66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</row>
    <row r="133" s="2" customFormat="1" ht="16.5" customHeight="1">
      <c r="A133" s="35"/>
      <c r="B133" s="36"/>
      <c r="C133" s="37"/>
      <c r="D133" s="37"/>
      <c r="E133" s="79" t="str">
        <f>E9</f>
        <v>2022-07 - Včelín - Lokálna predajňa Včelco s.r.o.</v>
      </c>
      <c r="F133" s="37"/>
      <c r="G133" s="37"/>
      <c r="H133" s="37"/>
      <c r="I133" s="37"/>
      <c r="J133" s="37"/>
      <c r="K133" s="37"/>
      <c r="L133" s="66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</row>
    <row r="134" s="2" customFormat="1" ht="6.96" customHeight="1">
      <c r="A134" s="35"/>
      <c r="B134" s="36"/>
      <c r="C134" s="37"/>
      <c r="D134" s="37"/>
      <c r="E134" s="37"/>
      <c r="F134" s="37"/>
      <c r="G134" s="37"/>
      <c r="H134" s="37"/>
      <c r="I134" s="37"/>
      <c r="J134" s="37"/>
      <c r="K134" s="37"/>
      <c r="L134" s="66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  <row r="135" s="2" customFormat="1" ht="12" customHeight="1">
      <c r="A135" s="35"/>
      <c r="B135" s="36"/>
      <c r="C135" s="29" t="s">
        <v>19</v>
      </c>
      <c r="D135" s="37"/>
      <c r="E135" s="37"/>
      <c r="F135" s="24" t="str">
        <f>F12</f>
        <v>Smolenice, par.č. 620/,108,110,109</v>
      </c>
      <c r="G135" s="37"/>
      <c r="H135" s="37"/>
      <c r="I135" s="29" t="s">
        <v>21</v>
      </c>
      <c r="J135" s="82" t="str">
        <f>IF(J12="","",J12)</f>
        <v>27.4.2022</v>
      </c>
      <c r="K135" s="37"/>
      <c r="L135" s="66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</row>
    <row r="136" s="2" customFormat="1" ht="6.96" customHeight="1">
      <c r="A136" s="35"/>
      <c r="B136" s="36"/>
      <c r="C136" s="37"/>
      <c r="D136" s="37"/>
      <c r="E136" s="37"/>
      <c r="F136" s="37"/>
      <c r="G136" s="37"/>
      <c r="H136" s="37"/>
      <c r="I136" s="37"/>
      <c r="J136" s="37"/>
      <c r="K136" s="37"/>
      <c r="L136" s="66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="2" customFormat="1" ht="15.15" customHeight="1">
      <c r="A137" s="35"/>
      <c r="B137" s="36"/>
      <c r="C137" s="29" t="s">
        <v>23</v>
      </c>
      <c r="D137" s="37"/>
      <c r="E137" s="37"/>
      <c r="F137" s="24" t="str">
        <f>E15</f>
        <v>VČELCO, s.r.o. Továrenská 10A, 119 04 Smolenice</v>
      </c>
      <c r="G137" s="37"/>
      <c r="H137" s="37"/>
      <c r="I137" s="29" t="s">
        <v>29</v>
      </c>
      <c r="J137" s="33" t="str">
        <f>E21</f>
        <v>Ing.Nyulassy</v>
      </c>
      <c r="K137" s="37"/>
      <c r="L137" s="66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  <row r="138" s="2" customFormat="1" ht="15.15" customHeight="1">
      <c r="A138" s="35"/>
      <c r="B138" s="36"/>
      <c r="C138" s="29" t="s">
        <v>27</v>
      </c>
      <c r="D138" s="37"/>
      <c r="E138" s="37"/>
      <c r="F138" s="24" t="str">
        <f>IF(E18="","",E18)</f>
        <v>Vyplň údaj</v>
      </c>
      <c r="G138" s="37"/>
      <c r="H138" s="37"/>
      <c r="I138" s="29" t="s">
        <v>31</v>
      </c>
      <c r="J138" s="33" t="str">
        <f>E24</f>
        <v>Ing. Tibor Jakubis</v>
      </c>
      <c r="K138" s="37"/>
      <c r="L138" s="66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</row>
    <row r="139" s="2" customFormat="1" ht="10.32" customHeight="1">
      <c r="A139" s="35"/>
      <c r="B139" s="36"/>
      <c r="C139" s="37"/>
      <c r="D139" s="37"/>
      <c r="E139" s="37"/>
      <c r="F139" s="37"/>
      <c r="G139" s="37"/>
      <c r="H139" s="37"/>
      <c r="I139" s="37"/>
      <c r="J139" s="37"/>
      <c r="K139" s="37"/>
      <c r="L139" s="66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</row>
    <row r="140" s="11" customFormat="1" ht="29.28" customHeight="1">
      <c r="A140" s="206"/>
      <c r="B140" s="207"/>
      <c r="C140" s="208" t="s">
        <v>134</v>
      </c>
      <c r="D140" s="209" t="s">
        <v>60</v>
      </c>
      <c r="E140" s="209" t="s">
        <v>56</v>
      </c>
      <c r="F140" s="209" t="s">
        <v>57</v>
      </c>
      <c r="G140" s="209" t="s">
        <v>135</v>
      </c>
      <c r="H140" s="209" t="s">
        <v>136</v>
      </c>
      <c r="I140" s="209" t="s">
        <v>137</v>
      </c>
      <c r="J140" s="210" t="s">
        <v>105</v>
      </c>
      <c r="K140" s="211" t="s">
        <v>138</v>
      </c>
      <c r="L140" s="212"/>
      <c r="M140" s="103" t="s">
        <v>1</v>
      </c>
      <c r="N140" s="104" t="s">
        <v>39</v>
      </c>
      <c r="O140" s="104" t="s">
        <v>139</v>
      </c>
      <c r="P140" s="104" t="s">
        <v>140</v>
      </c>
      <c r="Q140" s="104" t="s">
        <v>141</v>
      </c>
      <c r="R140" s="104" t="s">
        <v>142</v>
      </c>
      <c r="S140" s="104" t="s">
        <v>143</v>
      </c>
      <c r="T140" s="105" t="s">
        <v>144</v>
      </c>
      <c r="U140" s="206"/>
      <c r="V140" s="206"/>
      <c r="W140" s="206"/>
      <c r="X140" s="206"/>
      <c r="Y140" s="206"/>
      <c r="Z140" s="206"/>
      <c r="AA140" s="206"/>
      <c r="AB140" s="206"/>
      <c r="AC140" s="206"/>
      <c r="AD140" s="206"/>
      <c r="AE140" s="206"/>
    </row>
    <row r="141" s="2" customFormat="1" ht="22.8" customHeight="1">
      <c r="A141" s="35"/>
      <c r="B141" s="36"/>
      <c r="C141" s="110" t="s">
        <v>106</v>
      </c>
      <c r="D141" s="37"/>
      <c r="E141" s="37"/>
      <c r="F141" s="37"/>
      <c r="G141" s="37"/>
      <c r="H141" s="37"/>
      <c r="I141" s="37"/>
      <c r="J141" s="213">
        <f>BK141</f>
        <v>0</v>
      </c>
      <c r="K141" s="37"/>
      <c r="L141" s="41"/>
      <c r="M141" s="106"/>
      <c r="N141" s="214"/>
      <c r="O141" s="107"/>
      <c r="P141" s="215">
        <f>P142+P230+P336</f>
        <v>0</v>
      </c>
      <c r="Q141" s="107"/>
      <c r="R141" s="215">
        <f>R142+R230+R336</f>
        <v>0</v>
      </c>
      <c r="S141" s="107"/>
      <c r="T141" s="216">
        <f>T142+T230+T336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4" t="s">
        <v>74</v>
      </c>
      <c r="AU141" s="14" t="s">
        <v>107</v>
      </c>
      <c r="BK141" s="217">
        <f>BK142+BK230+BK336</f>
        <v>0</v>
      </c>
    </row>
    <row r="142" s="12" customFormat="1" ht="25.92" customHeight="1">
      <c r="A142" s="12"/>
      <c r="B142" s="218"/>
      <c r="C142" s="219"/>
      <c r="D142" s="220" t="s">
        <v>74</v>
      </c>
      <c r="E142" s="221" t="s">
        <v>145</v>
      </c>
      <c r="F142" s="221" t="s">
        <v>146</v>
      </c>
      <c r="G142" s="219"/>
      <c r="H142" s="219"/>
      <c r="I142" s="222"/>
      <c r="J142" s="223">
        <f>BK142</f>
        <v>0</v>
      </c>
      <c r="K142" s="219"/>
      <c r="L142" s="224"/>
      <c r="M142" s="225"/>
      <c r="N142" s="226"/>
      <c r="O142" s="226"/>
      <c r="P142" s="227">
        <f>P143+P154+P163+P178+P203+P218+P228</f>
        <v>0</v>
      </c>
      <c r="Q142" s="226"/>
      <c r="R142" s="227">
        <f>R143+R154+R163+R178+R203+R218+R228</f>
        <v>0</v>
      </c>
      <c r="S142" s="226"/>
      <c r="T142" s="228">
        <f>T143+T154+T163+T178+T203+T218+T228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29" t="s">
        <v>81</v>
      </c>
      <c r="AT142" s="230" t="s">
        <v>74</v>
      </c>
      <c r="AU142" s="230" t="s">
        <v>75</v>
      </c>
      <c r="AY142" s="229" t="s">
        <v>147</v>
      </c>
      <c r="BK142" s="231">
        <f>BK143+BK154+BK163+BK178+BK203+BK218+BK228</f>
        <v>0</v>
      </c>
    </row>
    <row r="143" s="12" customFormat="1" ht="22.8" customHeight="1">
      <c r="A143" s="12"/>
      <c r="B143" s="218"/>
      <c r="C143" s="219"/>
      <c r="D143" s="220" t="s">
        <v>74</v>
      </c>
      <c r="E143" s="232" t="s">
        <v>81</v>
      </c>
      <c r="F143" s="232" t="s">
        <v>148</v>
      </c>
      <c r="G143" s="219"/>
      <c r="H143" s="219"/>
      <c r="I143" s="222"/>
      <c r="J143" s="233">
        <f>BK143</f>
        <v>0</v>
      </c>
      <c r="K143" s="219"/>
      <c r="L143" s="224"/>
      <c r="M143" s="225"/>
      <c r="N143" s="226"/>
      <c r="O143" s="226"/>
      <c r="P143" s="227">
        <f>SUM(P144:P153)</f>
        <v>0</v>
      </c>
      <c r="Q143" s="226"/>
      <c r="R143" s="227">
        <f>SUM(R144:R153)</f>
        <v>0</v>
      </c>
      <c r="S143" s="226"/>
      <c r="T143" s="228">
        <f>SUM(T144:T153)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29" t="s">
        <v>81</v>
      </c>
      <c r="AT143" s="230" t="s">
        <v>74</v>
      </c>
      <c r="AU143" s="230" t="s">
        <v>81</v>
      </c>
      <c r="AY143" s="229" t="s">
        <v>147</v>
      </c>
      <c r="BK143" s="231">
        <f>SUM(BK144:BK153)</f>
        <v>0</v>
      </c>
    </row>
    <row r="144" s="2" customFormat="1" ht="24.15" customHeight="1">
      <c r="A144" s="35"/>
      <c r="B144" s="36"/>
      <c r="C144" s="234" t="s">
        <v>81</v>
      </c>
      <c r="D144" s="234" t="s">
        <v>149</v>
      </c>
      <c r="E144" s="235" t="s">
        <v>150</v>
      </c>
      <c r="F144" s="236" t="s">
        <v>151</v>
      </c>
      <c r="G144" s="237" t="s">
        <v>152</v>
      </c>
      <c r="H144" s="238">
        <v>161.15000000000001</v>
      </c>
      <c r="I144" s="239"/>
      <c r="J144" s="240">
        <f>ROUND(I144*H144,2)</f>
        <v>0</v>
      </c>
      <c r="K144" s="241"/>
      <c r="L144" s="41"/>
      <c r="M144" s="242" t="s">
        <v>1</v>
      </c>
      <c r="N144" s="243" t="s">
        <v>41</v>
      </c>
      <c r="O144" s="94"/>
      <c r="P144" s="244">
        <f>O144*H144</f>
        <v>0</v>
      </c>
      <c r="Q144" s="244">
        <v>0</v>
      </c>
      <c r="R144" s="244">
        <f>Q144*H144</f>
        <v>0</v>
      </c>
      <c r="S144" s="244">
        <v>0</v>
      </c>
      <c r="T144" s="245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46" t="s">
        <v>153</v>
      </c>
      <c r="AT144" s="246" t="s">
        <v>149</v>
      </c>
      <c r="AU144" s="246" t="s">
        <v>85</v>
      </c>
      <c r="AY144" s="14" t="s">
        <v>147</v>
      </c>
      <c r="BE144" s="247">
        <f>IF(N144="základná",J144,0)</f>
        <v>0</v>
      </c>
      <c r="BF144" s="247">
        <f>IF(N144="znížená",J144,0)</f>
        <v>0</v>
      </c>
      <c r="BG144" s="247">
        <f>IF(N144="zákl. prenesená",J144,0)</f>
        <v>0</v>
      </c>
      <c r="BH144" s="247">
        <f>IF(N144="zníž. prenesená",J144,0)</f>
        <v>0</v>
      </c>
      <c r="BI144" s="247">
        <f>IF(N144="nulová",J144,0)</f>
        <v>0</v>
      </c>
      <c r="BJ144" s="14" t="s">
        <v>85</v>
      </c>
      <c r="BK144" s="247">
        <f>ROUND(I144*H144,2)</f>
        <v>0</v>
      </c>
      <c r="BL144" s="14" t="s">
        <v>153</v>
      </c>
      <c r="BM144" s="246" t="s">
        <v>85</v>
      </c>
    </row>
    <row r="145" s="2" customFormat="1" ht="24.15" customHeight="1">
      <c r="A145" s="35"/>
      <c r="B145" s="36"/>
      <c r="C145" s="234" t="s">
        <v>85</v>
      </c>
      <c r="D145" s="234" t="s">
        <v>149</v>
      </c>
      <c r="E145" s="235" t="s">
        <v>154</v>
      </c>
      <c r="F145" s="236" t="s">
        <v>155</v>
      </c>
      <c r="G145" s="237" t="s">
        <v>152</v>
      </c>
      <c r="H145" s="238">
        <v>48.344999999999999</v>
      </c>
      <c r="I145" s="239"/>
      <c r="J145" s="240">
        <f>ROUND(I145*H145,2)</f>
        <v>0</v>
      </c>
      <c r="K145" s="241"/>
      <c r="L145" s="41"/>
      <c r="M145" s="242" t="s">
        <v>1</v>
      </c>
      <c r="N145" s="243" t="s">
        <v>41</v>
      </c>
      <c r="O145" s="94"/>
      <c r="P145" s="244">
        <f>O145*H145</f>
        <v>0</v>
      </c>
      <c r="Q145" s="244">
        <v>0</v>
      </c>
      <c r="R145" s="244">
        <f>Q145*H145</f>
        <v>0</v>
      </c>
      <c r="S145" s="244">
        <v>0</v>
      </c>
      <c r="T145" s="24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46" t="s">
        <v>153</v>
      </c>
      <c r="AT145" s="246" t="s">
        <v>149</v>
      </c>
      <c r="AU145" s="246" t="s">
        <v>85</v>
      </c>
      <c r="AY145" s="14" t="s">
        <v>147</v>
      </c>
      <c r="BE145" s="247">
        <f>IF(N145="základná",J145,0)</f>
        <v>0</v>
      </c>
      <c r="BF145" s="247">
        <f>IF(N145="znížená",J145,0)</f>
        <v>0</v>
      </c>
      <c r="BG145" s="247">
        <f>IF(N145="zákl. prenesená",J145,0)</f>
        <v>0</v>
      </c>
      <c r="BH145" s="247">
        <f>IF(N145="zníž. prenesená",J145,0)</f>
        <v>0</v>
      </c>
      <c r="BI145" s="247">
        <f>IF(N145="nulová",J145,0)</f>
        <v>0</v>
      </c>
      <c r="BJ145" s="14" t="s">
        <v>85</v>
      </c>
      <c r="BK145" s="247">
        <f>ROUND(I145*H145,2)</f>
        <v>0</v>
      </c>
      <c r="BL145" s="14" t="s">
        <v>153</v>
      </c>
      <c r="BM145" s="246" t="s">
        <v>153</v>
      </c>
    </row>
    <row r="146" s="2" customFormat="1" ht="21.75" customHeight="1">
      <c r="A146" s="35"/>
      <c r="B146" s="36"/>
      <c r="C146" s="234" t="s">
        <v>156</v>
      </c>
      <c r="D146" s="234" t="s">
        <v>149</v>
      </c>
      <c r="E146" s="235" t="s">
        <v>157</v>
      </c>
      <c r="F146" s="236" t="s">
        <v>158</v>
      </c>
      <c r="G146" s="237" t="s">
        <v>152</v>
      </c>
      <c r="H146" s="238">
        <v>31.620999999999999</v>
      </c>
      <c r="I146" s="239"/>
      <c r="J146" s="240">
        <f>ROUND(I146*H146,2)</f>
        <v>0</v>
      </c>
      <c r="K146" s="241"/>
      <c r="L146" s="41"/>
      <c r="M146" s="242" t="s">
        <v>1</v>
      </c>
      <c r="N146" s="243" t="s">
        <v>41</v>
      </c>
      <c r="O146" s="94"/>
      <c r="P146" s="244">
        <f>O146*H146</f>
        <v>0</v>
      </c>
      <c r="Q146" s="244">
        <v>0</v>
      </c>
      <c r="R146" s="244">
        <f>Q146*H146</f>
        <v>0</v>
      </c>
      <c r="S146" s="244">
        <v>0</v>
      </c>
      <c r="T146" s="245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46" t="s">
        <v>153</v>
      </c>
      <c r="AT146" s="246" t="s">
        <v>149</v>
      </c>
      <c r="AU146" s="246" t="s">
        <v>85</v>
      </c>
      <c r="AY146" s="14" t="s">
        <v>147</v>
      </c>
      <c r="BE146" s="247">
        <f>IF(N146="základná",J146,0)</f>
        <v>0</v>
      </c>
      <c r="BF146" s="247">
        <f>IF(N146="znížená",J146,0)</f>
        <v>0</v>
      </c>
      <c r="BG146" s="247">
        <f>IF(N146="zákl. prenesená",J146,0)</f>
        <v>0</v>
      </c>
      <c r="BH146" s="247">
        <f>IF(N146="zníž. prenesená",J146,0)</f>
        <v>0</v>
      </c>
      <c r="BI146" s="247">
        <f>IF(N146="nulová",J146,0)</f>
        <v>0</v>
      </c>
      <c r="BJ146" s="14" t="s">
        <v>85</v>
      </c>
      <c r="BK146" s="247">
        <f>ROUND(I146*H146,2)</f>
        <v>0</v>
      </c>
      <c r="BL146" s="14" t="s">
        <v>153</v>
      </c>
      <c r="BM146" s="246" t="s">
        <v>159</v>
      </c>
    </row>
    <row r="147" s="2" customFormat="1" ht="37.8" customHeight="1">
      <c r="A147" s="35"/>
      <c r="B147" s="36"/>
      <c r="C147" s="234" t="s">
        <v>153</v>
      </c>
      <c r="D147" s="234" t="s">
        <v>149</v>
      </c>
      <c r="E147" s="235" t="s">
        <v>160</v>
      </c>
      <c r="F147" s="236" t="s">
        <v>161</v>
      </c>
      <c r="G147" s="237" t="s">
        <v>152</v>
      </c>
      <c r="H147" s="238">
        <v>9.4860000000000007</v>
      </c>
      <c r="I147" s="239"/>
      <c r="J147" s="240">
        <f>ROUND(I147*H147,2)</f>
        <v>0</v>
      </c>
      <c r="K147" s="241"/>
      <c r="L147" s="41"/>
      <c r="M147" s="242" t="s">
        <v>1</v>
      </c>
      <c r="N147" s="243" t="s">
        <v>41</v>
      </c>
      <c r="O147" s="94"/>
      <c r="P147" s="244">
        <f>O147*H147</f>
        <v>0</v>
      </c>
      <c r="Q147" s="244">
        <v>0</v>
      </c>
      <c r="R147" s="244">
        <f>Q147*H147</f>
        <v>0</v>
      </c>
      <c r="S147" s="244">
        <v>0</v>
      </c>
      <c r="T147" s="245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46" t="s">
        <v>153</v>
      </c>
      <c r="AT147" s="246" t="s">
        <v>149</v>
      </c>
      <c r="AU147" s="246" t="s">
        <v>85</v>
      </c>
      <c r="AY147" s="14" t="s">
        <v>147</v>
      </c>
      <c r="BE147" s="247">
        <f>IF(N147="základná",J147,0)</f>
        <v>0</v>
      </c>
      <c r="BF147" s="247">
        <f>IF(N147="znížená",J147,0)</f>
        <v>0</v>
      </c>
      <c r="BG147" s="247">
        <f>IF(N147="zákl. prenesená",J147,0)</f>
        <v>0</v>
      </c>
      <c r="BH147" s="247">
        <f>IF(N147="zníž. prenesená",J147,0)</f>
        <v>0</v>
      </c>
      <c r="BI147" s="247">
        <f>IF(N147="nulová",J147,0)</f>
        <v>0</v>
      </c>
      <c r="BJ147" s="14" t="s">
        <v>85</v>
      </c>
      <c r="BK147" s="247">
        <f>ROUND(I147*H147,2)</f>
        <v>0</v>
      </c>
      <c r="BL147" s="14" t="s">
        <v>153</v>
      </c>
      <c r="BM147" s="246" t="s">
        <v>162</v>
      </c>
    </row>
    <row r="148" s="2" customFormat="1" ht="21.75" customHeight="1">
      <c r="A148" s="35"/>
      <c r="B148" s="36"/>
      <c r="C148" s="234" t="s">
        <v>163</v>
      </c>
      <c r="D148" s="234" t="s">
        <v>149</v>
      </c>
      <c r="E148" s="235" t="s">
        <v>164</v>
      </c>
      <c r="F148" s="236" t="s">
        <v>165</v>
      </c>
      <c r="G148" s="237" t="s">
        <v>152</v>
      </c>
      <c r="H148" s="238">
        <v>4.1520000000000001</v>
      </c>
      <c r="I148" s="239"/>
      <c r="J148" s="240">
        <f>ROUND(I148*H148,2)</f>
        <v>0</v>
      </c>
      <c r="K148" s="241"/>
      <c r="L148" s="41"/>
      <c r="M148" s="242" t="s">
        <v>1</v>
      </c>
      <c r="N148" s="243" t="s">
        <v>41</v>
      </c>
      <c r="O148" s="94"/>
      <c r="P148" s="244">
        <f>O148*H148</f>
        <v>0</v>
      </c>
      <c r="Q148" s="244">
        <v>0</v>
      </c>
      <c r="R148" s="244">
        <f>Q148*H148</f>
        <v>0</v>
      </c>
      <c r="S148" s="244">
        <v>0</v>
      </c>
      <c r="T148" s="24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46" t="s">
        <v>153</v>
      </c>
      <c r="AT148" s="246" t="s">
        <v>149</v>
      </c>
      <c r="AU148" s="246" t="s">
        <v>85</v>
      </c>
      <c r="AY148" s="14" t="s">
        <v>147</v>
      </c>
      <c r="BE148" s="247">
        <f>IF(N148="základná",J148,0)</f>
        <v>0</v>
      </c>
      <c r="BF148" s="247">
        <f>IF(N148="znížená",J148,0)</f>
        <v>0</v>
      </c>
      <c r="BG148" s="247">
        <f>IF(N148="zákl. prenesená",J148,0)</f>
        <v>0</v>
      </c>
      <c r="BH148" s="247">
        <f>IF(N148="zníž. prenesená",J148,0)</f>
        <v>0</v>
      </c>
      <c r="BI148" s="247">
        <f>IF(N148="nulová",J148,0)</f>
        <v>0</v>
      </c>
      <c r="BJ148" s="14" t="s">
        <v>85</v>
      </c>
      <c r="BK148" s="247">
        <f>ROUND(I148*H148,2)</f>
        <v>0</v>
      </c>
      <c r="BL148" s="14" t="s">
        <v>153</v>
      </c>
      <c r="BM148" s="246" t="s">
        <v>166</v>
      </c>
    </row>
    <row r="149" s="2" customFormat="1" ht="16.5" customHeight="1">
      <c r="A149" s="35"/>
      <c r="B149" s="36"/>
      <c r="C149" s="234" t="s">
        <v>159</v>
      </c>
      <c r="D149" s="234" t="s">
        <v>149</v>
      </c>
      <c r="E149" s="235" t="s">
        <v>167</v>
      </c>
      <c r="F149" s="236" t="s">
        <v>168</v>
      </c>
      <c r="G149" s="237" t="s">
        <v>152</v>
      </c>
      <c r="H149" s="238">
        <v>1.246</v>
      </c>
      <c r="I149" s="239"/>
      <c r="J149" s="240">
        <f>ROUND(I149*H149,2)</f>
        <v>0</v>
      </c>
      <c r="K149" s="241"/>
      <c r="L149" s="41"/>
      <c r="M149" s="242" t="s">
        <v>1</v>
      </c>
      <c r="N149" s="243" t="s">
        <v>41</v>
      </c>
      <c r="O149" s="94"/>
      <c r="P149" s="244">
        <f>O149*H149</f>
        <v>0</v>
      </c>
      <c r="Q149" s="244">
        <v>0</v>
      </c>
      <c r="R149" s="244">
        <f>Q149*H149</f>
        <v>0</v>
      </c>
      <c r="S149" s="244">
        <v>0</v>
      </c>
      <c r="T149" s="245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46" t="s">
        <v>153</v>
      </c>
      <c r="AT149" s="246" t="s">
        <v>149</v>
      </c>
      <c r="AU149" s="246" t="s">
        <v>85</v>
      </c>
      <c r="AY149" s="14" t="s">
        <v>147</v>
      </c>
      <c r="BE149" s="247">
        <f>IF(N149="základná",J149,0)</f>
        <v>0</v>
      </c>
      <c r="BF149" s="247">
        <f>IF(N149="znížená",J149,0)</f>
        <v>0</v>
      </c>
      <c r="BG149" s="247">
        <f>IF(N149="zákl. prenesená",J149,0)</f>
        <v>0</v>
      </c>
      <c r="BH149" s="247">
        <f>IF(N149="zníž. prenesená",J149,0)</f>
        <v>0</v>
      </c>
      <c r="BI149" s="247">
        <f>IF(N149="nulová",J149,0)</f>
        <v>0</v>
      </c>
      <c r="BJ149" s="14" t="s">
        <v>85</v>
      </c>
      <c r="BK149" s="247">
        <f>ROUND(I149*H149,2)</f>
        <v>0</v>
      </c>
      <c r="BL149" s="14" t="s">
        <v>153</v>
      </c>
      <c r="BM149" s="246" t="s">
        <v>169</v>
      </c>
    </row>
    <row r="150" s="2" customFormat="1" ht="37.8" customHeight="1">
      <c r="A150" s="35"/>
      <c r="B150" s="36"/>
      <c r="C150" s="234" t="s">
        <v>170</v>
      </c>
      <c r="D150" s="234" t="s">
        <v>149</v>
      </c>
      <c r="E150" s="235" t="s">
        <v>171</v>
      </c>
      <c r="F150" s="236" t="s">
        <v>172</v>
      </c>
      <c r="G150" s="237" t="s">
        <v>152</v>
      </c>
      <c r="H150" s="238">
        <v>196.923</v>
      </c>
      <c r="I150" s="239"/>
      <c r="J150" s="240">
        <f>ROUND(I150*H150,2)</f>
        <v>0</v>
      </c>
      <c r="K150" s="241"/>
      <c r="L150" s="41"/>
      <c r="M150" s="242" t="s">
        <v>1</v>
      </c>
      <c r="N150" s="243" t="s">
        <v>41</v>
      </c>
      <c r="O150" s="94"/>
      <c r="P150" s="244">
        <f>O150*H150</f>
        <v>0</v>
      </c>
      <c r="Q150" s="244">
        <v>0</v>
      </c>
      <c r="R150" s="244">
        <f>Q150*H150</f>
        <v>0</v>
      </c>
      <c r="S150" s="244">
        <v>0</v>
      </c>
      <c r="T150" s="245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46" t="s">
        <v>153</v>
      </c>
      <c r="AT150" s="246" t="s">
        <v>149</v>
      </c>
      <c r="AU150" s="246" t="s">
        <v>85</v>
      </c>
      <c r="AY150" s="14" t="s">
        <v>147</v>
      </c>
      <c r="BE150" s="247">
        <f>IF(N150="základná",J150,0)</f>
        <v>0</v>
      </c>
      <c r="BF150" s="247">
        <f>IF(N150="znížená",J150,0)</f>
        <v>0</v>
      </c>
      <c r="BG150" s="247">
        <f>IF(N150="zákl. prenesená",J150,0)</f>
        <v>0</v>
      </c>
      <c r="BH150" s="247">
        <f>IF(N150="zníž. prenesená",J150,0)</f>
        <v>0</v>
      </c>
      <c r="BI150" s="247">
        <f>IF(N150="nulová",J150,0)</f>
        <v>0</v>
      </c>
      <c r="BJ150" s="14" t="s">
        <v>85</v>
      </c>
      <c r="BK150" s="247">
        <f>ROUND(I150*H150,2)</f>
        <v>0</v>
      </c>
      <c r="BL150" s="14" t="s">
        <v>153</v>
      </c>
      <c r="BM150" s="246" t="s">
        <v>173</v>
      </c>
    </row>
    <row r="151" s="2" customFormat="1" ht="44.25" customHeight="1">
      <c r="A151" s="35"/>
      <c r="B151" s="36"/>
      <c r="C151" s="234" t="s">
        <v>162</v>
      </c>
      <c r="D151" s="234" t="s">
        <v>149</v>
      </c>
      <c r="E151" s="235" t="s">
        <v>174</v>
      </c>
      <c r="F151" s="236" t="s">
        <v>175</v>
      </c>
      <c r="G151" s="237" t="s">
        <v>152</v>
      </c>
      <c r="H151" s="238">
        <v>787.69200000000001</v>
      </c>
      <c r="I151" s="239"/>
      <c r="J151" s="240">
        <f>ROUND(I151*H151,2)</f>
        <v>0</v>
      </c>
      <c r="K151" s="241"/>
      <c r="L151" s="41"/>
      <c r="M151" s="242" t="s">
        <v>1</v>
      </c>
      <c r="N151" s="243" t="s">
        <v>41</v>
      </c>
      <c r="O151" s="94"/>
      <c r="P151" s="244">
        <f>O151*H151</f>
        <v>0</v>
      </c>
      <c r="Q151" s="244">
        <v>0</v>
      </c>
      <c r="R151" s="244">
        <f>Q151*H151</f>
        <v>0</v>
      </c>
      <c r="S151" s="244">
        <v>0</v>
      </c>
      <c r="T151" s="245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46" t="s">
        <v>153</v>
      </c>
      <c r="AT151" s="246" t="s">
        <v>149</v>
      </c>
      <c r="AU151" s="246" t="s">
        <v>85</v>
      </c>
      <c r="AY151" s="14" t="s">
        <v>147</v>
      </c>
      <c r="BE151" s="247">
        <f>IF(N151="základná",J151,0)</f>
        <v>0</v>
      </c>
      <c r="BF151" s="247">
        <f>IF(N151="znížená",J151,0)</f>
        <v>0</v>
      </c>
      <c r="BG151" s="247">
        <f>IF(N151="zákl. prenesená",J151,0)</f>
        <v>0</v>
      </c>
      <c r="BH151" s="247">
        <f>IF(N151="zníž. prenesená",J151,0)</f>
        <v>0</v>
      </c>
      <c r="BI151" s="247">
        <f>IF(N151="nulová",J151,0)</f>
        <v>0</v>
      </c>
      <c r="BJ151" s="14" t="s">
        <v>85</v>
      </c>
      <c r="BK151" s="247">
        <f>ROUND(I151*H151,2)</f>
        <v>0</v>
      </c>
      <c r="BL151" s="14" t="s">
        <v>153</v>
      </c>
      <c r="BM151" s="246" t="s">
        <v>176</v>
      </c>
    </row>
    <row r="152" s="2" customFormat="1" ht="21.75" customHeight="1">
      <c r="A152" s="35"/>
      <c r="B152" s="36"/>
      <c r="C152" s="234" t="s">
        <v>177</v>
      </c>
      <c r="D152" s="234" t="s">
        <v>149</v>
      </c>
      <c r="E152" s="235" t="s">
        <v>178</v>
      </c>
      <c r="F152" s="236" t="s">
        <v>179</v>
      </c>
      <c r="G152" s="237" t="s">
        <v>152</v>
      </c>
      <c r="H152" s="238">
        <v>196.923</v>
      </c>
      <c r="I152" s="239"/>
      <c r="J152" s="240">
        <f>ROUND(I152*H152,2)</f>
        <v>0</v>
      </c>
      <c r="K152" s="241"/>
      <c r="L152" s="41"/>
      <c r="M152" s="242" t="s">
        <v>1</v>
      </c>
      <c r="N152" s="243" t="s">
        <v>41</v>
      </c>
      <c r="O152" s="94"/>
      <c r="P152" s="244">
        <f>O152*H152</f>
        <v>0</v>
      </c>
      <c r="Q152" s="244">
        <v>0</v>
      </c>
      <c r="R152" s="244">
        <f>Q152*H152</f>
        <v>0</v>
      </c>
      <c r="S152" s="244">
        <v>0</v>
      </c>
      <c r="T152" s="245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46" t="s">
        <v>153</v>
      </c>
      <c r="AT152" s="246" t="s">
        <v>149</v>
      </c>
      <c r="AU152" s="246" t="s">
        <v>85</v>
      </c>
      <c r="AY152" s="14" t="s">
        <v>147</v>
      </c>
      <c r="BE152" s="247">
        <f>IF(N152="základná",J152,0)</f>
        <v>0</v>
      </c>
      <c r="BF152" s="247">
        <f>IF(N152="znížená",J152,0)</f>
        <v>0</v>
      </c>
      <c r="BG152" s="247">
        <f>IF(N152="zákl. prenesená",J152,0)</f>
        <v>0</v>
      </c>
      <c r="BH152" s="247">
        <f>IF(N152="zníž. prenesená",J152,0)</f>
        <v>0</v>
      </c>
      <c r="BI152" s="247">
        <f>IF(N152="nulová",J152,0)</f>
        <v>0</v>
      </c>
      <c r="BJ152" s="14" t="s">
        <v>85</v>
      </c>
      <c r="BK152" s="247">
        <f>ROUND(I152*H152,2)</f>
        <v>0</v>
      </c>
      <c r="BL152" s="14" t="s">
        <v>153</v>
      </c>
      <c r="BM152" s="246" t="s">
        <v>180</v>
      </c>
    </row>
    <row r="153" s="2" customFormat="1" ht="24.15" customHeight="1">
      <c r="A153" s="35"/>
      <c r="B153" s="36"/>
      <c r="C153" s="234" t="s">
        <v>166</v>
      </c>
      <c r="D153" s="234" t="s">
        <v>149</v>
      </c>
      <c r="E153" s="235" t="s">
        <v>181</v>
      </c>
      <c r="F153" s="236" t="s">
        <v>182</v>
      </c>
      <c r="G153" s="237" t="s">
        <v>183</v>
      </c>
      <c r="H153" s="238">
        <v>354.46100000000001</v>
      </c>
      <c r="I153" s="239"/>
      <c r="J153" s="240">
        <f>ROUND(I153*H153,2)</f>
        <v>0</v>
      </c>
      <c r="K153" s="241"/>
      <c r="L153" s="41"/>
      <c r="M153" s="242" t="s">
        <v>1</v>
      </c>
      <c r="N153" s="243" t="s">
        <v>41</v>
      </c>
      <c r="O153" s="94"/>
      <c r="P153" s="244">
        <f>O153*H153</f>
        <v>0</v>
      </c>
      <c r="Q153" s="244">
        <v>0</v>
      </c>
      <c r="R153" s="244">
        <f>Q153*H153</f>
        <v>0</v>
      </c>
      <c r="S153" s="244">
        <v>0</v>
      </c>
      <c r="T153" s="245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46" t="s">
        <v>153</v>
      </c>
      <c r="AT153" s="246" t="s">
        <v>149</v>
      </c>
      <c r="AU153" s="246" t="s">
        <v>85</v>
      </c>
      <c r="AY153" s="14" t="s">
        <v>147</v>
      </c>
      <c r="BE153" s="247">
        <f>IF(N153="základná",J153,0)</f>
        <v>0</v>
      </c>
      <c r="BF153" s="247">
        <f>IF(N153="znížená",J153,0)</f>
        <v>0</v>
      </c>
      <c r="BG153" s="247">
        <f>IF(N153="zákl. prenesená",J153,0)</f>
        <v>0</v>
      </c>
      <c r="BH153" s="247">
        <f>IF(N153="zníž. prenesená",J153,0)</f>
        <v>0</v>
      </c>
      <c r="BI153" s="247">
        <f>IF(N153="nulová",J153,0)</f>
        <v>0</v>
      </c>
      <c r="BJ153" s="14" t="s">
        <v>85</v>
      </c>
      <c r="BK153" s="247">
        <f>ROUND(I153*H153,2)</f>
        <v>0</v>
      </c>
      <c r="BL153" s="14" t="s">
        <v>153</v>
      </c>
      <c r="BM153" s="246" t="s">
        <v>7</v>
      </c>
    </row>
    <row r="154" s="12" customFormat="1" ht="22.8" customHeight="1">
      <c r="A154" s="12"/>
      <c r="B154" s="218"/>
      <c r="C154" s="219"/>
      <c r="D154" s="220" t="s">
        <v>74</v>
      </c>
      <c r="E154" s="232" t="s">
        <v>85</v>
      </c>
      <c r="F154" s="232" t="s">
        <v>184</v>
      </c>
      <c r="G154" s="219"/>
      <c r="H154" s="219"/>
      <c r="I154" s="222"/>
      <c r="J154" s="233">
        <f>BK154</f>
        <v>0</v>
      </c>
      <c r="K154" s="219"/>
      <c r="L154" s="224"/>
      <c r="M154" s="225"/>
      <c r="N154" s="226"/>
      <c r="O154" s="226"/>
      <c r="P154" s="227">
        <f>SUM(P155:P162)</f>
        <v>0</v>
      </c>
      <c r="Q154" s="226"/>
      <c r="R154" s="227">
        <f>SUM(R155:R162)</f>
        <v>0</v>
      </c>
      <c r="S154" s="226"/>
      <c r="T154" s="228">
        <f>SUM(T155:T162)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29" t="s">
        <v>81</v>
      </c>
      <c r="AT154" s="230" t="s">
        <v>74</v>
      </c>
      <c r="AU154" s="230" t="s">
        <v>81</v>
      </c>
      <c r="AY154" s="229" t="s">
        <v>147</v>
      </c>
      <c r="BK154" s="231">
        <f>SUM(BK155:BK162)</f>
        <v>0</v>
      </c>
    </row>
    <row r="155" s="2" customFormat="1" ht="24.15" customHeight="1">
      <c r="A155" s="35"/>
      <c r="B155" s="36"/>
      <c r="C155" s="234" t="s">
        <v>185</v>
      </c>
      <c r="D155" s="234" t="s">
        <v>149</v>
      </c>
      <c r="E155" s="235" t="s">
        <v>186</v>
      </c>
      <c r="F155" s="236" t="s">
        <v>187</v>
      </c>
      <c r="G155" s="237" t="s">
        <v>152</v>
      </c>
      <c r="H155" s="238">
        <v>42.293999999999997</v>
      </c>
      <c r="I155" s="239"/>
      <c r="J155" s="240">
        <f>ROUND(I155*H155,2)</f>
        <v>0</v>
      </c>
      <c r="K155" s="241"/>
      <c r="L155" s="41"/>
      <c r="M155" s="242" t="s">
        <v>1</v>
      </c>
      <c r="N155" s="243" t="s">
        <v>41</v>
      </c>
      <c r="O155" s="94"/>
      <c r="P155" s="244">
        <f>O155*H155</f>
        <v>0</v>
      </c>
      <c r="Q155" s="244">
        <v>0</v>
      </c>
      <c r="R155" s="244">
        <f>Q155*H155</f>
        <v>0</v>
      </c>
      <c r="S155" s="244">
        <v>0</v>
      </c>
      <c r="T155" s="245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46" t="s">
        <v>153</v>
      </c>
      <c r="AT155" s="246" t="s">
        <v>149</v>
      </c>
      <c r="AU155" s="246" t="s">
        <v>85</v>
      </c>
      <c r="AY155" s="14" t="s">
        <v>147</v>
      </c>
      <c r="BE155" s="247">
        <f>IF(N155="základná",J155,0)</f>
        <v>0</v>
      </c>
      <c r="BF155" s="247">
        <f>IF(N155="znížená",J155,0)</f>
        <v>0</v>
      </c>
      <c r="BG155" s="247">
        <f>IF(N155="zákl. prenesená",J155,0)</f>
        <v>0</v>
      </c>
      <c r="BH155" s="247">
        <f>IF(N155="zníž. prenesená",J155,0)</f>
        <v>0</v>
      </c>
      <c r="BI155" s="247">
        <f>IF(N155="nulová",J155,0)</f>
        <v>0</v>
      </c>
      <c r="BJ155" s="14" t="s">
        <v>85</v>
      </c>
      <c r="BK155" s="247">
        <f>ROUND(I155*H155,2)</f>
        <v>0</v>
      </c>
      <c r="BL155" s="14" t="s">
        <v>153</v>
      </c>
      <c r="BM155" s="246" t="s">
        <v>188</v>
      </c>
    </row>
    <row r="156" s="2" customFormat="1" ht="24.15" customHeight="1">
      <c r="A156" s="35"/>
      <c r="B156" s="36"/>
      <c r="C156" s="234" t="s">
        <v>169</v>
      </c>
      <c r="D156" s="234" t="s">
        <v>149</v>
      </c>
      <c r="E156" s="235" t="s">
        <v>189</v>
      </c>
      <c r="F156" s="236" t="s">
        <v>190</v>
      </c>
      <c r="G156" s="237" t="s">
        <v>191</v>
      </c>
      <c r="H156" s="238">
        <v>11.16</v>
      </c>
      <c r="I156" s="239"/>
      <c r="J156" s="240">
        <f>ROUND(I156*H156,2)</f>
        <v>0</v>
      </c>
      <c r="K156" s="241"/>
      <c r="L156" s="41"/>
      <c r="M156" s="242" t="s">
        <v>1</v>
      </c>
      <c r="N156" s="243" t="s">
        <v>41</v>
      </c>
      <c r="O156" s="94"/>
      <c r="P156" s="244">
        <f>O156*H156</f>
        <v>0</v>
      </c>
      <c r="Q156" s="244">
        <v>0</v>
      </c>
      <c r="R156" s="244">
        <f>Q156*H156</f>
        <v>0</v>
      </c>
      <c r="S156" s="244">
        <v>0</v>
      </c>
      <c r="T156" s="245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46" t="s">
        <v>153</v>
      </c>
      <c r="AT156" s="246" t="s">
        <v>149</v>
      </c>
      <c r="AU156" s="246" t="s">
        <v>85</v>
      </c>
      <c r="AY156" s="14" t="s">
        <v>147</v>
      </c>
      <c r="BE156" s="247">
        <f>IF(N156="základná",J156,0)</f>
        <v>0</v>
      </c>
      <c r="BF156" s="247">
        <f>IF(N156="znížená",J156,0)</f>
        <v>0</v>
      </c>
      <c r="BG156" s="247">
        <f>IF(N156="zákl. prenesená",J156,0)</f>
        <v>0</v>
      </c>
      <c r="BH156" s="247">
        <f>IF(N156="zníž. prenesená",J156,0)</f>
        <v>0</v>
      </c>
      <c r="BI156" s="247">
        <f>IF(N156="nulová",J156,0)</f>
        <v>0</v>
      </c>
      <c r="BJ156" s="14" t="s">
        <v>85</v>
      </c>
      <c r="BK156" s="247">
        <f>ROUND(I156*H156,2)</f>
        <v>0</v>
      </c>
      <c r="BL156" s="14" t="s">
        <v>153</v>
      </c>
      <c r="BM156" s="246" t="s">
        <v>192</v>
      </c>
    </row>
    <row r="157" s="2" customFormat="1" ht="24.15" customHeight="1">
      <c r="A157" s="35"/>
      <c r="B157" s="36"/>
      <c r="C157" s="234" t="s">
        <v>193</v>
      </c>
      <c r="D157" s="234" t="s">
        <v>149</v>
      </c>
      <c r="E157" s="235" t="s">
        <v>194</v>
      </c>
      <c r="F157" s="236" t="s">
        <v>195</v>
      </c>
      <c r="G157" s="237" t="s">
        <v>191</v>
      </c>
      <c r="H157" s="238">
        <v>11.16</v>
      </c>
      <c r="I157" s="239"/>
      <c r="J157" s="240">
        <f>ROUND(I157*H157,2)</f>
        <v>0</v>
      </c>
      <c r="K157" s="241"/>
      <c r="L157" s="41"/>
      <c r="M157" s="242" t="s">
        <v>1</v>
      </c>
      <c r="N157" s="243" t="s">
        <v>41</v>
      </c>
      <c r="O157" s="94"/>
      <c r="P157" s="244">
        <f>O157*H157</f>
        <v>0</v>
      </c>
      <c r="Q157" s="244">
        <v>0</v>
      </c>
      <c r="R157" s="244">
        <f>Q157*H157</f>
        <v>0</v>
      </c>
      <c r="S157" s="244">
        <v>0</v>
      </c>
      <c r="T157" s="245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46" t="s">
        <v>153</v>
      </c>
      <c r="AT157" s="246" t="s">
        <v>149</v>
      </c>
      <c r="AU157" s="246" t="s">
        <v>85</v>
      </c>
      <c r="AY157" s="14" t="s">
        <v>147</v>
      </c>
      <c r="BE157" s="247">
        <f>IF(N157="základná",J157,0)</f>
        <v>0</v>
      </c>
      <c r="BF157" s="247">
        <f>IF(N157="znížená",J157,0)</f>
        <v>0</v>
      </c>
      <c r="BG157" s="247">
        <f>IF(N157="zákl. prenesená",J157,0)</f>
        <v>0</v>
      </c>
      <c r="BH157" s="247">
        <f>IF(N157="zníž. prenesená",J157,0)</f>
        <v>0</v>
      </c>
      <c r="BI157" s="247">
        <f>IF(N157="nulová",J157,0)</f>
        <v>0</v>
      </c>
      <c r="BJ157" s="14" t="s">
        <v>85</v>
      </c>
      <c r="BK157" s="247">
        <f>ROUND(I157*H157,2)</f>
        <v>0</v>
      </c>
      <c r="BL157" s="14" t="s">
        <v>153</v>
      </c>
      <c r="BM157" s="246" t="s">
        <v>196</v>
      </c>
    </row>
    <row r="158" s="2" customFormat="1" ht="16.5" customHeight="1">
      <c r="A158" s="35"/>
      <c r="B158" s="36"/>
      <c r="C158" s="234" t="s">
        <v>173</v>
      </c>
      <c r="D158" s="234" t="s">
        <v>149</v>
      </c>
      <c r="E158" s="235" t="s">
        <v>197</v>
      </c>
      <c r="F158" s="236" t="s">
        <v>198</v>
      </c>
      <c r="G158" s="237" t="s">
        <v>183</v>
      </c>
      <c r="H158" s="238">
        <v>2.0550000000000002</v>
      </c>
      <c r="I158" s="239"/>
      <c r="J158" s="240">
        <f>ROUND(I158*H158,2)</f>
        <v>0</v>
      </c>
      <c r="K158" s="241"/>
      <c r="L158" s="41"/>
      <c r="M158" s="242" t="s">
        <v>1</v>
      </c>
      <c r="N158" s="243" t="s">
        <v>41</v>
      </c>
      <c r="O158" s="94"/>
      <c r="P158" s="244">
        <f>O158*H158</f>
        <v>0</v>
      </c>
      <c r="Q158" s="244">
        <v>0</v>
      </c>
      <c r="R158" s="244">
        <f>Q158*H158</f>
        <v>0</v>
      </c>
      <c r="S158" s="244">
        <v>0</v>
      </c>
      <c r="T158" s="245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46" t="s">
        <v>153</v>
      </c>
      <c r="AT158" s="246" t="s">
        <v>149</v>
      </c>
      <c r="AU158" s="246" t="s">
        <v>85</v>
      </c>
      <c r="AY158" s="14" t="s">
        <v>147</v>
      </c>
      <c r="BE158" s="247">
        <f>IF(N158="základná",J158,0)</f>
        <v>0</v>
      </c>
      <c r="BF158" s="247">
        <f>IF(N158="znížená",J158,0)</f>
        <v>0</v>
      </c>
      <c r="BG158" s="247">
        <f>IF(N158="zákl. prenesená",J158,0)</f>
        <v>0</v>
      </c>
      <c r="BH158" s="247">
        <f>IF(N158="zníž. prenesená",J158,0)</f>
        <v>0</v>
      </c>
      <c r="BI158" s="247">
        <f>IF(N158="nulová",J158,0)</f>
        <v>0</v>
      </c>
      <c r="BJ158" s="14" t="s">
        <v>85</v>
      </c>
      <c r="BK158" s="247">
        <f>ROUND(I158*H158,2)</f>
        <v>0</v>
      </c>
      <c r="BL158" s="14" t="s">
        <v>153</v>
      </c>
      <c r="BM158" s="246" t="s">
        <v>199</v>
      </c>
    </row>
    <row r="159" s="2" customFormat="1" ht="16.5" customHeight="1">
      <c r="A159" s="35"/>
      <c r="B159" s="36"/>
      <c r="C159" s="234" t="s">
        <v>200</v>
      </c>
      <c r="D159" s="234" t="s">
        <v>149</v>
      </c>
      <c r="E159" s="235" t="s">
        <v>201</v>
      </c>
      <c r="F159" s="236" t="s">
        <v>202</v>
      </c>
      <c r="G159" s="237" t="s">
        <v>152</v>
      </c>
      <c r="H159" s="238">
        <v>20.596</v>
      </c>
      <c r="I159" s="239"/>
      <c r="J159" s="240">
        <f>ROUND(I159*H159,2)</f>
        <v>0</v>
      </c>
      <c r="K159" s="241"/>
      <c r="L159" s="41"/>
      <c r="M159" s="242" t="s">
        <v>1</v>
      </c>
      <c r="N159" s="243" t="s">
        <v>41</v>
      </c>
      <c r="O159" s="94"/>
      <c r="P159" s="244">
        <f>O159*H159</f>
        <v>0</v>
      </c>
      <c r="Q159" s="244">
        <v>0</v>
      </c>
      <c r="R159" s="244">
        <f>Q159*H159</f>
        <v>0</v>
      </c>
      <c r="S159" s="244">
        <v>0</v>
      </c>
      <c r="T159" s="245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46" t="s">
        <v>153</v>
      </c>
      <c r="AT159" s="246" t="s">
        <v>149</v>
      </c>
      <c r="AU159" s="246" t="s">
        <v>85</v>
      </c>
      <c r="AY159" s="14" t="s">
        <v>147</v>
      </c>
      <c r="BE159" s="247">
        <f>IF(N159="základná",J159,0)</f>
        <v>0</v>
      </c>
      <c r="BF159" s="247">
        <f>IF(N159="znížená",J159,0)</f>
        <v>0</v>
      </c>
      <c r="BG159" s="247">
        <f>IF(N159="zákl. prenesená",J159,0)</f>
        <v>0</v>
      </c>
      <c r="BH159" s="247">
        <f>IF(N159="zníž. prenesená",J159,0)</f>
        <v>0</v>
      </c>
      <c r="BI159" s="247">
        <f>IF(N159="nulová",J159,0)</f>
        <v>0</v>
      </c>
      <c r="BJ159" s="14" t="s">
        <v>85</v>
      </c>
      <c r="BK159" s="247">
        <f>ROUND(I159*H159,2)</f>
        <v>0</v>
      </c>
      <c r="BL159" s="14" t="s">
        <v>153</v>
      </c>
      <c r="BM159" s="246" t="s">
        <v>203</v>
      </c>
    </row>
    <row r="160" s="2" customFormat="1" ht="24.15" customHeight="1">
      <c r="A160" s="35"/>
      <c r="B160" s="36"/>
      <c r="C160" s="234" t="s">
        <v>176</v>
      </c>
      <c r="D160" s="234" t="s">
        <v>149</v>
      </c>
      <c r="E160" s="235" t="s">
        <v>204</v>
      </c>
      <c r="F160" s="236" t="s">
        <v>205</v>
      </c>
      <c r="G160" s="237" t="s">
        <v>152</v>
      </c>
      <c r="H160" s="238">
        <v>27.024000000000001</v>
      </c>
      <c r="I160" s="239"/>
      <c r="J160" s="240">
        <f>ROUND(I160*H160,2)</f>
        <v>0</v>
      </c>
      <c r="K160" s="241"/>
      <c r="L160" s="41"/>
      <c r="M160" s="242" t="s">
        <v>1</v>
      </c>
      <c r="N160" s="243" t="s">
        <v>41</v>
      </c>
      <c r="O160" s="94"/>
      <c r="P160" s="244">
        <f>O160*H160</f>
        <v>0</v>
      </c>
      <c r="Q160" s="244">
        <v>0</v>
      </c>
      <c r="R160" s="244">
        <f>Q160*H160</f>
        <v>0</v>
      </c>
      <c r="S160" s="244">
        <v>0</v>
      </c>
      <c r="T160" s="245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46" t="s">
        <v>153</v>
      </c>
      <c r="AT160" s="246" t="s">
        <v>149</v>
      </c>
      <c r="AU160" s="246" t="s">
        <v>85</v>
      </c>
      <c r="AY160" s="14" t="s">
        <v>147</v>
      </c>
      <c r="BE160" s="247">
        <f>IF(N160="základná",J160,0)</f>
        <v>0</v>
      </c>
      <c r="BF160" s="247">
        <f>IF(N160="znížená",J160,0)</f>
        <v>0</v>
      </c>
      <c r="BG160" s="247">
        <f>IF(N160="zákl. prenesená",J160,0)</f>
        <v>0</v>
      </c>
      <c r="BH160" s="247">
        <f>IF(N160="zníž. prenesená",J160,0)</f>
        <v>0</v>
      </c>
      <c r="BI160" s="247">
        <f>IF(N160="nulová",J160,0)</f>
        <v>0</v>
      </c>
      <c r="BJ160" s="14" t="s">
        <v>85</v>
      </c>
      <c r="BK160" s="247">
        <f>ROUND(I160*H160,2)</f>
        <v>0</v>
      </c>
      <c r="BL160" s="14" t="s">
        <v>153</v>
      </c>
      <c r="BM160" s="246" t="s">
        <v>206</v>
      </c>
    </row>
    <row r="161" s="2" customFormat="1" ht="24.15" customHeight="1">
      <c r="A161" s="35"/>
      <c r="B161" s="36"/>
      <c r="C161" s="234" t="s">
        <v>207</v>
      </c>
      <c r="D161" s="234" t="s">
        <v>149</v>
      </c>
      <c r="E161" s="235" t="s">
        <v>204</v>
      </c>
      <c r="F161" s="236" t="s">
        <v>205</v>
      </c>
      <c r="G161" s="237" t="s">
        <v>152</v>
      </c>
      <c r="H161" s="238">
        <v>4.1520000000000001</v>
      </c>
      <c r="I161" s="239"/>
      <c r="J161" s="240">
        <f>ROUND(I161*H161,2)</f>
        <v>0</v>
      </c>
      <c r="K161" s="241"/>
      <c r="L161" s="41"/>
      <c r="M161" s="242" t="s">
        <v>1</v>
      </c>
      <c r="N161" s="243" t="s">
        <v>41</v>
      </c>
      <c r="O161" s="94"/>
      <c r="P161" s="244">
        <f>O161*H161</f>
        <v>0</v>
      </c>
      <c r="Q161" s="244">
        <v>0</v>
      </c>
      <c r="R161" s="244">
        <f>Q161*H161</f>
        <v>0</v>
      </c>
      <c r="S161" s="244">
        <v>0</v>
      </c>
      <c r="T161" s="245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46" t="s">
        <v>153</v>
      </c>
      <c r="AT161" s="246" t="s">
        <v>149</v>
      </c>
      <c r="AU161" s="246" t="s">
        <v>85</v>
      </c>
      <c r="AY161" s="14" t="s">
        <v>147</v>
      </c>
      <c r="BE161" s="247">
        <f>IF(N161="základná",J161,0)</f>
        <v>0</v>
      </c>
      <c r="BF161" s="247">
        <f>IF(N161="znížená",J161,0)</f>
        <v>0</v>
      </c>
      <c r="BG161" s="247">
        <f>IF(N161="zákl. prenesená",J161,0)</f>
        <v>0</v>
      </c>
      <c r="BH161" s="247">
        <f>IF(N161="zníž. prenesená",J161,0)</f>
        <v>0</v>
      </c>
      <c r="BI161" s="247">
        <f>IF(N161="nulová",J161,0)</f>
        <v>0</v>
      </c>
      <c r="BJ161" s="14" t="s">
        <v>85</v>
      </c>
      <c r="BK161" s="247">
        <f>ROUND(I161*H161,2)</f>
        <v>0</v>
      </c>
      <c r="BL161" s="14" t="s">
        <v>153</v>
      </c>
      <c r="BM161" s="246" t="s">
        <v>208</v>
      </c>
    </row>
    <row r="162" s="2" customFormat="1" ht="16.5" customHeight="1">
      <c r="A162" s="35"/>
      <c r="B162" s="36"/>
      <c r="C162" s="234" t="s">
        <v>180</v>
      </c>
      <c r="D162" s="234" t="s">
        <v>149</v>
      </c>
      <c r="E162" s="235" t="s">
        <v>209</v>
      </c>
      <c r="F162" s="236" t="s">
        <v>210</v>
      </c>
      <c r="G162" s="237" t="s">
        <v>183</v>
      </c>
      <c r="H162" s="238">
        <v>0.59899999999999998</v>
      </c>
      <c r="I162" s="239"/>
      <c r="J162" s="240">
        <f>ROUND(I162*H162,2)</f>
        <v>0</v>
      </c>
      <c r="K162" s="241"/>
      <c r="L162" s="41"/>
      <c r="M162" s="242" t="s">
        <v>1</v>
      </c>
      <c r="N162" s="243" t="s">
        <v>41</v>
      </c>
      <c r="O162" s="94"/>
      <c r="P162" s="244">
        <f>O162*H162</f>
        <v>0</v>
      </c>
      <c r="Q162" s="244">
        <v>0</v>
      </c>
      <c r="R162" s="244">
        <f>Q162*H162</f>
        <v>0</v>
      </c>
      <c r="S162" s="244">
        <v>0</v>
      </c>
      <c r="T162" s="245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46" t="s">
        <v>153</v>
      </c>
      <c r="AT162" s="246" t="s">
        <v>149</v>
      </c>
      <c r="AU162" s="246" t="s">
        <v>85</v>
      </c>
      <c r="AY162" s="14" t="s">
        <v>147</v>
      </c>
      <c r="BE162" s="247">
        <f>IF(N162="základná",J162,0)</f>
        <v>0</v>
      </c>
      <c r="BF162" s="247">
        <f>IF(N162="znížená",J162,0)</f>
        <v>0</v>
      </c>
      <c r="BG162" s="247">
        <f>IF(N162="zákl. prenesená",J162,0)</f>
        <v>0</v>
      </c>
      <c r="BH162" s="247">
        <f>IF(N162="zníž. prenesená",J162,0)</f>
        <v>0</v>
      </c>
      <c r="BI162" s="247">
        <f>IF(N162="nulová",J162,0)</f>
        <v>0</v>
      </c>
      <c r="BJ162" s="14" t="s">
        <v>85</v>
      </c>
      <c r="BK162" s="247">
        <f>ROUND(I162*H162,2)</f>
        <v>0</v>
      </c>
      <c r="BL162" s="14" t="s">
        <v>153</v>
      </c>
      <c r="BM162" s="246" t="s">
        <v>211</v>
      </c>
    </row>
    <row r="163" s="12" customFormat="1" ht="22.8" customHeight="1">
      <c r="A163" s="12"/>
      <c r="B163" s="218"/>
      <c r="C163" s="219"/>
      <c r="D163" s="220" t="s">
        <v>74</v>
      </c>
      <c r="E163" s="232" t="s">
        <v>156</v>
      </c>
      <c r="F163" s="232" t="s">
        <v>212</v>
      </c>
      <c r="G163" s="219"/>
      <c r="H163" s="219"/>
      <c r="I163" s="222"/>
      <c r="J163" s="233">
        <f>BK163</f>
        <v>0</v>
      </c>
      <c r="K163" s="219"/>
      <c r="L163" s="224"/>
      <c r="M163" s="225"/>
      <c r="N163" s="226"/>
      <c r="O163" s="226"/>
      <c r="P163" s="227">
        <f>SUM(P164:P177)</f>
        <v>0</v>
      </c>
      <c r="Q163" s="226"/>
      <c r="R163" s="227">
        <f>SUM(R164:R177)</f>
        <v>0</v>
      </c>
      <c r="S163" s="226"/>
      <c r="T163" s="228">
        <f>SUM(T164:T177)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29" t="s">
        <v>81</v>
      </c>
      <c r="AT163" s="230" t="s">
        <v>74</v>
      </c>
      <c r="AU163" s="230" t="s">
        <v>81</v>
      </c>
      <c r="AY163" s="229" t="s">
        <v>147</v>
      </c>
      <c r="BK163" s="231">
        <f>SUM(BK164:BK177)</f>
        <v>0</v>
      </c>
    </row>
    <row r="164" s="2" customFormat="1" ht="37.8" customHeight="1">
      <c r="A164" s="35"/>
      <c r="B164" s="36"/>
      <c r="C164" s="234" t="s">
        <v>213</v>
      </c>
      <c r="D164" s="234" t="s">
        <v>149</v>
      </c>
      <c r="E164" s="235" t="s">
        <v>214</v>
      </c>
      <c r="F164" s="236" t="s">
        <v>215</v>
      </c>
      <c r="G164" s="237" t="s">
        <v>152</v>
      </c>
      <c r="H164" s="238">
        <v>8.0579999999999998</v>
      </c>
      <c r="I164" s="239"/>
      <c r="J164" s="240">
        <f>ROUND(I164*H164,2)</f>
        <v>0</v>
      </c>
      <c r="K164" s="241"/>
      <c r="L164" s="41"/>
      <c r="M164" s="242" t="s">
        <v>1</v>
      </c>
      <c r="N164" s="243" t="s">
        <v>41</v>
      </c>
      <c r="O164" s="94"/>
      <c r="P164" s="244">
        <f>O164*H164</f>
        <v>0</v>
      </c>
      <c r="Q164" s="244">
        <v>0</v>
      </c>
      <c r="R164" s="244">
        <f>Q164*H164</f>
        <v>0</v>
      </c>
      <c r="S164" s="244">
        <v>0</v>
      </c>
      <c r="T164" s="245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46" t="s">
        <v>153</v>
      </c>
      <c r="AT164" s="246" t="s">
        <v>149</v>
      </c>
      <c r="AU164" s="246" t="s">
        <v>85</v>
      </c>
      <c r="AY164" s="14" t="s">
        <v>147</v>
      </c>
      <c r="BE164" s="247">
        <f>IF(N164="základná",J164,0)</f>
        <v>0</v>
      </c>
      <c r="BF164" s="247">
        <f>IF(N164="znížená",J164,0)</f>
        <v>0</v>
      </c>
      <c r="BG164" s="247">
        <f>IF(N164="zákl. prenesená",J164,0)</f>
        <v>0</v>
      </c>
      <c r="BH164" s="247">
        <f>IF(N164="zníž. prenesená",J164,0)</f>
        <v>0</v>
      </c>
      <c r="BI164" s="247">
        <f>IF(N164="nulová",J164,0)</f>
        <v>0</v>
      </c>
      <c r="BJ164" s="14" t="s">
        <v>85</v>
      </c>
      <c r="BK164" s="247">
        <f>ROUND(I164*H164,2)</f>
        <v>0</v>
      </c>
      <c r="BL164" s="14" t="s">
        <v>153</v>
      </c>
      <c r="BM164" s="246" t="s">
        <v>216</v>
      </c>
    </row>
    <row r="165" s="2" customFormat="1" ht="37.8" customHeight="1">
      <c r="A165" s="35"/>
      <c r="B165" s="36"/>
      <c r="C165" s="234" t="s">
        <v>7</v>
      </c>
      <c r="D165" s="234" t="s">
        <v>149</v>
      </c>
      <c r="E165" s="235" t="s">
        <v>217</v>
      </c>
      <c r="F165" s="236" t="s">
        <v>218</v>
      </c>
      <c r="G165" s="237" t="s">
        <v>152</v>
      </c>
      <c r="H165" s="238">
        <v>80.712999999999994</v>
      </c>
      <c r="I165" s="239"/>
      <c r="J165" s="240">
        <f>ROUND(I165*H165,2)</f>
        <v>0</v>
      </c>
      <c r="K165" s="241"/>
      <c r="L165" s="41"/>
      <c r="M165" s="242" t="s">
        <v>1</v>
      </c>
      <c r="N165" s="243" t="s">
        <v>41</v>
      </c>
      <c r="O165" s="94"/>
      <c r="P165" s="244">
        <f>O165*H165</f>
        <v>0</v>
      </c>
      <c r="Q165" s="244">
        <v>0</v>
      </c>
      <c r="R165" s="244">
        <f>Q165*H165</f>
        <v>0</v>
      </c>
      <c r="S165" s="244">
        <v>0</v>
      </c>
      <c r="T165" s="245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46" t="s">
        <v>153</v>
      </c>
      <c r="AT165" s="246" t="s">
        <v>149</v>
      </c>
      <c r="AU165" s="246" t="s">
        <v>85</v>
      </c>
      <c r="AY165" s="14" t="s">
        <v>147</v>
      </c>
      <c r="BE165" s="247">
        <f>IF(N165="základná",J165,0)</f>
        <v>0</v>
      </c>
      <c r="BF165" s="247">
        <f>IF(N165="znížená",J165,0)</f>
        <v>0</v>
      </c>
      <c r="BG165" s="247">
        <f>IF(N165="zákl. prenesená",J165,0)</f>
        <v>0</v>
      </c>
      <c r="BH165" s="247">
        <f>IF(N165="zníž. prenesená",J165,0)</f>
        <v>0</v>
      </c>
      <c r="BI165" s="247">
        <f>IF(N165="nulová",J165,0)</f>
        <v>0</v>
      </c>
      <c r="BJ165" s="14" t="s">
        <v>85</v>
      </c>
      <c r="BK165" s="247">
        <f>ROUND(I165*H165,2)</f>
        <v>0</v>
      </c>
      <c r="BL165" s="14" t="s">
        <v>153</v>
      </c>
      <c r="BM165" s="246" t="s">
        <v>219</v>
      </c>
    </row>
    <row r="166" s="2" customFormat="1" ht="33" customHeight="1">
      <c r="A166" s="35"/>
      <c r="B166" s="36"/>
      <c r="C166" s="234" t="s">
        <v>220</v>
      </c>
      <c r="D166" s="234" t="s">
        <v>149</v>
      </c>
      <c r="E166" s="235" t="s">
        <v>221</v>
      </c>
      <c r="F166" s="236" t="s">
        <v>222</v>
      </c>
      <c r="G166" s="237" t="s">
        <v>152</v>
      </c>
      <c r="H166" s="238">
        <v>7.7400000000000002</v>
      </c>
      <c r="I166" s="239"/>
      <c r="J166" s="240">
        <f>ROUND(I166*H166,2)</f>
        <v>0</v>
      </c>
      <c r="K166" s="241"/>
      <c r="L166" s="41"/>
      <c r="M166" s="242" t="s">
        <v>1</v>
      </c>
      <c r="N166" s="243" t="s">
        <v>41</v>
      </c>
      <c r="O166" s="94"/>
      <c r="P166" s="244">
        <f>O166*H166</f>
        <v>0</v>
      </c>
      <c r="Q166" s="244">
        <v>0</v>
      </c>
      <c r="R166" s="244">
        <f>Q166*H166</f>
        <v>0</v>
      </c>
      <c r="S166" s="244">
        <v>0</v>
      </c>
      <c r="T166" s="245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46" t="s">
        <v>153</v>
      </c>
      <c r="AT166" s="246" t="s">
        <v>149</v>
      </c>
      <c r="AU166" s="246" t="s">
        <v>85</v>
      </c>
      <c r="AY166" s="14" t="s">
        <v>147</v>
      </c>
      <c r="BE166" s="247">
        <f>IF(N166="základná",J166,0)</f>
        <v>0</v>
      </c>
      <c r="BF166" s="247">
        <f>IF(N166="znížená",J166,0)</f>
        <v>0</v>
      </c>
      <c r="BG166" s="247">
        <f>IF(N166="zákl. prenesená",J166,0)</f>
        <v>0</v>
      </c>
      <c r="BH166" s="247">
        <f>IF(N166="zníž. prenesená",J166,0)</f>
        <v>0</v>
      </c>
      <c r="BI166" s="247">
        <f>IF(N166="nulová",J166,0)</f>
        <v>0</v>
      </c>
      <c r="BJ166" s="14" t="s">
        <v>85</v>
      </c>
      <c r="BK166" s="247">
        <f>ROUND(I166*H166,2)</f>
        <v>0</v>
      </c>
      <c r="BL166" s="14" t="s">
        <v>153</v>
      </c>
      <c r="BM166" s="246" t="s">
        <v>223</v>
      </c>
    </row>
    <row r="167" s="2" customFormat="1" ht="24.15" customHeight="1">
      <c r="A167" s="35"/>
      <c r="B167" s="36"/>
      <c r="C167" s="234" t="s">
        <v>188</v>
      </c>
      <c r="D167" s="234" t="s">
        <v>149</v>
      </c>
      <c r="E167" s="235" t="s">
        <v>224</v>
      </c>
      <c r="F167" s="236" t="s">
        <v>225</v>
      </c>
      <c r="G167" s="237" t="s">
        <v>183</v>
      </c>
      <c r="H167" s="238">
        <v>0.47599999999999998</v>
      </c>
      <c r="I167" s="239"/>
      <c r="J167" s="240">
        <f>ROUND(I167*H167,2)</f>
        <v>0</v>
      </c>
      <c r="K167" s="241"/>
      <c r="L167" s="41"/>
      <c r="M167" s="242" t="s">
        <v>1</v>
      </c>
      <c r="N167" s="243" t="s">
        <v>41</v>
      </c>
      <c r="O167" s="94"/>
      <c r="P167" s="244">
        <f>O167*H167</f>
        <v>0</v>
      </c>
      <c r="Q167" s="244">
        <v>0</v>
      </c>
      <c r="R167" s="244">
        <f>Q167*H167</f>
        <v>0</v>
      </c>
      <c r="S167" s="244">
        <v>0</v>
      </c>
      <c r="T167" s="245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46" t="s">
        <v>153</v>
      </c>
      <c r="AT167" s="246" t="s">
        <v>149</v>
      </c>
      <c r="AU167" s="246" t="s">
        <v>85</v>
      </c>
      <c r="AY167" s="14" t="s">
        <v>147</v>
      </c>
      <c r="BE167" s="247">
        <f>IF(N167="základná",J167,0)</f>
        <v>0</v>
      </c>
      <c r="BF167" s="247">
        <f>IF(N167="znížená",J167,0)</f>
        <v>0</v>
      </c>
      <c r="BG167" s="247">
        <f>IF(N167="zákl. prenesená",J167,0)</f>
        <v>0</v>
      </c>
      <c r="BH167" s="247">
        <f>IF(N167="zníž. prenesená",J167,0)</f>
        <v>0</v>
      </c>
      <c r="BI167" s="247">
        <f>IF(N167="nulová",J167,0)</f>
        <v>0</v>
      </c>
      <c r="BJ167" s="14" t="s">
        <v>85</v>
      </c>
      <c r="BK167" s="247">
        <f>ROUND(I167*H167,2)</f>
        <v>0</v>
      </c>
      <c r="BL167" s="14" t="s">
        <v>153</v>
      </c>
      <c r="BM167" s="246" t="s">
        <v>226</v>
      </c>
    </row>
    <row r="168" s="2" customFormat="1" ht="24.15" customHeight="1">
      <c r="A168" s="35"/>
      <c r="B168" s="36"/>
      <c r="C168" s="234" t="s">
        <v>227</v>
      </c>
      <c r="D168" s="234" t="s">
        <v>149</v>
      </c>
      <c r="E168" s="235" t="s">
        <v>228</v>
      </c>
      <c r="F168" s="236" t="s">
        <v>229</v>
      </c>
      <c r="G168" s="237" t="s">
        <v>230</v>
      </c>
      <c r="H168" s="238">
        <v>4</v>
      </c>
      <c r="I168" s="239"/>
      <c r="J168" s="240">
        <f>ROUND(I168*H168,2)</f>
        <v>0</v>
      </c>
      <c r="K168" s="241"/>
      <c r="L168" s="41"/>
      <c r="M168" s="242" t="s">
        <v>1</v>
      </c>
      <c r="N168" s="243" t="s">
        <v>41</v>
      </c>
      <c r="O168" s="94"/>
      <c r="P168" s="244">
        <f>O168*H168</f>
        <v>0</v>
      </c>
      <c r="Q168" s="244">
        <v>0</v>
      </c>
      <c r="R168" s="244">
        <f>Q168*H168</f>
        <v>0</v>
      </c>
      <c r="S168" s="244">
        <v>0</v>
      </c>
      <c r="T168" s="245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46" t="s">
        <v>153</v>
      </c>
      <c r="AT168" s="246" t="s">
        <v>149</v>
      </c>
      <c r="AU168" s="246" t="s">
        <v>85</v>
      </c>
      <c r="AY168" s="14" t="s">
        <v>147</v>
      </c>
      <c r="BE168" s="247">
        <f>IF(N168="základná",J168,0)</f>
        <v>0</v>
      </c>
      <c r="BF168" s="247">
        <f>IF(N168="znížená",J168,0)</f>
        <v>0</v>
      </c>
      <c r="BG168" s="247">
        <f>IF(N168="zákl. prenesená",J168,0)</f>
        <v>0</v>
      </c>
      <c r="BH168" s="247">
        <f>IF(N168="zníž. prenesená",J168,0)</f>
        <v>0</v>
      </c>
      <c r="BI168" s="247">
        <f>IF(N168="nulová",J168,0)</f>
        <v>0</v>
      </c>
      <c r="BJ168" s="14" t="s">
        <v>85</v>
      </c>
      <c r="BK168" s="247">
        <f>ROUND(I168*H168,2)</f>
        <v>0</v>
      </c>
      <c r="BL168" s="14" t="s">
        <v>153</v>
      </c>
      <c r="BM168" s="246" t="s">
        <v>231</v>
      </c>
    </row>
    <row r="169" s="2" customFormat="1" ht="21.75" customHeight="1">
      <c r="A169" s="35"/>
      <c r="B169" s="36"/>
      <c r="C169" s="234" t="s">
        <v>192</v>
      </c>
      <c r="D169" s="234" t="s">
        <v>149</v>
      </c>
      <c r="E169" s="235" t="s">
        <v>232</v>
      </c>
      <c r="F169" s="236" t="s">
        <v>233</v>
      </c>
      <c r="G169" s="237" t="s">
        <v>152</v>
      </c>
      <c r="H169" s="238">
        <v>7.0410000000000004</v>
      </c>
      <c r="I169" s="239"/>
      <c r="J169" s="240">
        <f>ROUND(I169*H169,2)</f>
        <v>0</v>
      </c>
      <c r="K169" s="241"/>
      <c r="L169" s="41"/>
      <c r="M169" s="242" t="s">
        <v>1</v>
      </c>
      <c r="N169" s="243" t="s">
        <v>41</v>
      </c>
      <c r="O169" s="94"/>
      <c r="P169" s="244">
        <f>O169*H169</f>
        <v>0</v>
      </c>
      <c r="Q169" s="244">
        <v>0</v>
      </c>
      <c r="R169" s="244">
        <f>Q169*H169</f>
        <v>0</v>
      </c>
      <c r="S169" s="244">
        <v>0</v>
      </c>
      <c r="T169" s="245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46" t="s">
        <v>153</v>
      </c>
      <c r="AT169" s="246" t="s">
        <v>149</v>
      </c>
      <c r="AU169" s="246" t="s">
        <v>85</v>
      </c>
      <c r="AY169" s="14" t="s">
        <v>147</v>
      </c>
      <c r="BE169" s="247">
        <f>IF(N169="základná",J169,0)</f>
        <v>0</v>
      </c>
      <c r="BF169" s="247">
        <f>IF(N169="znížená",J169,0)</f>
        <v>0</v>
      </c>
      <c r="BG169" s="247">
        <f>IF(N169="zákl. prenesená",J169,0)</f>
        <v>0</v>
      </c>
      <c r="BH169" s="247">
        <f>IF(N169="zníž. prenesená",J169,0)</f>
        <v>0</v>
      </c>
      <c r="BI169" s="247">
        <f>IF(N169="nulová",J169,0)</f>
        <v>0</v>
      </c>
      <c r="BJ169" s="14" t="s">
        <v>85</v>
      </c>
      <c r="BK169" s="247">
        <f>ROUND(I169*H169,2)</f>
        <v>0</v>
      </c>
      <c r="BL169" s="14" t="s">
        <v>153</v>
      </c>
      <c r="BM169" s="246" t="s">
        <v>234</v>
      </c>
    </row>
    <row r="170" s="2" customFormat="1" ht="24.15" customHeight="1">
      <c r="A170" s="35"/>
      <c r="B170" s="36"/>
      <c r="C170" s="234" t="s">
        <v>235</v>
      </c>
      <c r="D170" s="234" t="s">
        <v>149</v>
      </c>
      <c r="E170" s="235" t="s">
        <v>236</v>
      </c>
      <c r="F170" s="236" t="s">
        <v>237</v>
      </c>
      <c r="G170" s="237" t="s">
        <v>191</v>
      </c>
      <c r="H170" s="238">
        <v>56.576000000000001</v>
      </c>
      <c r="I170" s="239"/>
      <c r="J170" s="240">
        <f>ROUND(I170*H170,2)</f>
        <v>0</v>
      </c>
      <c r="K170" s="241"/>
      <c r="L170" s="41"/>
      <c r="M170" s="242" t="s">
        <v>1</v>
      </c>
      <c r="N170" s="243" t="s">
        <v>41</v>
      </c>
      <c r="O170" s="94"/>
      <c r="P170" s="244">
        <f>O170*H170</f>
        <v>0</v>
      </c>
      <c r="Q170" s="244">
        <v>0</v>
      </c>
      <c r="R170" s="244">
        <f>Q170*H170</f>
        <v>0</v>
      </c>
      <c r="S170" s="244">
        <v>0</v>
      </c>
      <c r="T170" s="245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46" t="s">
        <v>153</v>
      </c>
      <c r="AT170" s="246" t="s">
        <v>149</v>
      </c>
      <c r="AU170" s="246" t="s">
        <v>85</v>
      </c>
      <c r="AY170" s="14" t="s">
        <v>147</v>
      </c>
      <c r="BE170" s="247">
        <f>IF(N170="základná",J170,0)</f>
        <v>0</v>
      </c>
      <c r="BF170" s="247">
        <f>IF(N170="znížená",J170,0)</f>
        <v>0</v>
      </c>
      <c r="BG170" s="247">
        <f>IF(N170="zákl. prenesená",J170,0)</f>
        <v>0</v>
      </c>
      <c r="BH170" s="247">
        <f>IF(N170="zníž. prenesená",J170,0)</f>
        <v>0</v>
      </c>
      <c r="BI170" s="247">
        <f>IF(N170="nulová",J170,0)</f>
        <v>0</v>
      </c>
      <c r="BJ170" s="14" t="s">
        <v>85</v>
      </c>
      <c r="BK170" s="247">
        <f>ROUND(I170*H170,2)</f>
        <v>0</v>
      </c>
      <c r="BL170" s="14" t="s">
        <v>153</v>
      </c>
      <c r="BM170" s="246" t="s">
        <v>238</v>
      </c>
    </row>
    <row r="171" s="2" customFormat="1" ht="24.15" customHeight="1">
      <c r="A171" s="35"/>
      <c r="B171" s="36"/>
      <c r="C171" s="234" t="s">
        <v>196</v>
      </c>
      <c r="D171" s="234" t="s">
        <v>149</v>
      </c>
      <c r="E171" s="235" t="s">
        <v>239</v>
      </c>
      <c r="F171" s="236" t="s">
        <v>240</v>
      </c>
      <c r="G171" s="237" t="s">
        <v>191</v>
      </c>
      <c r="H171" s="238">
        <v>56.576000000000001</v>
      </c>
      <c r="I171" s="239"/>
      <c r="J171" s="240">
        <f>ROUND(I171*H171,2)</f>
        <v>0</v>
      </c>
      <c r="K171" s="241"/>
      <c r="L171" s="41"/>
      <c r="M171" s="242" t="s">
        <v>1</v>
      </c>
      <c r="N171" s="243" t="s">
        <v>41</v>
      </c>
      <c r="O171" s="94"/>
      <c r="P171" s="244">
        <f>O171*H171</f>
        <v>0</v>
      </c>
      <c r="Q171" s="244">
        <v>0</v>
      </c>
      <c r="R171" s="244">
        <f>Q171*H171</f>
        <v>0</v>
      </c>
      <c r="S171" s="244">
        <v>0</v>
      </c>
      <c r="T171" s="245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46" t="s">
        <v>153</v>
      </c>
      <c r="AT171" s="246" t="s">
        <v>149</v>
      </c>
      <c r="AU171" s="246" t="s">
        <v>85</v>
      </c>
      <c r="AY171" s="14" t="s">
        <v>147</v>
      </c>
      <c r="BE171" s="247">
        <f>IF(N171="základná",J171,0)</f>
        <v>0</v>
      </c>
      <c r="BF171" s="247">
        <f>IF(N171="znížená",J171,0)</f>
        <v>0</v>
      </c>
      <c r="BG171" s="247">
        <f>IF(N171="zákl. prenesená",J171,0)</f>
        <v>0</v>
      </c>
      <c r="BH171" s="247">
        <f>IF(N171="zníž. prenesená",J171,0)</f>
        <v>0</v>
      </c>
      <c r="BI171" s="247">
        <f>IF(N171="nulová",J171,0)</f>
        <v>0</v>
      </c>
      <c r="BJ171" s="14" t="s">
        <v>85</v>
      </c>
      <c r="BK171" s="247">
        <f>ROUND(I171*H171,2)</f>
        <v>0</v>
      </c>
      <c r="BL171" s="14" t="s">
        <v>153</v>
      </c>
      <c r="BM171" s="246" t="s">
        <v>241</v>
      </c>
    </row>
    <row r="172" s="2" customFormat="1" ht="16.5" customHeight="1">
      <c r="A172" s="35"/>
      <c r="B172" s="36"/>
      <c r="C172" s="234" t="s">
        <v>242</v>
      </c>
      <c r="D172" s="234" t="s">
        <v>149</v>
      </c>
      <c r="E172" s="235" t="s">
        <v>243</v>
      </c>
      <c r="F172" s="236" t="s">
        <v>244</v>
      </c>
      <c r="G172" s="237" t="s">
        <v>183</v>
      </c>
      <c r="H172" s="238">
        <v>1.2010000000000001</v>
      </c>
      <c r="I172" s="239"/>
      <c r="J172" s="240">
        <f>ROUND(I172*H172,2)</f>
        <v>0</v>
      </c>
      <c r="K172" s="241"/>
      <c r="L172" s="41"/>
      <c r="M172" s="242" t="s">
        <v>1</v>
      </c>
      <c r="N172" s="243" t="s">
        <v>41</v>
      </c>
      <c r="O172" s="94"/>
      <c r="P172" s="244">
        <f>O172*H172</f>
        <v>0</v>
      </c>
      <c r="Q172" s="244">
        <v>0</v>
      </c>
      <c r="R172" s="244">
        <f>Q172*H172</f>
        <v>0</v>
      </c>
      <c r="S172" s="244">
        <v>0</v>
      </c>
      <c r="T172" s="245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46" t="s">
        <v>153</v>
      </c>
      <c r="AT172" s="246" t="s">
        <v>149</v>
      </c>
      <c r="AU172" s="246" t="s">
        <v>85</v>
      </c>
      <c r="AY172" s="14" t="s">
        <v>147</v>
      </c>
      <c r="BE172" s="247">
        <f>IF(N172="základná",J172,0)</f>
        <v>0</v>
      </c>
      <c r="BF172" s="247">
        <f>IF(N172="znížená",J172,0)</f>
        <v>0</v>
      </c>
      <c r="BG172" s="247">
        <f>IF(N172="zákl. prenesená",J172,0)</f>
        <v>0</v>
      </c>
      <c r="BH172" s="247">
        <f>IF(N172="zníž. prenesená",J172,0)</f>
        <v>0</v>
      </c>
      <c r="BI172" s="247">
        <f>IF(N172="nulová",J172,0)</f>
        <v>0</v>
      </c>
      <c r="BJ172" s="14" t="s">
        <v>85</v>
      </c>
      <c r="BK172" s="247">
        <f>ROUND(I172*H172,2)</f>
        <v>0</v>
      </c>
      <c r="BL172" s="14" t="s">
        <v>153</v>
      </c>
      <c r="BM172" s="246" t="s">
        <v>245</v>
      </c>
    </row>
    <row r="173" s="2" customFormat="1" ht="24.15" customHeight="1">
      <c r="A173" s="35"/>
      <c r="B173" s="36"/>
      <c r="C173" s="234" t="s">
        <v>199</v>
      </c>
      <c r="D173" s="234" t="s">
        <v>149</v>
      </c>
      <c r="E173" s="235" t="s">
        <v>246</v>
      </c>
      <c r="F173" s="236" t="s">
        <v>247</v>
      </c>
      <c r="G173" s="237" t="s">
        <v>152</v>
      </c>
      <c r="H173" s="238">
        <v>0.16</v>
      </c>
      <c r="I173" s="239"/>
      <c r="J173" s="240">
        <f>ROUND(I173*H173,2)</f>
        <v>0</v>
      </c>
      <c r="K173" s="241"/>
      <c r="L173" s="41"/>
      <c r="M173" s="242" t="s">
        <v>1</v>
      </c>
      <c r="N173" s="243" t="s">
        <v>41</v>
      </c>
      <c r="O173" s="94"/>
      <c r="P173" s="244">
        <f>O173*H173</f>
        <v>0</v>
      </c>
      <c r="Q173" s="244">
        <v>0</v>
      </c>
      <c r="R173" s="244">
        <f>Q173*H173</f>
        <v>0</v>
      </c>
      <c r="S173" s="244">
        <v>0</v>
      </c>
      <c r="T173" s="245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46" t="s">
        <v>153</v>
      </c>
      <c r="AT173" s="246" t="s">
        <v>149</v>
      </c>
      <c r="AU173" s="246" t="s">
        <v>85</v>
      </c>
      <c r="AY173" s="14" t="s">
        <v>147</v>
      </c>
      <c r="BE173" s="247">
        <f>IF(N173="základná",J173,0)</f>
        <v>0</v>
      </c>
      <c r="BF173" s="247">
        <f>IF(N173="znížená",J173,0)</f>
        <v>0</v>
      </c>
      <c r="BG173" s="247">
        <f>IF(N173="zákl. prenesená",J173,0)</f>
        <v>0</v>
      </c>
      <c r="BH173" s="247">
        <f>IF(N173="zníž. prenesená",J173,0)</f>
        <v>0</v>
      </c>
      <c r="BI173" s="247">
        <f>IF(N173="nulová",J173,0)</f>
        <v>0</v>
      </c>
      <c r="BJ173" s="14" t="s">
        <v>85</v>
      </c>
      <c r="BK173" s="247">
        <f>ROUND(I173*H173,2)</f>
        <v>0</v>
      </c>
      <c r="BL173" s="14" t="s">
        <v>153</v>
      </c>
      <c r="BM173" s="246" t="s">
        <v>248</v>
      </c>
    </row>
    <row r="174" s="2" customFormat="1" ht="33" customHeight="1">
      <c r="A174" s="35"/>
      <c r="B174" s="36"/>
      <c r="C174" s="234" t="s">
        <v>249</v>
      </c>
      <c r="D174" s="234" t="s">
        <v>149</v>
      </c>
      <c r="E174" s="235" t="s">
        <v>250</v>
      </c>
      <c r="F174" s="236" t="s">
        <v>251</v>
      </c>
      <c r="G174" s="237" t="s">
        <v>152</v>
      </c>
      <c r="H174" s="238">
        <v>6.7619999999999996</v>
      </c>
      <c r="I174" s="239"/>
      <c r="J174" s="240">
        <f>ROUND(I174*H174,2)</f>
        <v>0</v>
      </c>
      <c r="K174" s="241"/>
      <c r="L174" s="41"/>
      <c r="M174" s="242" t="s">
        <v>1</v>
      </c>
      <c r="N174" s="243" t="s">
        <v>41</v>
      </c>
      <c r="O174" s="94"/>
      <c r="P174" s="244">
        <f>O174*H174</f>
        <v>0</v>
      </c>
      <c r="Q174" s="244">
        <v>0</v>
      </c>
      <c r="R174" s="244">
        <f>Q174*H174</f>
        <v>0</v>
      </c>
      <c r="S174" s="244">
        <v>0</v>
      </c>
      <c r="T174" s="245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46" t="s">
        <v>153</v>
      </c>
      <c r="AT174" s="246" t="s">
        <v>149</v>
      </c>
      <c r="AU174" s="246" t="s">
        <v>85</v>
      </c>
      <c r="AY174" s="14" t="s">
        <v>147</v>
      </c>
      <c r="BE174" s="247">
        <f>IF(N174="základná",J174,0)</f>
        <v>0</v>
      </c>
      <c r="BF174" s="247">
        <f>IF(N174="znížená",J174,0)</f>
        <v>0</v>
      </c>
      <c r="BG174" s="247">
        <f>IF(N174="zákl. prenesená",J174,0)</f>
        <v>0</v>
      </c>
      <c r="BH174" s="247">
        <f>IF(N174="zníž. prenesená",J174,0)</f>
        <v>0</v>
      </c>
      <c r="BI174" s="247">
        <f>IF(N174="nulová",J174,0)</f>
        <v>0</v>
      </c>
      <c r="BJ174" s="14" t="s">
        <v>85</v>
      </c>
      <c r="BK174" s="247">
        <f>ROUND(I174*H174,2)</f>
        <v>0</v>
      </c>
      <c r="BL174" s="14" t="s">
        <v>153</v>
      </c>
      <c r="BM174" s="246" t="s">
        <v>252</v>
      </c>
    </row>
    <row r="175" s="2" customFormat="1" ht="24.15" customHeight="1">
      <c r="A175" s="35"/>
      <c r="B175" s="36"/>
      <c r="C175" s="234" t="s">
        <v>203</v>
      </c>
      <c r="D175" s="234" t="s">
        <v>149</v>
      </c>
      <c r="E175" s="235" t="s">
        <v>253</v>
      </c>
      <c r="F175" s="236" t="s">
        <v>254</v>
      </c>
      <c r="G175" s="237" t="s">
        <v>191</v>
      </c>
      <c r="H175" s="238">
        <v>66.260000000000005</v>
      </c>
      <c r="I175" s="239"/>
      <c r="J175" s="240">
        <f>ROUND(I175*H175,2)</f>
        <v>0</v>
      </c>
      <c r="K175" s="241"/>
      <c r="L175" s="41"/>
      <c r="M175" s="242" t="s">
        <v>1</v>
      </c>
      <c r="N175" s="243" t="s">
        <v>41</v>
      </c>
      <c r="O175" s="94"/>
      <c r="P175" s="244">
        <f>O175*H175</f>
        <v>0</v>
      </c>
      <c r="Q175" s="244">
        <v>0</v>
      </c>
      <c r="R175" s="244">
        <f>Q175*H175</f>
        <v>0</v>
      </c>
      <c r="S175" s="244">
        <v>0</v>
      </c>
      <c r="T175" s="245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46" t="s">
        <v>153</v>
      </c>
      <c r="AT175" s="246" t="s">
        <v>149</v>
      </c>
      <c r="AU175" s="246" t="s">
        <v>85</v>
      </c>
      <c r="AY175" s="14" t="s">
        <v>147</v>
      </c>
      <c r="BE175" s="247">
        <f>IF(N175="základná",J175,0)</f>
        <v>0</v>
      </c>
      <c r="BF175" s="247">
        <f>IF(N175="znížená",J175,0)</f>
        <v>0</v>
      </c>
      <c r="BG175" s="247">
        <f>IF(N175="zákl. prenesená",J175,0)</f>
        <v>0</v>
      </c>
      <c r="BH175" s="247">
        <f>IF(N175="zníž. prenesená",J175,0)</f>
        <v>0</v>
      </c>
      <c r="BI175" s="247">
        <f>IF(N175="nulová",J175,0)</f>
        <v>0</v>
      </c>
      <c r="BJ175" s="14" t="s">
        <v>85</v>
      </c>
      <c r="BK175" s="247">
        <f>ROUND(I175*H175,2)</f>
        <v>0</v>
      </c>
      <c r="BL175" s="14" t="s">
        <v>153</v>
      </c>
      <c r="BM175" s="246" t="s">
        <v>255</v>
      </c>
    </row>
    <row r="176" s="2" customFormat="1" ht="24.15" customHeight="1">
      <c r="A176" s="35"/>
      <c r="B176" s="36"/>
      <c r="C176" s="234" t="s">
        <v>256</v>
      </c>
      <c r="D176" s="234" t="s">
        <v>149</v>
      </c>
      <c r="E176" s="235" t="s">
        <v>257</v>
      </c>
      <c r="F176" s="236" t="s">
        <v>258</v>
      </c>
      <c r="G176" s="237" t="s">
        <v>191</v>
      </c>
      <c r="H176" s="238">
        <v>66.260000000000005</v>
      </c>
      <c r="I176" s="239"/>
      <c r="J176" s="240">
        <f>ROUND(I176*H176,2)</f>
        <v>0</v>
      </c>
      <c r="K176" s="241"/>
      <c r="L176" s="41"/>
      <c r="M176" s="242" t="s">
        <v>1</v>
      </c>
      <c r="N176" s="243" t="s">
        <v>41</v>
      </c>
      <c r="O176" s="94"/>
      <c r="P176" s="244">
        <f>O176*H176</f>
        <v>0</v>
      </c>
      <c r="Q176" s="244">
        <v>0</v>
      </c>
      <c r="R176" s="244">
        <f>Q176*H176</f>
        <v>0</v>
      </c>
      <c r="S176" s="244">
        <v>0</v>
      </c>
      <c r="T176" s="245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46" t="s">
        <v>153</v>
      </c>
      <c r="AT176" s="246" t="s">
        <v>149</v>
      </c>
      <c r="AU176" s="246" t="s">
        <v>85</v>
      </c>
      <c r="AY176" s="14" t="s">
        <v>147</v>
      </c>
      <c r="BE176" s="247">
        <f>IF(N176="základná",J176,0)</f>
        <v>0</v>
      </c>
      <c r="BF176" s="247">
        <f>IF(N176="znížená",J176,0)</f>
        <v>0</v>
      </c>
      <c r="BG176" s="247">
        <f>IF(N176="zákl. prenesená",J176,0)</f>
        <v>0</v>
      </c>
      <c r="BH176" s="247">
        <f>IF(N176="zníž. prenesená",J176,0)</f>
        <v>0</v>
      </c>
      <c r="BI176" s="247">
        <f>IF(N176="nulová",J176,0)</f>
        <v>0</v>
      </c>
      <c r="BJ176" s="14" t="s">
        <v>85</v>
      </c>
      <c r="BK176" s="247">
        <f>ROUND(I176*H176,2)</f>
        <v>0</v>
      </c>
      <c r="BL176" s="14" t="s">
        <v>153</v>
      </c>
      <c r="BM176" s="246" t="s">
        <v>259</v>
      </c>
    </row>
    <row r="177" s="2" customFormat="1" ht="24.15" customHeight="1">
      <c r="A177" s="35"/>
      <c r="B177" s="36"/>
      <c r="C177" s="234" t="s">
        <v>206</v>
      </c>
      <c r="D177" s="234" t="s">
        <v>149</v>
      </c>
      <c r="E177" s="235" t="s">
        <v>260</v>
      </c>
      <c r="F177" s="236" t="s">
        <v>261</v>
      </c>
      <c r="G177" s="237" t="s">
        <v>183</v>
      </c>
      <c r="H177" s="238">
        <v>0.81699999999999995</v>
      </c>
      <c r="I177" s="239"/>
      <c r="J177" s="240">
        <f>ROUND(I177*H177,2)</f>
        <v>0</v>
      </c>
      <c r="K177" s="241"/>
      <c r="L177" s="41"/>
      <c r="M177" s="242" t="s">
        <v>1</v>
      </c>
      <c r="N177" s="243" t="s">
        <v>41</v>
      </c>
      <c r="O177" s="94"/>
      <c r="P177" s="244">
        <f>O177*H177</f>
        <v>0</v>
      </c>
      <c r="Q177" s="244">
        <v>0</v>
      </c>
      <c r="R177" s="244">
        <f>Q177*H177</f>
        <v>0</v>
      </c>
      <c r="S177" s="244">
        <v>0</v>
      </c>
      <c r="T177" s="245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46" t="s">
        <v>153</v>
      </c>
      <c r="AT177" s="246" t="s">
        <v>149</v>
      </c>
      <c r="AU177" s="246" t="s">
        <v>85</v>
      </c>
      <c r="AY177" s="14" t="s">
        <v>147</v>
      </c>
      <c r="BE177" s="247">
        <f>IF(N177="základná",J177,0)</f>
        <v>0</v>
      </c>
      <c r="BF177" s="247">
        <f>IF(N177="znížená",J177,0)</f>
        <v>0</v>
      </c>
      <c r="BG177" s="247">
        <f>IF(N177="zákl. prenesená",J177,0)</f>
        <v>0</v>
      </c>
      <c r="BH177" s="247">
        <f>IF(N177="zníž. prenesená",J177,0)</f>
        <v>0</v>
      </c>
      <c r="BI177" s="247">
        <f>IF(N177="nulová",J177,0)</f>
        <v>0</v>
      </c>
      <c r="BJ177" s="14" t="s">
        <v>85</v>
      </c>
      <c r="BK177" s="247">
        <f>ROUND(I177*H177,2)</f>
        <v>0</v>
      </c>
      <c r="BL177" s="14" t="s">
        <v>153</v>
      </c>
      <c r="BM177" s="246" t="s">
        <v>262</v>
      </c>
    </row>
    <row r="178" s="12" customFormat="1" ht="22.8" customHeight="1">
      <c r="A178" s="12"/>
      <c r="B178" s="218"/>
      <c r="C178" s="219"/>
      <c r="D178" s="220" t="s">
        <v>74</v>
      </c>
      <c r="E178" s="232" t="s">
        <v>153</v>
      </c>
      <c r="F178" s="232" t="s">
        <v>263</v>
      </c>
      <c r="G178" s="219"/>
      <c r="H178" s="219"/>
      <c r="I178" s="222"/>
      <c r="J178" s="233">
        <f>BK178</f>
        <v>0</v>
      </c>
      <c r="K178" s="219"/>
      <c r="L178" s="224"/>
      <c r="M178" s="225"/>
      <c r="N178" s="226"/>
      <c r="O178" s="226"/>
      <c r="P178" s="227">
        <f>SUM(P179:P202)</f>
        <v>0</v>
      </c>
      <c r="Q178" s="226"/>
      <c r="R178" s="227">
        <f>SUM(R179:R202)</f>
        <v>0</v>
      </c>
      <c r="S178" s="226"/>
      <c r="T178" s="228">
        <f>SUM(T179:T202)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29" t="s">
        <v>81</v>
      </c>
      <c r="AT178" s="230" t="s">
        <v>74</v>
      </c>
      <c r="AU178" s="230" t="s">
        <v>81</v>
      </c>
      <c r="AY178" s="229" t="s">
        <v>147</v>
      </c>
      <c r="BK178" s="231">
        <f>SUM(BK179:BK202)</f>
        <v>0</v>
      </c>
    </row>
    <row r="179" s="2" customFormat="1" ht="24.15" customHeight="1">
      <c r="A179" s="35"/>
      <c r="B179" s="36"/>
      <c r="C179" s="234" t="s">
        <v>264</v>
      </c>
      <c r="D179" s="234" t="s">
        <v>149</v>
      </c>
      <c r="E179" s="235" t="s">
        <v>265</v>
      </c>
      <c r="F179" s="236" t="s">
        <v>266</v>
      </c>
      <c r="G179" s="237" t="s">
        <v>152</v>
      </c>
      <c r="H179" s="238">
        <v>9.0860000000000003</v>
      </c>
      <c r="I179" s="239"/>
      <c r="J179" s="240">
        <f>ROUND(I179*H179,2)</f>
        <v>0</v>
      </c>
      <c r="K179" s="241"/>
      <c r="L179" s="41"/>
      <c r="M179" s="242" t="s">
        <v>1</v>
      </c>
      <c r="N179" s="243" t="s">
        <v>41</v>
      </c>
      <c r="O179" s="94"/>
      <c r="P179" s="244">
        <f>O179*H179</f>
        <v>0</v>
      </c>
      <c r="Q179" s="244">
        <v>0</v>
      </c>
      <c r="R179" s="244">
        <f>Q179*H179</f>
        <v>0</v>
      </c>
      <c r="S179" s="244">
        <v>0</v>
      </c>
      <c r="T179" s="245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46" t="s">
        <v>153</v>
      </c>
      <c r="AT179" s="246" t="s">
        <v>149</v>
      </c>
      <c r="AU179" s="246" t="s">
        <v>85</v>
      </c>
      <c r="AY179" s="14" t="s">
        <v>147</v>
      </c>
      <c r="BE179" s="247">
        <f>IF(N179="základná",J179,0)</f>
        <v>0</v>
      </c>
      <c r="BF179" s="247">
        <f>IF(N179="znížená",J179,0)</f>
        <v>0</v>
      </c>
      <c r="BG179" s="247">
        <f>IF(N179="zákl. prenesená",J179,0)</f>
        <v>0</v>
      </c>
      <c r="BH179" s="247">
        <f>IF(N179="zníž. prenesená",J179,0)</f>
        <v>0</v>
      </c>
      <c r="BI179" s="247">
        <f>IF(N179="nulová",J179,0)</f>
        <v>0</v>
      </c>
      <c r="BJ179" s="14" t="s">
        <v>85</v>
      </c>
      <c r="BK179" s="247">
        <f>ROUND(I179*H179,2)</f>
        <v>0</v>
      </c>
      <c r="BL179" s="14" t="s">
        <v>153</v>
      </c>
      <c r="BM179" s="246" t="s">
        <v>267</v>
      </c>
    </row>
    <row r="180" s="2" customFormat="1" ht="24.15" customHeight="1">
      <c r="A180" s="35"/>
      <c r="B180" s="36"/>
      <c r="C180" s="234" t="s">
        <v>208</v>
      </c>
      <c r="D180" s="234" t="s">
        <v>149</v>
      </c>
      <c r="E180" s="235" t="s">
        <v>268</v>
      </c>
      <c r="F180" s="236" t="s">
        <v>269</v>
      </c>
      <c r="G180" s="237" t="s">
        <v>191</v>
      </c>
      <c r="H180" s="238">
        <v>45.420000000000002</v>
      </c>
      <c r="I180" s="239"/>
      <c r="J180" s="240">
        <f>ROUND(I180*H180,2)</f>
        <v>0</v>
      </c>
      <c r="K180" s="241"/>
      <c r="L180" s="41"/>
      <c r="M180" s="242" t="s">
        <v>1</v>
      </c>
      <c r="N180" s="243" t="s">
        <v>41</v>
      </c>
      <c r="O180" s="94"/>
      <c r="P180" s="244">
        <f>O180*H180</f>
        <v>0</v>
      </c>
      <c r="Q180" s="244">
        <v>0</v>
      </c>
      <c r="R180" s="244">
        <f>Q180*H180</f>
        <v>0</v>
      </c>
      <c r="S180" s="244">
        <v>0</v>
      </c>
      <c r="T180" s="245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46" t="s">
        <v>153</v>
      </c>
      <c r="AT180" s="246" t="s">
        <v>149</v>
      </c>
      <c r="AU180" s="246" t="s">
        <v>85</v>
      </c>
      <c r="AY180" s="14" t="s">
        <v>147</v>
      </c>
      <c r="BE180" s="247">
        <f>IF(N180="základná",J180,0)</f>
        <v>0</v>
      </c>
      <c r="BF180" s="247">
        <f>IF(N180="znížená",J180,0)</f>
        <v>0</v>
      </c>
      <c r="BG180" s="247">
        <f>IF(N180="zákl. prenesená",J180,0)</f>
        <v>0</v>
      </c>
      <c r="BH180" s="247">
        <f>IF(N180="zníž. prenesená",J180,0)</f>
        <v>0</v>
      </c>
      <c r="BI180" s="247">
        <f>IF(N180="nulová",J180,0)</f>
        <v>0</v>
      </c>
      <c r="BJ180" s="14" t="s">
        <v>85</v>
      </c>
      <c r="BK180" s="247">
        <f>ROUND(I180*H180,2)</f>
        <v>0</v>
      </c>
      <c r="BL180" s="14" t="s">
        <v>153</v>
      </c>
      <c r="BM180" s="246" t="s">
        <v>270</v>
      </c>
    </row>
    <row r="181" s="2" customFormat="1" ht="16.5" customHeight="1">
      <c r="A181" s="35"/>
      <c r="B181" s="36"/>
      <c r="C181" s="234" t="s">
        <v>271</v>
      </c>
      <c r="D181" s="234" t="s">
        <v>149</v>
      </c>
      <c r="E181" s="235" t="s">
        <v>272</v>
      </c>
      <c r="F181" s="236" t="s">
        <v>273</v>
      </c>
      <c r="G181" s="237" t="s">
        <v>191</v>
      </c>
      <c r="H181" s="238">
        <v>45.420000000000002</v>
      </c>
      <c r="I181" s="239"/>
      <c r="J181" s="240">
        <f>ROUND(I181*H181,2)</f>
        <v>0</v>
      </c>
      <c r="K181" s="241"/>
      <c r="L181" s="41"/>
      <c r="M181" s="242" t="s">
        <v>1</v>
      </c>
      <c r="N181" s="243" t="s">
        <v>41</v>
      </c>
      <c r="O181" s="94"/>
      <c r="P181" s="244">
        <f>O181*H181</f>
        <v>0</v>
      </c>
      <c r="Q181" s="244">
        <v>0</v>
      </c>
      <c r="R181" s="244">
        <f>Q181*H181</f>
        <v>0</v>
      </c>
      <c r="S181" s="244">
        <v>0</v>
      </c>
      <c r="T181" s="245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46" t="s">
        <v>153</v>
      </c>
      <c r="AT181" s="246" t="s">
        <v>149</v>
      </c>
      <c r="AU181" s="246" t="s">
        <v>85</v>
      </c>
      <c r="AY181" s="14" t="s">
        <v>147</v>
      </c>
      <c r="BE181" s="247">
        <f>IF(N181="základná",J181,0)</f>
        <v>0</v>
      </c>
      <c r="BF181" s="247">
        <f>IF(N181="znížená",J181,0)</f>
        <v>0</v>
      </c>
      <c r="BG181" s="247">
        <f>IF(N181="zákl. prenesená",J181,0)</f>
        <v>0</v>
      </c>
      <c r="BH181" s="247">
        <f>IF(N181="zníž. prenesená",J181,0)</f>
        <v>0</v>
      </c>
      <c r="BI181" s="247">
        <f>IF(N181="nulová",J181,0)</f>
        <v>0</v>
      </c>
      <c r="BJ181" s="14" t="s">
        <v>85</v>
      </c>
      <c r="BK181" s="247">
        <f>ROUND(I181*H181,2)</f>
        <v>0</v>
      </c>
      <c r="BL181" s="14" t="s">
        <v>153</v>
      </c>
      <c r="BM181" s="246" t="s">
        <v>274</v>
      </c>
    </row>
    <row r="182" s="2" customFormat="1" ht="16.5" customHeight="1">
      <c r="A182" s="35"/>
      <c r="B182" s="36"/>
      <c r="C182" s="234" t="s">
        <v>211</v>
      </c>
      <c r="D182" s="234" t="s">
        <v>149</v>
      </c>
      <c r="E182" s="235" t="s">
        <v>275</v>
      </c>
      <c r="F182" s="236" t="s">
        <v>276</v>
      </c>
      <c r="G182" s="237" t="s">
        <v>191</v>
      </c>
      <c r="H182" s="238">
        <v>45.420000000000002</v>
      </c>
      <c r="I182" s="239"/>
      <c r="J182" s="240">
        <f>ROUND(I182*H182,2)</f>
        <v>0</v>
      </c>
      <c r="K182" s="241"/>
      <c r="L182" s="41"/>
      <c r="M182" s="242" t="s">
        <v>1</v>
      </c>
      <c r="N182" s="243" t="s">
        <v>41</v>
      </c>
      <c r="O182" s="94"/>
      <c r="P182" s="244">
        <f>O182*H182</f>
        <v>0</v>
      </c>
      <c r="Q182" s="244">
        <v>0</v>
      </c>
      <c r="R182" s="244">
        <f>Q182*H182</f>
        <v>0</v>
      </c>
      <c r="S182" s="244">
        <v>0</v>
      </c>
      <c r="T182" s="245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46" t="s">
        <v>153</v>
      </c>
      <c r="AT182" s="246" t="s">
        <v>149</v>
      </c>
      <c r="AU182" s="246" t="s">
        <v>85</v>
      </c>
      <c r="AY182" s="14" t="s">
        <v>147</v>
      </c>
      <c r="BE182" s="247">
        <f>IF(N182="základná",J182,0)</f>
        <v>0</v>
      </c>
      <c r="BF182" s="247">
        <f>IF(N182="znížená",J182,0)</f>
        <v>0</v>
      </c>
      <c r="BG182" s="247">
        <f>IF(N182="zákl. prenesená",J182,0)</f>
        <v>0</v>
      </c>
      <c r="BH182" s="247">
        <f>IF(N182="zníž. prenesená",J182,0)</f>
        <v>0</v>
      </c>
      <c r="BI182" s="247">
        <f>IF(N182="nulová",J182,0)</f>
        <v>0</v>
      </c>
      <c r="BJ182" s="14" t="s">
        <v>85</v>
      </c>
      <c r="BK182" s="247">
        <f>ROUND(I182*H182,2)</f>
        <v>0</v>
      </c>
      <c r="BL182" s="14" t="s">
        <v>153</v>
      </c>
      <c r="BM182" s="246" t="s">
        <v>277</v>
      </c>
    </row>
    <row r="183" s="2" customFormat="1" ht="24.15" customHeight="1">
      <c r="A183" s="35"/>
      <c r="B183" s="36"/>
      <c r="C183" s="234" t="s">
        <v>278</v>
      </c>
      <c r="D183" s="234" t="s">
        <v>149</v>
      </c>
      <c r="E183" s="235" t="s">
        <v>279</v>
      </c>
      <c r="F183" s="236" t="s">
        <v>280</v>
      </c>
      <c r="G183" s="237" t="s">
        <v>191</v>
      </c>
      <c r="H183" s="238">
        <v>45.420000000000002</v>
      </c>
      <c r="I183" s="239"/>
      <c r="J183" s="240">
        <f>ROUND(I183*H183,2)</f>
        <v>0</v>
      </c>
      <c r="K183" s="241"/>
      <c r="L183" s="41"/>
      <c r="M183" s="242" t="s">
        <v>1</v>
      </c>
      <c r="N183" s="243" t="s">
        <v>41</v>
      </c>
      <c r="O183" s="94"/>
      <c r="P183" s="244">
        <f>O183*H183</f>
        <v>0</v>
      </c>
      <c r="Q183" s="244">
        <v>0</v>
      </c>
      <c r="R183" s="244">
        <f>Q183*H183</f>
        <v>0</v>
      </c>
      <c r="S183" s="244">
        <v>0</v>
      </c>
      <c r="T183" s="245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46" t="s">
        <v>153</v>
      </c>
      <c r="AT183" s="246" t="s">
        <v>149</v>
      </c>
      <c r="AU183" s="246" t="s">
        <v>85</v>
      </c>
      <c r="AY183" s="14" t="s">
        <v>147</v>
      </c>
      <c r="BE183" s="247">
        <f>IF(N183="základná",J183,0)</f>
        <v>0</v>
      </c>
      <c r="BF183" s="247">
        <f>IF(N183="znížená",J183,0)</f>
        <v>0</v>
      </c>
      <c r="BG183" s="247">
        <f>IF(N183="zákl. prenesená",J183,0)</f>
        <v>0</v>
      </c>
      <c r="BH183" s="247">
        <f>IF(N183="zníž. prenesená",J183,0)</f>
        <v>0</v>
      </c>
      <c r="BI183" s="247">
        <f>IF(N183="nulová",J183,0)</f>
        <v>0</v>
      </c>
      <c r="BJ183" s="14" t="s">
        <v>85</v>
      </c>
      <c r="BK183" s="247">
        <f>ROUND(I183*H183,2)</f>
        <v>0</v>
      </c>
      <c r="BL183" s="14" t="s">
        <v>153</v>
      </c>
      <c r="BM183" s="246" t="s">
        <v>281</v>
      </c>
    </row>
    <row r="184" s="2" customFormat="1" ht="24.15" customHeight="1">
      <c r="A184" s="35"/>
      <c r="B184" s="36"/>
      <c r="C184" s="234" t="s">
        <v>216</v>
      </c>
      <c r="D184" s="234" t="s">
        <v>149</v>
      </c>
      <c r="E184" s="235" t="s">
        <v>282</v>
      </c>
      <c r="F184" s="236" t="s">
        <v>283</v>
      </c>
      <c r="G184" s="237" t="s">
        <v>191</v>
      </c>
      <c r="H184" s="238">
        <v>45.420000000000002</v>
      </c>
      <c r="I184" s="239"/>
      <c r="J184" s="240">
        <f>ROUND(I184*H184,2)</f>
        <v>0</v>
      </c>
      <c r="K184" s="241"/>
      <c r="L184" s="41"/>
      <c r="M184" s="242" t="s">
        <v>1</v>
      </c>
      <c r="N184" s="243" t="s">
        <v>41</v>
      </c>
      <c r="O184" s="94"/>
      <c r="P184" s="244">
        <f>O184*H184</f>
        <v>0</v>
      </c>
      <c r="Q184" s="244">
        <v>0</v>
      </c>
      <c r="R184" s="244">
        <f>Q184*H184</f>
        <v>0</v>
      </c>
      <c r="S184" s="244">
        <v>0</v>
      </c>
      <c r="T184" s="245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46" t="s">
        <v>153</v>
      </c>
      <c r="AT184" s="246" t="s">
        <v>149</v>
      </c>
      <c r="AU184" s="246" t="s">
        <v>85</v>
      </c>
      <c r="AY184" s="14" t="s">
        <v>147</v>
      </c>
      <c r="BE184" s="247">
        <f>IF(N184="základná",J184,0)</f>
        <v>0</v>
      </c>
      <c r="BF184" s="247">
        <f>IF(N184="znížená",J184,0)</f>
        <v>0</v>
      </c>
      <c r="BG184" s="247">
        <f>IF(N184="zákl. prenesená",J184,0)</f>
        <v>0</v>
      </c>
      <c r="BH184" s="247">
        <f>IF(N184="zníž. prenesená",J184,0)</f>
        <v>0</v>
      </c>
      <c r="BI184" s="247">
        <f>IF(N184="nulová",J184,0)</f>
        <v>0</v>
      </c>
      <c r="BJ184" s="14" t="s">
        <v>85</v>
      </c>
      <c r="BK184" s="247">
        <f>ROUND(I184*H184,2)</f>
        <v>0</v>
      </c>
      <c r="BL184" s="14" t="s">
        <v>153</v>
      </c>
      <c r="BM184" s="246" t="s">
        <v>284</v>
      </c>
    </row>
    <row r="185" s="2" customFormat="1" ht="37.8" customHeight="1">
      <c r="A185" s="35"/>
      <c r="B185" s="36"/>
      <c r="C185" s="234" t="s">
        <v>285</v>
      </c>
      <c r="D185" s="234" t="s">
        <v>149</v>
      </c>
      <c r="E185" s="235" t="s">
        <v>286</v>
      </c>
      <c r="F185" s="236" t="s">
        <v>287</v>
      </c>
      <c r="G185" s="237" t="s">
        <v>183</v>
      </c>
      <c r="H185" s="238">
        <v>1.097</v>
      </c>
      <c r="I185" s="239"/>
      <c r="J185" s="240">
        <f>ROUND(I185*H185,2)</f>
        <v>0</v>
      </c>
      <c r="K185" s="241"/>
      <c r="L185" s="41"/>
      <c r="M185" s="242" t="s">
        <v>1</v>
      </c>
      <c r="N185" s="243" t="s">
        <v>41</v>
      </c>
      <c r="O185" s="94"/>
      <c r="P185" s="244">
        <f>O185*H185</f>
        <v>0</v>
      </c>
      <c r="Q185" s="244">
        <v>0</v>
      </c>
      <c r="R185" s="244">
        <f>Q185*H185</f>
        <v>0</v>
      </c>
      <c r="S185" s="244">
        <v>0</v>
      </c>
      <c r="T185" s="245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46" t="s">
        <v>153</v>
      </c>
      <c r="AT185" s="246" t="s">
        <v>149</v>
      </c>
      <c r="AU185" s="246" t="s">
        <v>85</v>
      </c>
      <c r="AY185" s="14" t="s">
        <v>147</v>
      </c>
      <c r="BE185" s="247">
        <f>IF(N185="základná",J185,0)</f>
        <v>0</v>
      </c>
      <c r="BF185" s="247">
        <f>IF(N185="znížená",J185,0)</f>
        <v>0</v>
      </c>
      <c r="BG185" s="247">
        <f>IF(N185="zákl. prenesená",J185,0)</f>
        <v>0</v>
      </c>
      <c r="BH185" s="247">
        <f>IF(N185="zníž. prenesená",J185,0)</f>
        <v>0</v>
      </c>
      <c r="BI185" s="247">
        <f>IF(N185="nulová",J185,0)</f>
        <v>0</v>
      </c>
      <c r="BJ185" s="14" t="s">
        <v>85</v>
      </c>
      <c r="BK185" s="247">
        <f>ROUND(I185*H185,2)</f>
        <v>0</v>
      </c>
      <c r="BL185" s="14" t="s">
        <v>153</v>
      </c>
      <c r="BM185" s="246" t="s">
        <v>288</v>
      </c>
    </row>
    <row r="186" s="2" customFormat="1" ht="16.5" customHeight="1">
      <c r="A186" s="35"/>
      <c r="B186" s="36"/>
      <c r="C186" s="234" t="s">
        <v>219</v>
      </c>
      <c r="D186" s="234" t="s">
        <v>149</v>
      </c>
      <c r="E186" s="235" t="s">
        <v>289</v>
      </c>
      <c r="F186" s="236" t="s">
        <v>290</v>
      </c>
      <c r="G186" s="237" t="s">
        <v>152</v>
      </c>
      <c r="H186" s="238">
        <v>2.1819999999999999</v>
      </c>
      <c r="I186" s="239"/>
      <c r="J186" s="240">
        <f>ROUND(I186*H186,2)</f>
        <v>0</v>
      </c>
      <c r="K186" s="241"/>
      <c r="L186" s="41"/>
      <c r="M186" s="242" t="s">
        <v>1</v>
      </c>
      <c r="N186" s="243" t="s">
        <v>41</v>
      </c>
      <c r="O186" s="94"/>
      <c r="P186" s="244">
        <f>O186*H186</f>
        <v>0</v>
      </c>
      <c r="Q186" s="244">
        <v>0</v>
      </c>
      <c r="R186" s="244">
        <f>Q186*H186</f>
        <v>0</v>
      </c>
      <c r="S186" s="244">
        <v>0</v>
      </c>
      <c r="T186" s="245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46" t="s">
        <v>153</v>
      </c>
      <c r="AT186" s="246" t="s">
        <v>149</v>
      </c>
      <c r="AU186" s="246" t="s">
        <v>85</v>
      </c>
      <c r="AY186" s="14" t="s">
        <v>147</v>
      </c>
      <c r="BE186" s="247">
        <f>IF(N186="základná",J186,0)</f>
        <v>0</v>
      </c>
      <c r="BF186" s="247">
        <f>IF(N186="znížená",J186,0)</f>
        <v>0</v>
      </c>
      <c r="BG186" s="247">
        <f>IF(N186="zákl. prenesená",J186,0)</f>
        <v>0</v>
      </c>
      <c r="BH186" s="247">
        <f>IF(N186="zníž. prenesená",J186,0)</f>
        <v>0</v>
      </c>
      <c r="BI186" s="247">
        <f>IF(N186="nulová",J186,0)</f>
        <v>0</v>
      </c>
      <c r="BJ186" s="14" t="s">
        <v>85</v>
      </c>
      <c r="BK186" s="247">
        <f>ROUND(I186*H186,2)</f>
        <v>0</v>
      </c>
      <c r="BL186" s="14" t="s">
        <v>153</v>
      </c>
      <c r="BM186" s="246" t="s">
        <v>291</v>
      </c>
    </row>
    <row r="187" s="2" customFormat="1" ht="16.5" customHeight="1">
      <c r="A187" s="35"/>
      <c r="B187" s="36"/>
      <c r="C187" s="234" t="s">
        <v>292</v>
      </c>
      <c r="D187" s="234" t="s">
        <v>149</v>
      </c>
      <c r="E187" s="235" t="s">
        <v>293</v>
      </c>
      <c r="F187" s="236" t="s">
        <v>294</v>
      </c>
      <c r="G187" s="237" t="s">
        <v>191</v>
      </c>
      <c r="H187" s="238">
        <v>22.079999999999998</v>
      </c>
      <c r="I187" s="239"/>
      <c r="J187" s="240">
        <f>ROUND(I187*H187,2)</f>
        <v>0</v>
      </c>
      <c r="K187" s="241"/>
      <c r="L187" s="41"/>
      <c r="M187" s="242" t="s">
        <v>1</v>
      </c>
      <c r="N187" s="243" t="s">
        <v>41</v>
      </c>
      <c r="O187" s="94"/>
      <c r="P187" s="244">
        <f>O187*H187</f>
        <v>0</v>
      </c>
      <c r="Q187" s="244">
        <v>0</v>
      </c>
      <c r="R187" s="244">
        <f>Q187*H187</f>
        <v>0</v>
      </c>
      <c r="S187" s="244">
        <v>0</v>
      </c>
      <c r="T187" s="245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46" t="s">
        <v>153</v>
      </c>
      <c r="AT187" s="246" t="s">
        <v>149</v>
      </c>
      <c r="AU187" s="246" t="s">
        <v>85</v>
      </c>
      <c r="AY187" s="14" t="s">
        <v>147</v>
      </c>
      <c r="BE187" s="247">
        <f>IF(N187="základná",J187,0)</f>
        <v>0</v>
      </c>
      <c r="BF187" s="247">
        <f>IF(N187="znížená",J187,0)</f>
        <v>0</v>
      </c>
      <c r="BG187" s="247">
        <f>IF(N187="zákl. prenesená",J187,0)</f>
        <v>0</v>
      </c>
      <c r="BH187" s="247">
        <f>IF(N187="zníž. prenesená",J187,0)</f>
        <v>0</v>
      </c>
      <c r="BI187" s="247">
        <f>IF(N187="nulová",J187,0)</f>
        <v>0</v>
      </c>
      <c r="BJ187" s="14" t="s">
        <v>85</v>
      </c>
      <c r="BK187" s="247">
        <f>ROUND(I187*H187,2)</f>
        <v>0</v>
      </c>
      <c r="BL187" s="14" t="s">
        <v>153</v>
      </c>
      <c r="BM187" s="246" t="s">
        <v>295</v>
      </c>
    </row>
    <row r="188" s="2" customFormat="1" ht="16.5" customHeight="1">
      <c r="A188" s="35"/>
      <c r="B188" s="36"/>
      <c r="C188" s="234" t="s">
        <v>223</v>
      </c>
      <c r="D188" s="234" t="s">
        <v>149</v>
      </c>
      <c r="E188" s="235" t="s">
        <v>296</v>
      </c>
      <c r="F188" s="236" t="s">
        <v>297</v>
      </c>
      <c r="G188" s="237" t="s">
        <v>191</v>
      </c>
      <c r="H188" s="238">
        <v>22.079999999999998</v>
      </c>
      <c r="I188" s="239"/>
      <c r="J188" s="240">
        <f>ROUND(I188*H188,2)</f>
        <v>0</v>
      </c>
      <c r="K188" s="241"/>
      <c r="L188" s="41"/>
      <c r="M188" s="242" t="s">
        <v>1</v>
      </c>
      <c r="N188" s="243" t="s">
        <v>41</v>
      </c>
      <c r="O188" s="94"/>
      <c r="P188" s="244">
        <f>O188*H188</f>
        <v>0</v>
      </c>
      <c r="Q188" s="244">
        <v>0</v>
      </c>
      <c r="R188" s="244">
        <f>Q188*H188</f>
        <v>0</v>
      </c>
      <c r="S188" s="244">
        <v>0</v>
      </c>
      <c r="T188" s="245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46" t="s">
        <v>153</v>
      </c>
      <c r="AT188" s="246" t="s">
        <v>149</v>
      </c>
      <c r="AU188" s="246" t="s">
        <v>85</v>
      </c>
      <c r="AY188" s="14" t="s">
        <v>147</v>
      </c>
      <c r="BE188" s="247">
        <f>IF(N188="základná",J188,0)</f>
        <v>0</v>
      </c>
      <c r="BF188" s="247">
        <f>IF(N188="znížená",J188,0)</f>
        <v>0</v>
      </c>
      <c r="BG188" s="247">
        <f>IF(N188="zákl. prenesená",J188,0)</f>
        <v>0</v>
      </c>
      <c r="BH188" s="247">
        <f>IF(N188="zníž. prenesená",J188,0)</f>
        <v>0</v>
      </c>
      <c r="BI188" s="247">
        <f>IF(N188="nulová",J188,0)</f>
        <v>0</v>
      </c>
      <c r="BJ188" s="14" t="s">
        <v>85</v>
      </c>
      <c r="BK188" s="247">
        <f>ROUND(I188*H188,2)</f>
        <v>0</v>
      </c>
      <c r="BL188" s="14" t="s">
        <v>153</v>
      </c>
      <c r="BM188" s="246" t="s">
        <v>298</v>
      </c>
    </row>
    <row r="189" s="2" customFormat="1" ht="24.15" customHeight="1">
      <c r="A189" s="35"/>
      <c r="B189" s="36"/>
      <c r="C189" s="234" t="s">
        <v>299</v>
      </c>
      <c r="D189" s="234" t="s">
        <v>149</v>
      </c>
      <c r="E189" s="235" t="s">
        <v>300</v>
      </c>
      <c r="F189" s="236" t="s">
        <v>301</v>
      </c>
      <c r="G189" s="237" t="s">
        <v>191</v>
      </c>
      <c r="H189" s="238">
        <v>22.079999999999998</v>
      </c>
      <c r="I189" s="239"/>
      <c r="J189" s="240">
        <f>ROUND(I189*H189,2)</f>
        <v>0</v>
      </c>
      <c r="K189" s="241"/>
      <c r="L189" s="41"/>
      <c r="M189" s="242" t="s">
        <v>1</v>
      </c>
      <c r="N189" s="243" t="s">
        <v>41</v>
      </c>
      <c r="O189" s="94"/>
      <c r="P189" s="244">
        <f>O189*H189</f>
        <v>0</v>
      </c>
      <c r="Q189" s="244">
        <v>0</v>
      </c>
      <c r="R189" s="244">
        <f>Q189*H189</f>
        <v>0</v>
      </c>
      <c r="S189" s="244">
        <v>0</v>
      </c>
      <c r="T189" s="245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46" t="s">
        <v>153</v>
      </c>
      <c r="AT189" s="246" t="s">
        <v>149</v>
      </c>
      <c r="AU189" s="246" t="s">
        <v>85</v>
      </c>
      <c r="AY189" s="14" t="s">
        <v>147</v>
      </c>
      <c r="BE189" s="247">
        <f>IF(N189="základná",J189,0)</f>
        <v>0</v>
      </c>
      <c r="BF189" s="247">
        <f>IF(N189="znížená",J189,0)</f>
        <v>0</v>
      </c>
      <c r="BG189" s="247">
        <f>IF(N189="zákl. prenesená",J189,0)</f>
        <v>0</v>
      </c>
      <c r="BH189" s="247">
        <f>IF(N189="zníž. prenesená",J189,0)</f>
        <v>0</v>
      </c>
      <c r="BI189" s="247">
        <f>IF(N189="nulová",J189,0)</f>
        <v>0</v>
      </c>
      <c r="BJ189" s="14" t="s">
        <v>85</v>
      </c>
      <c r="BK189" s="247">
        <f>ROUND(I189*H189,2)</f>
        <v>0</v>
      </c>
      <c r="BL189" s="14" t="s">
        <v>153</v>
      </c>
      <c r="BM189" s="246" t="s">
        <v>302</v>
      </c>
    </row>
    <row r="190" s="2" customFormat="1" ht="24.15" customHeight="1">
      <c r="A190" s="35"/>
      <c r="B190" s="36"/>
      <c r="C190" s="234" t="s">
        <v>226</v>
      </c>
      <c r="D190" s="234" t="s">
        <v>149</v>
      </c>
      <c r="E190" s="235" t="s">
        <v>303</v>
      </c>
      <c r="F190" s="236" t="s">
        <v>304</v>
      </c>
      <c r="G190" s="237" t="s">
        <v>191</v>
      </c>
      <c r="H190" s="238">
        <v>22.079999999999998</v>
      </c>
      <c r="I190" s="239"/>
      <c r="J190" s="240">
        <f>ROUND(I190*H190,2)</f>
        <v>0</v>
      </c>
      <c r="K190" s="241"/>
      <c r="L190" s="41"/>
      <c r="M190" s="242" t="s">
        <v>1</v>
      </c>
      <c r="N190" s="243" t="s">
        <v>41</v>
      </c>
      <c r="O190" s="94"/>
      <c r="P190" s="244">
        <f>O190*H190</f>
        <v>0</v>
      </c>
      <c r="Q190" s="244">
        <v>0</v>
      </c>
      <c r="R190" s="244">
        <f>Q190*H190</f>
        <v>0</v>
      </c>
      <c r="S190" s="244">
        <v>0</v>
      </c>
      <c r="T190" s="245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46" t="s">
        <v>153</v>
      </c>
      <c r="AT190" s="246" t="s">
        <v>149</v>
      </c>
      <c r="AU190" s="246" t="s">
        <v>85</v>
      </c>
      <c r="AY190" s="14" t="s">
        <v>147</v>
      </c>
      <c r="BE190" s="247">
        <f>IF(N190="základná",J190,0)</f>
        <v>0</v>
      </c>
      <c r="BF190" s="247">
        <f>IF(N190="znížená",J190,0)</f>
        <v>0</v>
      </c>
      <c r="BG190" s="247">
        <f>IF(N190="zákl. prenesená",J190,0)</f>
        <v>0</v>
      </c>
      <c r="BH190" s="247">
        <f>IF(N190="zníž. prenesená",J190,0)</f>
        <v>0</v>
      </c>
      <c r="BI190" s="247">
        <f>IF(N190="nulová",J190,0)</f>
        <v>0</v>
      </c>
      <c r="BJ190" s="14" t="s">
        <v>85</v>
      </c>
      <c r="BK190" s="247">
        <f>ROUND(I190*H190,2)</f>
        <v>0</v>
      </c>
      <c r="BL190" s="14" t="s">
        <v>153</v>
      </c>
      <c r="BM190" s="246" t="s">
        <v>305</v>
      </c>
    </row>
    <row r="191" s="2" customFormat="1" ht="24.15" customHeight="1">
      <c r="A191" s="35"/>
      <c r="B191" s="36"/>
      <c r="C191" s="234" t="s">
        <v>306</v>
      </c>
      <c r="D191" s="234" t="s">
        <v>149</v>
      </c>
      <c r="E191" s="235" t="s">
        <v>307</v>
      </c>
      <c r="F191" s="236" t="s">
        <v>308</v>
      </c>
      <c r="G191" s="237" t="s">
        <v>191</v>
      </c>
      <c r="H191" s="238">
        <v>22.079999999999998</v>
      </c>
      <c r="I191" s="239"/>
      <c r="J191" s="240">
        <f>ROUND(I191*H191,2)</f>
        <v>0</v>
      </c>
      <c r="K191" s="241"/>
      <c r="L191" s="41"/>
      <c r="M191" s="242" t="s">
        <v>1</v>
      </c>
      <c r="N191" s="243" t="s">
        <v>41</v>
      </c>
      <c r="O191" s="94"/>
      <c r="P191" s="244">
        <f>O191*H191</f>
        <v>0</v>
      </c>
      <c r="Q191" s="244">
        <v>0</v>
      </c>
      <c r="R191" s="244">
        <f>Q191*H191</f>
        <v>0</v>
      </c>
      <c r="S191" s="244">
        <v>0</v>
      </c>
      <c r="T191" s="245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46" t="s">
        <v>153</v>
      </c>
      <c r="AT191" s="246" t="s">
        <v>149</v>
      </c>
      <c r="AU191" s="246" t="s">
        <v>85</v>
      </c>
      <c r="AY191" s="14" t="s">
        <v>147</v>
      </c>
      <c r="BE191" s="247">
        <f>IF(N191="základná",J191,0)</f>
        <v>0</v>
      </c>
      <c r="BF191" s="247">
        <f>IF(N191="znížená",J191,0)</f>
        <v>0</v>
      </c>
      <c r="BG191" s="247">
        <f>IF(N191="zákl. prenesená",J191,0)</f>
        <v>0</v>
      </c>
      <c r="BH191" s="247">
        <f>IF(N191="zníž. prenesená",J191,0)</f>
        <v>0</v>
      </c>
      <c r="BI191" s="247">
        <f>IF(N191="nulová",J191,0)</f>
        <v>0</v>
      </c>
      <c r="BJ191" s="14" t="s">
        <v>85</v>
      </c>
      <c r="BK191" s="247">
        <f>ROUND(I191*H191,2)</f>
        <v>0</v>
      </c>
      <c r="BL191" s="14" t="s">
        <v>153</v>
      </c>
      <c r="BM191" s="246" t="s">
        <v>309</v>
      </c>
    </row>
    <row r="192" s="2" customFormat="1" ht="24.15" customHeight="1">
      <c r="A192" s="35"/>
      <c r="B192" s="36"/>
      <c r="C192" s="234" t="s">
        <v>231</v>
      </c>
      <c r="D192" s="234" t="s">
        <v>149</v>
      </c>
      <c r="E192" s="235" t="s">
        <v>310</v>
      </c>
      <c r="F192" s="236" t="s">
        <v>311</v>
      </c>
      <c r="G192" s="237" t="s">
        <v>183</v>
      </c>
      <c r="H192" s="238">
        <v>0.372</v>
      </c>
      <c r="I192" s="239"/>
      <c r="J192" s="240">
        <f>ROUND(I192*H192,2)</f>
        <v>0</v>
      </c>
      <c r="K192" s="241"/>
      <c r="L192" s="41"/>
      <c r="M192" s="242" t="s">
        <v>1</v>
      </c>
      <c r="N192" s="243" t="s">
        <v>41</v>
      </c>
      <c r="O192" s="94"/>
      <c r="P192" s="244">
        <f>O192*H192</f>
        <v>0</v>
      </c>
      <c r="Q192" s="244">
        <v>0</v>
      </c>
      <c r="R192" s="244">
        <f>Q192*H192</f>
        <v>0</v>
      </c>
      <c r="S192" s="244">
        <v>0</v>
      </c>
      <c r="T192" s="245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46" t="s">
        <v>153</v>
      </c>
      <c r="AT192" s="246" t="s">
        <v>149</v>
      </c>
      <c r="AU192" s="246" t="s">
        <v>85</v>
      </c>
      <c r="AY192" s="14" t="s">
        <v>147</v>
      </c>
      <c r="BE192" s="247">
        <f>IF(N192="základná",J192,0)</f>
        <v>0</v>
      </c>
      <c r="BF192" s="247">
        <f>IF(N192="znížená",J192,0)</f>
        <v>0</v>
      </c>
      <c r="BG192" s="247">
        <f>IF(N192="zákl. prenesená",J192,0)</f>
        <v>0</v>
      </c>
      <c r="BH192" s="247">
        <f>IF(N192="zníž. prenesená",J192,0)</f>
        <v>0</v>
      </c>
      <c r="BI192" s="247">
        <f>IF(N192="nulová",J192,0)</f>
        <v>0</v>
      </c>
      <c r="BJ192" s="14" t="s">
        <v>85</v>
      </c>
      <c r="BK192" s="247">
        <f>ROUND(I192*H192,2)</f>
        <v>0</v>
      </c>
      <c r="BL192" s="14" t="s">
        <v>153</v>
      </c>
      <c r="BM192" s="246" t="s">
        <v>312</v>
      </c>
    </row>
    <row r="193" s="2" customFormat="1" ht="21.75" customHeight="1">
      <c r="A193" s="35"/>
      <c r="B193" s="36"/>
      <c r="C193" s="234" t="s">
        <v>313</v>
      </c>
      <c r="D193" s="234" t="s">
        <v>149</v>
      </c>
      <c r="E193" s="235" t="s">
        <v>314</v>
      </c>
      <c r="F193" s="236" t="s">
        <v>315</v>
      </c>
      <c r="G193" s="237" t="s">
        <v>152</v>
      </c>
      <c r="H193" s="238">
        <v>11.381</v>
      </c>
      <c r="I193" s="239"/>
      <c r="J193" s="240">
        <f>ROUND(I193*H193,2)</f>
        <v>0</v>
      </c>
      <c r="K193" s="241"/>
      <c r="L193" s="41"/>
      <c r="M193" s="242" t="s">
        <v>1</v>
      </c>
      <c r="N193" s="243" t="s">
        <v>41</v>
      </c>
      <c r="O193" s="94"/>
      <c r="P193" s="244">
        <f>O193*H193</f>
        <v>0</v>
      </c>
      <c r="Q193" s="244">
        <v>0</v>
      </c>
      <c r="R193" s="244">
        <f>Q193*H193</f>
        <v>0</v>
      </c>
      <c r="S193" s="244">
        <v>0</v>
      </c>
      <c r="T193" s="245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46" t="s">
        <v>153</v>
      </c>
      <c r="AT193" s="246" t="s">
        <v>149</v>
      </c>
      <c r="AU193" s="246" t="s">
        <v>85</v>
      </c>
      <c r="AY193" s="14" t="s">
        <v>147</v>
      </c>
      <c r="BE193" s="247">
        <f>IF(N193="základná",J193,0)</f>
        <v>0</v>
      </c>
      <c r="BF193" s="247">
        <f>IF(N193="znížená",J193,0)</f>
        <v>0</v>
      </c>
      <c r="BG193" s="247">
        <f>IF(N193="zákl. prenesená",J193,0)</f>
        <v>0</v>
      </c>
      <c r="BH193" s="247">
        <f>IF(N193="zníž. prenesená",J193,0)</f>
        <v>0</v>
      </c>
      <c r="BI193" s="247">
        <f>IF(N193="nulová",J193,0)</f>
        <v>0</v>
      </c>
      <c r="BJ193" s="14" t="s">
        <v>85</v>
      </c>
      <c r="BK193" s="247">
        <f>ROUND(I193*H193,2)</f>
        <v>0</v>
      </c>
      <c r="BL193" s="14" t="s">
        <v>153</v>
      </c>
      <c r="BM193" s="246" t="s">
        <v>316</v>
      </c>
    </row>
    <row r="194" s="2" customFormat="1" ht="24.15" customHeight="1">
      <c r="A194" s="35"/>
      <c r="B194" s="36"/>
      <c r="C194" s="234" t="s">
        <v>234</v>
      </c>
      <c r="D194" s="234" t="s">
        <v>149</v>
      </c>
      <c r="E194" s="235" t="s">
        <v>317</v>
      </c>
      <c r="F194" s="236" t="s">
        <v>318</v>
      </c>
      <c r="G194" s="237" t="s">
        <v>191</v>
      </c>
      <c r="H194" s="238">
        <v>80.379999999999995</v>
      </c>
      <c r="I194" s="239"/>
      <c r="J194" s="240">
        <f>ROUND(I194*H194,2)</f>
        <v>0</v>
      </c>
      <c r="K194" s="241"/>
      <c r="L194" s="41"/>
      <c r="M194" s="242" t="s">
        <v>1</v>
      </c>
      <c r="N194" s="243" t="s">
        <v>41</v>
      </c>
      <c r="O194" s="94"/>
      <c r="P194" s="244">
        <f>O194*H194</f>
        <v>0</v>
      </c>
      <c r="Q194" s="244">
        <v>0</v>
      </c>
      <c r="R194" s="244">
        <f>Q194*H194</f>
        <v>0</v>
      </c>
      <c r="S194" s="244">
        <v>0</v>
      </c>
      <c r="T194" s="245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46" t="s">
        <v>153</v>
      </c>
      <c r="AT194" s="246" t="s">
        <v>149</v>
      </c>
      <c r="AU194" s="246" t="s">
        <v>85</v>
      </c>
      <c r="AY194" s="14" t="s">
        <v>147</v>
      </c>
      <c r="BE194" s="247">
        <f>IF(N194="základná",J194,0)</f>
        <v>0</v>
      </c>
      <c r="BF194" s="247">
        <f>IF(N194="znížená",J194,0)</f>
        <v>0</v>
      </c>
      <c r="BG194" s="247">
        <f>IF(N194="zákl. prenesená",J194,0)</f>
        <v>0</v>
      </c>
      <c r="BH194" s="247">
        <f>IF(N194="zníž. prenesená",J194,0)</f>
        <v>0</v>
      </c>
      <c r="BI194" s="247">
        <f>IF(N194="nulová",J194,0)</f>
        <v>0</v>
      </c>
      <c r="BJ194" s="14" t="s">
        <v>85</v>
      </c>
      <c r="BK194" s="247">
        <f>ROUND(I194*H194,2)</f>
        <v>0</v>
      </c>
      <c r="BL194" s="14" t="s">
        <v>153</v>
      </c>
      <c r="BM194" s="246" t="s">
        <v>319</v>
      </c>
    </row>
    <row r="195" s="2" customFormat="1" ht="24.15" customHeight="1">
      <c r="A195" s="35"/>
      <c r="B195" s="36"/>
      <c r="C195" s="234" t="s">
        <v>320</v>
      </c>
      <c r="D195" s="234" t="s">
        <v>149</v>
      </c>
      <c r="E195" s="235" t="s">
        <v>321</v>
      </c>
      <c r="F195" s="236" t="s">
        <v>322</v>
      </c>
      <c r="G195" s="237" t="s">
        <v>191</v>
      </c>
      <c r="H195" s="238">
        <v>80.379999999999995</v>
      </c>
      <c r="I195" s="239"/>
      <c r="J195" s="240">
        <f>ROUND(I195*H195,2)</f>
        <v>0</v>
      </c>
      <c r="K195" s="241"/>
      <c r="L195" s="41"/>
      <c r="M195" s="242" t="s">
        <v>1</v>
      </c>
      <c r="N195" s="243" t="s">
        <v>41</v>
      </c>
      <c r="O195" s="94"/>
      <c r="P195" s="244">
        <f>O195*H195</f>
        <v>0</v>
      </c>
      <c r="Q195" s="244">
        <v>0</v>
      </c>
      <c r="R195" s="244">
        <f>Q195*H195</f>
        <v>0</v>
      </c>
      <c r="S195" s="244">
        <v>0</v>
      </c>
      <c r="T195" s="245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46" t="s">
        <v>153</v>
      </c>
      <c r="AT195" s="246" t="s">
        <v>149</v>
      </c>
      <c r="AU195" s="246" t="s">
        <v>85</v>
      </c>
      <c r="AY195" s="14" t="s">
        <v>147</v>
      </c>
      <c r="BE195" s="247">
        <f>IF(N195="základná",J195,0)</f>
        <v>0</v>
      </c>
      <c r="BF195" s="247">
        <f>IF(N195="znížená",J195,0)</f>
        <v>0</v>
      </c>
      <c r="BG195" s="247">
        <f>IF(N195="zákl. prenesená",J195,0)</f>
        <v>0</v>
      </c>
      <c r="BH195" s="247">
        <f>IF(N195="zníž. prenesená",J195,0)</f>
        <v>0</v>
      </c>
      <c r="BI195" s="247">
        <f>IF(N195="nulová",J195,0)</f>
        <v>0</v>
      </c>
      <c r="BJ195" s="14" t="s">
        <v>85</v>
      </c>
      <c r="BK195" s="247">
        <f>ROUND(I195*H195,2)</f>
        <v>0</v>
      </c>
      <c r="BL195" s="14" t="s">
        <v>153</v>
      </c>
      <c r="BM195" s="246" t="s">
        <v>323</v>
      </c>
    </row>
    <row r="196" s="2" customFormat="1" ht="24.15" customHeight="1">
      <c r="A196" s="35"/>
      <c r="B196" s="36"/>
      <c r="C196" s="234" t="s">
        <v>238</v>
      </c>
      <c r="D196" s="234" t="s">
        <v>149</v>
      </c>
      <c r="E196" s="235" t="s">
        <v>324</v>
      </c>
      <c r="F196" s="236" t="s">
        <v>325</v>
      </c>
      <c r="G196" s="237" t="s">
        <v>183</v>
      </c>
      <c r="H196" s="238">
        <v>0.71699999999999997</v>
      </c>
      <c r="I196" s="239"/>
      <c r="J196" s="240">
        <f>ROUND(I196*H196,2)</f>
        <v>0</v>
      </c>
      <c r="K196" s="241"/>
      <c r="L196" s="41"/>
      <c r="M196" s="242" t="s">
        <v>1</v>
      </c>
      <c r="N196" s="243" t="s">
        <v>41</v>
      </c>
      <c r="O196" s="94"/>
      <c r="P196" s="244">
        <f>O196*H196</f>
        <v>0</v>
      </c>
      <c r="Q196" s="244">
        <v>0</v>
      </c>
      <c r="R196" s="244">
        <f>Q196*H196</f>
        <v>0</v>
      </c>
      <c r="S196" s="244">
        <v>0</v>
      </c>
      <c r="T196" s="245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46" t="s">
        <v>153</v>
      </c>
      <c r="AT196" s="246" t="s">
        <v>149</v>
      </c>
      <c r="AU196" s="246" t="s">
        <v>85</v>
      </c>
      <c r="AY196" s="14" t="s">
        <v>147</v>
      </c>
      <c r="BE196" s="247">
        <f>IF(N196="základná",J196,0)</f>
        <v>0</v>
      </c>
      <c r="BF196" s="247">
        <f>IF(N196="znížená",J196,0)</f>
        <v>0</v>
      </c>
      <c r="BG196" s="247">
        <f>IF(N196="zákl. prenesená",J196,0)</f>
        <v>0</v>
      </c>
      <c r="BH196" s="247">
        <f>IF(N196="zníž. prenesená",J196,0)</f>
        <v>0</v>
      </c>
      <c r="BI196" s="247">
        <f>IF(N196="nulová",J196,0)</f>
        <v>0</v>
      </c>
      <c r="BJ196" s="14" t="s">
        <v>85</v>
      </c>
      <c r="BK196" s="247">
        <f>ROUND(I196*H196,2)</f>
        <v>0</v>
      </c>
      <c r="BL196" s="14" t="s">
        <v>153</v>
      </c>
      <c r="BM196" s="246" t="s">
        <v>326</v>
      </c>
    </row>
    <row r="197" s="2" customFormat="1" ht="21.75" customHeight="1">
      <c r="A197" s="35"/>
      <c r="B197" s="36"/>
      <c r="C197" s="234" t="s">
        <v>327</v>
      </c>
      <c r="D197" s="234" t="s">
        <v>149</v>
      </c>
      <c r="E197" s="235" t="s">
        <v>328</v>
      </c>
      <c r="F197" s="236" t="s">
        <v>329</v>
      </c>
      <c r="G197" s="237" t="s">
        <v>152</v>
      </c>
      <c r="H197" s="238">
        <v>2.028</v>
      </c>
      <c r="I197" s="239"/>
      <c r="J197" s="240">
        <f>ROUND(I197*H197,2)</f>
        <v>0</v>
      </c>
      <c r="K197" s="241"/>
      <c r="L197" s="41"/>
      <c r="M197" s="242" t="s">
        <v>1</v>
      </c>
      <c r="N197" s="243" t="s">
        <v>41</v>
      </c>
      <c r="O197" s="94"/>
      <c r="P197" s="244">
        <f>O197*H197</f>
        <v>0</v>
      </c>
      <c r="Q197" s="244">
        <v>0</v>
      </c>
      <c r="R197" s="244">
        <f>Q197*H197</f>
        <v>0</v>
      </c>
      <c r="S197" s="244">
        <v>0</v>
      </c>
      <c r="T197" s="245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46" t="s">
        <v>153</v>
      </c>
      <c r="AT197" s="246" t="s">
        <v>149</v>
      </c>
      <c r="AU197" s="246" t="s">
        <v>85</v>
      </c>
      <c r="AY197" s="14" t="s">
        <v>147</v>
      </c>
      <c r="BE197" s="247">
        <f>IF(N197="základná",J197,0)</f>
        <v>0</v>
      </c>
      <c r="BF197" s="247">
        <f>IF(N197="znížená",J197,0)</f>
        <v>0</v>
      </c>
      <c r="BG197" s="247">
        <f>IF(N197="zákl. prenesená",J197,0)</f>
        <v>0</v>
      </c>
      <c r="BH197" s="247">
        <f>IF(N197="zníž. prenesená",J197,0)</f>
        <v>0</v>
      </c>
      <c r="BI197" s="247">
        <f>IF(N197="nulová",J197,0)</f>
        <v>0</v>
      </c>
      <c r="BJ197" s="14" t="s">
        <v>85</v>
      </c>
      <c r="BK197" s="247">
        <f>ROUND(I197*H197,2)</f>
        <v>0</v>
      </c>
      <c r="BL197" s="14" t="s">
        <v>153</v>
      </c>
      <c r="BM197" s="246" t="s">
        <v>330</v>
      </c>
    </row>
    <row r="198" s="2" customFormat="1" ht="24.15" customHeight="1">
      <c r="A198" s="35"/>
      <c r="B198" s="36"/>
      <c r="C198" s="234" t="s">
        <v>241</v>
      </c>
      <c r="D198" s="234" t="s">
        <v>149</v>
      </c>
      <c r="E198" s="235" t="s">
        <v>331</v>
      </c>
      <c r="F198" s="236" t="s">
        <v>332</v>
      </c>
      <c r="G198" s="237" t="s">
        <v>183</v>
      </c>
      <c r="H198" s="238">
        <v>0.30099999999999999</v>
      </c>
      <c r="I198" s="239"/>
      <c r="J198" s="240">
        <f>ROUND(I198*H198,2)</f>
        <v>0</v>
      </c>
      <c r="K198" s="241"/>
      <c r="L198" s="41"/>
      <c r="M198" s="242" t="s">
        <v>1</v>
      </c>
      <c r="N198" s="243" t="s">
        <v>41</v>
      </c>
      <c r="O198" s="94"/>
      <c r="P198" s="244">
        <f>O198*H198</f>
        <v>0</v>
      </c>
      <c r="Q198" s="244">
        <v>0</v>
      </c>
      <c r="R198" s="244">
        <f>Q198*H198</f>
        <v>0</v>
      </c>
      <c r="S198" s="244">
        <v>0</v>
      </c>
      <c r="T198" s="245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46" t="s">
        <v>153</v>
      </c>
      <c r="AT198" s="246" t="s">
        <v>149</v>
      </c>
      <c r="AU198" s="246" t="s">
        <v>85</v>
      </c>
      <c r="AY198" s="14" t="s">
        <v>147</v>
      </c>
      <c r="BE198" s="247">
        <f>IF(N198="základná",J198,0)</f>
        <v>0</v>
      </c>
      <c r="BF198" s="247">
        <f>IF(N198="znížená",J198,0)</f>
        <v>0</v>
      </c>
      <c r="BG198" s="247">
        <f>IF(N198="zákl. prenesená",J198,0)</f>
        <v>0</v>
      </c>
      <c r="BH198" s="247">
        <f>IF(N198="zníž. prenesená",J198,0)</f>
        <v>0</v>
      </c>
      <c r="BI198" s="247">
        <f>IF(N198="nulová",J198,0)</f>
        <v>0</v>
      </c>
      <c r="BJ198" s="14" t="s">
        <v>85</v>
      </c>
      <c r="BK198" s="247">
        <f>ROUND(I198*H198,2)</f>
        <v>0</v>
      </c>
      <c r="BL198" s="14" t="s">
        <v>153</v>
      </c>
      <c r="BM198" s="246" t="s">
        <v>333</v>
      </c>
    </row>
    <row r="199" s="2" customFormat="1" ht="33" customHeight="1">
      <c r="A199" s="35"/>
      <c r="B199" s="36"/>
      <c r="C199" s="234" t="s">
        <v>334</v>
      </c>
      <c r="D199" s="234" t="s">
        <v>149</v>
      </c>
      <c r="E199" s="235" t="s">
        <v>335</v>
      </c>
      <c r="F199" s="236" t="s">
        <v>336</v>
      </c>
      <c r="G199" s="237" t="s">
        <v>191</v>
      </c>
      <c r="H199" s="238">
        <v>8.9710000000000001</v>
      </c>
      <c r="I199" s="239"/>
      <c r="J199" s="240">
        <f>ROUND(I199*H199,2)</f>
        <v>0</v>
      </c>
      <c r="K199" s="241"/>
      <c r="L199" s="41"/>
      <c r="M199" s="242" t="s">
        <v>1</v>
      </c>
      <c r="N199" s="243" t="s">
        <v>41</v>
      </c>
      <c r="O199" s="94"/>
      <c r="P199" s="244">
        <f>O199*H199</f>
        <v>0</v>
      </c>
      <c r="Q199" s="244">
        <v>0</v>
      </c>
      <c r="R199" s="244">
        <f>Q199*H199</f>
        <v>0</v>
      </c>
      <c r="S199" s="244">
        <v>0</v>
      </c>
      <c r="T199" s="245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46" t="s">
        <v>153</v>
      </c>
      <c r="AT199" s="246" t="s">
        <v>149</v>
      </c>
      <c r="AU199" s="246" t="s">
        <v>85</v>
      </c>
      <c r="AY199" s="14" t="s">
        <v>147</v>
      </c>
      <c r="BE199" s="247">
        <f>IF(N199="základná",J199,0)</f>
        <v>0</v>
      </c>
      <c r="BF199" s="247">
        <f>IF(N199="znížená",J199,0)</f>
        <v>0</v>
      </c>
      <c r="BG199" s="247">
        <f>IF(N199="zákl. prenesená",J199,0)</f>
        <v>0</v>
      </c>
      <c r="BH199" s="247">
        <f>IF(N199="zníž. prenesená",J199,0)</f>
        <v>0</v>
      </c>
      <c r="BI199" s="247">
        <f>IF(N199="nulová",J199,0)</f>
        <v>0</v>
      </c>
      <c r="BJ199" s="14" t="s">
        <v>85</v>
      </c>
      <c r="BK199" s="247">
        <f>ROUND(I199*H199,2)</f>
        <v>0</v>
      </c>
      <c r="BL199" s="14" t="s">
        <v>153</v>
      </c>
      <c r="BM199" s="246" t="s">
        <v>337</v>
      </c>
    </row>
    <row r="200" s="2" customFormat="1" ht="33" customHeight="1">
      <c r="A200" s="35"/>
      <c r="B200" s="36"/>
      <c r="C200" s="234" t="s">
        <v>245</v>
      </c>
      <c r="D200" s="234" t="s">
        <v>149</v>
      </c>
      <c r="E200" s="235" t="s">
        <v>338</v>
      </c>
      <c r="F200" s="236" t="s">
        <v>339</v>
      </c>
      <c r="G200" s="237" t="s">
        <v>191</v>
      </c>
      <c r="H200" s="238">
        <v>8.9710000000000001</v>
      </c>
      <c r="I200" s="239"/>
      <c r="J200" s="240">
        <f>ROUND(I200*H200,2)</f>
        <v>0</v>
      </c>
      <c r="K200" s="241"/>
      <c r="L200" s="41"/>
      <c r="M200" s="242" t="s">
        <v>1</v>
      </c>
      <c r="N200" s="243" t="s">
        <v>41</v>
      </c>
      <c r="O200" s="94"/>
      <c r="P200" s="244">
        <f>O200*H200</f>
        <v>0</v>
      </c>
      <c r="Q200" s="244">
        <v>0</v>
      </c>
      <c r="R200" s="244">
        <f>Q200*H200</f>
        <v>0</v>
      </c>
      <c r="S200" s="244">
        <v>0</v>
      </c>
      <c r="T200" s="245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46" t="s">
        <v>153</v>
      </c>
      <c r="AT200" s="246" t="s">
        <v>149</v>
      </c>
      <c r="AU200" s="246" t="s">
        <v>85</v>
      </c>
      <c r="AY200" s="14" t="s">
        <v>147</v>
      </c>
      <c r="BE200" s="247">
        <f>IF(N200="základná",J200,0)</f>
        <v>0</v>
      </c>
      <c r="BF200" s="247">
        <f>IF(N200="znížená",J200,0)</f>
        <v>0</v>
      </c>
      <c r="BG200" s="247">
        <f>IF(N200="zákl. prenesená",J200,0)</f>
        <v>0</v>
      </c>
      <c r="BH200" s="247">
        <f>IF(N200="zníž. prenesená",J200,0)</f>
        <v>0</v>
      </c>
      <c r="BI200" s="247">
        <f>IF(N200="nulová",J200,0)</f>
        <v>0</v>
      </c>
      <c r="BJ200" s="14" t="s">
        <v>85</v>
      </c>
      <c r="BK200" s="247">
        <f>ROUND(I200*H200,2)</f>
        <v>0</v>
      </c>
      <c r="BL200" s="14" t="s">
        <v>153</v>
      </c>
      <c r="BM200" s="246" t="s">
        <v>340</v>
      </c>
    </row>
    <row r="201" s="2" customFormat="1" ht="24.15" customHeight="1">
      <c r="A201" s="35"/>
      <c r="B201" s="36"/>
      <c r="C201" s="234" t="s">
        <v>341</v>
      </c>
      <c r="D201" s="234" t="s">
        <v>149</v>
      </c>
      <c r="E201" s="235" t="s">
        <v>342</v>
      </c>
      <c r="F201" s="236" t="s">
        <v>343</v>
      </c>
      <c r="G201" s="237" t="s">
        <v>191</v>
      </c>
      <c r="H201" s="238">
        <v>4.8659999999999997</v>
      </c>
      <c r="I201" s="239"/>
      <c r="J201" s="240">
        <f>ROUND(I201*H201,2)</f>
        <v>0</v>
      </c>
      <c r="K201" s="241"/>
      <c r="L201" s="41"/>
      <c r="M201" s="242" t="s">
        <v>1</v>
      </c>
      <c r="N201" s="243" t="s">
        <v>41</v>
      </c>
      <c r="O201" s="94"/>
      <c r="P201" s="244">
        <f>O201*H201</f>
        <v>0</v>
      </c>
      <c r="Q201" s="244">
        <v>0</v>
      </c>
      <c r="R201" s="244">
        <f>Q201*H201</f>
        <v>0</v>
      </c>
      <c r="S201" s="244">
        <v>0</v>
      </c>
      <c r="T201" s="245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46" t="s">
        <v>153</v>
      </c>
      <c r="AT201" s="246" t="s">
        <v>149</v>
      </c>
      <c r="AU201" s="246" t="s">
        <v>85</v>
      </c>
      <c r="AY201" s="14" t="s">
        <v>147</v>
      </c>
      <c r="BE201" s="247">
        <f>IF(N201="základná",J201,0)</f>
        <v>0</v>
      </c>
      <c r="BF201" s="247">
        <f>IF(N201="znížená",J201,0)</f>
        <v>0</v>
      </c>
      <c r="BG201" s="247">
        <f>IF(N201="zákl. prenesená",J201,0)</f>
        <v>0</v>
      </c>
      <c r="BH201" s="247">
        <f>IF(N201="zníž. prenesená",J201,0)</f>
        <v>0</v>
      </c>
      <c r="BI201" s="247">
        <f>IF(N201="nulová",J201,0)</f>
        <v>0</v>
      </c>
      <c r="BJ201" s="14" t="s">
        <v>85</v>
      </c>
      <c r="BK201" s="247">
        <f>ROUND(I201*H201,2)</f>
        <v>0</v>
      </c>
      <c r="BL201" s="14" t="s">
        <v>153</v>
      </c>
      <c r="BM201" s="246" t="s">
        <v>344</v>
      </c>
    </row>
    <row r="202" s="2" customFormat="1" ht="24.15" customHeight="1">
      <c r="A202" s="35"/>
      <c r="B202" s="36"/>
      <c r="C202" s="234" t="s">
        <v>248</v>
      </c>
      <c r="D202" s="234" t="s">
        <v>149</v>
      </c>
      <c r="E202" s="235" t="s">
        <v>345</v>
      </c>
      <c r="F202" s="236" t="s">
        <v>346</v>
      </c>
      <c r="G202" s="237" t="s">
        <v>191</v>
      </c>
      <c r="H202" s="238">
        <v>4.8659999999999997</v>
      </c>
      <c r="I202" s="239"/>
      <c r="J202" s="240">
        <f>ROUND(I202*H202,2)</f>
        <v>0</v>
      </c>
      <c r="K202" s="241"/>
      <c r="L202" s="41"/>
      <c r="M202" s="242" t="s">
        <v>1</v>
      </c>
      <c r="N202" s="243" t="s">
        <v>41</v>
      </c>
      <c r="O202" s="94"/>
      <c r="P202" s="244">
        <f>O202*H202</f>
        <v>0</v>
      </c>
      <c r="Q202" s="244">
        <v>0</v>
      </c>
      <c r="R202" s="244">
        <f>Q202*H202</f>
        <v>0</v>
      </c>
      <c r="S202" s="244">
        <v>0</v>
      </c>
      <c r="T202" s="245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46" t="s">
        <v>153</v>
      </c>
      <c r="AT202" s="246" t="s">
        <v>149</v>
      </c>
      <c r="AU202" s="246" t="s">
        <v>85</v>
      </c>
      <c r="AY202" s="14" t="s">
        <v>147</v>
      </c>
      <c r="BE202" s="247">
        <f>IF(N202="základná",J202,0)</f>
        <v>0</v>
      </c>
      <c r="BF202" s="247">
        <f>IF(N202="znížená",J202,0)</f>
        <v>0</v>
      </c>
      <c r="BG202" s="247">
        <f>IF(N202="zákl. prenesená",J202,0)</f>
        <v>0</v>
      </c>
      <c r="BH202" s="247">
        <f>IF(N202="zníž. prenesená",J202,0)</f>
        <v>0</v>
      </c>
      <c r="BI202" s="247">
        <f>IF(N202="nulová",J202,0)</f>
        <v>0</v>
      </c>
      <c r="BJ202" s="14" t="s">
        <v>85</v>
      </c>
      <c r="BK202" s="247">
        <f>ROUND(I202*H202,2)</f>
        <v>0</v>
      </c>
      <c r="BL202" s="14" t="s">
        <v>153</v>
      </c>
      <c r="BM202" s="246" t="s">
        <v>347</v>
      </c>
    </row>
    <row r="203" s="12" customFormat="1" ht="22.8" customHeight="1">
      <c r="A203" s="12"/>
      <c r="B203" s="218"/>
      <c r="C203" s="219"/>
      <c r="D203" s="220" t="s">
        <v>74</v>
      </c>
      <c r="E203" s="232" t="s">
        <v>159</v>
      </c>
      <c r="F203" s="232" t="s">
        <v>348</v>
      </c>
      <c r="G203" s="219"/>
      <c r="H203" s="219"/>
      <c r="I203" s="222"/>
      <c r="J203" s="233">
        <f>BK203</f>
        <v>0</v>
      </c>
      <c r="K203" s="219"/>
      <c r="L203" s="224"/>
      <c r="M203" s="225"/>
      <c r="N203" s="226"/>
      <c r="O203" s="226"/>
      <c r="P203" s="227">
        <f>SUM(P204:P217)</f>
        <v>0</v>
      </c>
      <c r="Q203" s="226"/>
      <c r="R203" s="227">
        <f>SUM(R204:R217)</f>
        <v>0</v>
      </c>
      <c r="S203" s="226"/>
      <c r="T203" s="228">
        <f>SUM(T204:T217)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29" t="s">
        <v>81</v>
      </c>
      <c r="AT203" s="230" t="s">
        <v>74</v>
      </c>
      <c r="AU203" s="230" t="s">
        <v>81</v>
      </c>
      <c r="AY203" s="229" t="s">
        <v>147</v>
      </c>
      <c r="BK203" s="231">
        <f>SUM(BK204:BK217)</f>
        <v>0</v>
      </c>
    </row>
    <row r="204" s="2" customFormat="1" ht="24.15" customHeight="1">
      <c r="A204" s="35"/>
      <c r="B204" s="36"/>
      <c r="C204" s="234" t="s">
        <v>349</v>
      </c>
      <c r="D204" s="234" t="s">
        <v>149</v>
      </c>
      <c r="E204" s="235" t="s">
        <v>350</v>
      </c>
      <c r="F204" s="236" t="s">
        <v>351</v>
      </c>
      <c r="G204" s="237" t="s">
        <v>191</v>
      </c>
      <c r="H204" s="238">
        <v>7.0010000000000003</v>
      </c>
      <c r="I204" s="239"/>
      <c r="J204" s="240">
        <f>ROUND(I204*H204,2)</f>
        <v>0</v>
      </c>
      <c r="K204" s="241"/>
      <c r="L204" s="41"/>
      <c r="M204" s="242" t="s">
        <v>1</v>
      </c>
      <c r="N204" s="243" t="s">
        <v>41</v>
      </c>
      <c r="O204" s="94"/>
      <c r="P204" s="244">
        <f>O204*H204</f>
        <v>0</v>
      </c>
      <c r="Q204" s="244">
        <v>0</v>
      </c>
      <c r="R204" s="244">
        <f>Q204*H204</f>
        <v>0</v>
      </c>
      <c r="S204" s="244">
        <v>0</v>
      </c>
      <c r="T204" s="245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46" t="s">
        <v>153</v>
      </c>
      <c r="AT204" s="246" t="s">
        <v>149</v>
      </c>
      <c r="AU204" s="246" t="s">
        <v>85</v>
      </c>
      <c r="AY204" s="14" t="s">
        <v>147</v>
      </c>
      <c r="BE204" s="247">
        <f>IF(N204="základná",J204,0)</f>
        <v>0</v>
      </c>
      <c r="BF204" s="247">
        <f>IF(N204="znížená",J204,0)</f>
        <v>0</v>
      </c>
      <c r="BG204" s="247">
        <f>IF(N204="zákl. prenesená",J204,0)</f>
        <v>0</v>
      </c>
      <c r="BH204" s="247">
        <f>IF(N204="zníž. prenesená",J204,0)</f>
        <v>0</v>
      </c>
      <c r="BI204" s="247">
        <f>IF(N204="nulová",J204,0)</f>
        <v>0</v>
      </c>
      <c r="BJ204" s="14" t="s">
        <v>85</v>
      </c>
      <c r="BK204" s="247">
        <f>ROUND(I204*H204,2)</f>
        <v>0</v>
      </c>
      <c r="BL204" s="14" t="s">
        <v>153</v>
      </c>
      <c r="BM204" s="246" t="s">
        <v>352</v>
      </c>
    </row>
    <row r="205" s="2" customFormat="1" ht="24.15" customHeight="1">
      <c r="A205" s="35"/>
      <c r="B205" s="36"/>
      <c r="C205" s="234" t="s">
        <v>252</v>
      </c>
      <c r="D205" s="234" t="s">
        <v>149</v>
      </c>
      <c r="E205" s="235" t="s">
        <v>353</v>
      </c>
      <c r="F205" s="236" t="s">
        <v>354</v>
      </c>
      <c r="G205" s="237" t="s">
        <v>191</v>
      </c>
      <c r="H205" s="238">
        <v>8.9710000000000001</v>
      </c>
      <c r="I205" s="239"/>
      <c r="J205" s="240">
        <f>ROUND(I205*H205,2)</f>
        <v>0</v>
      </c>
      <c r="K205" s="241"/>
      <c r="L205" s="41"/>
      <c r="M205" s="242" t="s">
        <v>1</v>
      </c>
      <c r="N205" s="243" t="s">
        <v>41</v>
      </c>
      <c r="O205" s="94"/>
      <c r="P205" s="244">
        <f>O205*H205</f>
        <v>0</v>
      </c>
      <c r="Q205" s="244">
        <v>0</v>
      </c>
      <c r="R205" s="244">
        <f>Q205*H205</f>
        <v>0</v>
      </c>
      <c r="S205" s="244">
        <v>0</v>
      </c>
      <c r="T205" s="245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46" t="s">
        <v>153</v>
      </c>
      <c r="AT205" s="246" t="s">
        <v>149</v>
      </c>
      <c r="AU205" s="246" t="s">
        <v>85</v>
      </c>
      <c r="AY205" s="14" t="s">
        <v>147</v>
      </c>
      <c r="BE205" s="247">
        <f>IF(N205="základná",J205,0)</f>
        <v>0</v>
      </c>
      <c r="BF205" s="247">
        <f>IF(N205="znížená",J205,0)</f>
        <v>0</v>
      </c>
      <c r="BG205" s="247">
        <f>IF(N205="zákl. prenesená",J205,0)</f>
        <v>0</v>
      </c>
      <c r="BH205" s="247">
        <f>IF(N205="zníž. prenesená",J205,0)</f>
        <v>0</v>
      </c>
      <c r="BI205" s="247">
        <f>IF(N205="nulová",J205,0)</f>
        <v>0</v>
      </c>
      <c r="BJ205" s="14" t="s">
        <v>85</v>
      </c>
      <c r="BK205" s="247">
        <f>ROUND(I205*H205,2)</f>
        <v>0</v>
      </c>
      <c r="BL205" s="14" t="s">
        <v>153</v>
      </c>
      <c r="BM205" s="246" t="s">
        <v>355</v>
      </c>
    </row>
    <row r="206" s="2" customFormat="1" ht="24.15" customHeight="1">
      <c r="A206" s="35"/>
      <c r="B206" s="36"/>
      <c r="C206" s="234" t="s">
        <v>356</v>
      </c>
      <c r="D206" s="234" t="s">
        <v>149</v>
      </c>
      <c r="E206" s="235" t="s">
        <v>357</v>
      </c>
      <c r="F206" s="236" t="s">
        <v>358</v>
      </c>
      <c r="G206" s="237" t="s">
        <v>191</v>
      </c>
      <c r="H206" s="238">
        <v>8.9710000000000001</v>
      </c>
      <c r="I206" s="239"/>
      <c r="J206" s="240">
        <f>ROUND(I206*H206,2)</f>
        <v>0</v>
      </c>
      <c r="K206" s="241"/>
      <c r="L206" s="41"/>
      <c r="M206" s="242" t="s">
        <v>1</v>
      </c>
      <c r="N206" s="243" t="s">
        <v>41</v>
      </c>
      <c r="O206" s="94"/>
      <c r="P206" s="244">
        <f>O206*H206</f>
        <v>0</v>
      </c>
      <c r="Q206" s="244">
        <v>0</v>
      </c>
      <c r="R206" s="244">
        <f>Q206*H206</f>
        <v>0</v>
      </c>
      <c r="S206" s="244">
        <v>0</v>
      </c>
      <c r="T206" s="245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46" t="s">
        <v>153</v>
      </c>
      <c r="AT206" s="246" t="s">
        <v>149</v>
      </c>
      <c r="AU206" s="246" t="s">
        <v>85</v>
      </c>
      <c r="AY206" s="14" t="s">
        <v>147</v>
      </c>
      <c r="BE206" s="247">
        <f>IF(N206="základná",J206,0)</f>
        <v>0</v>
      </c>
      <c r="BF206" s="247">
        <f>IF(N206="znížená",J206,0)</f>
        <v>0</v>
      </c>
      <c r="BG206" s="247">
        <f>IF(N206="zákl. prenesená",J206,0)</f>
        <v>0</v>
      </c>
      <c r="BH206" s="247">
        <f>IF(N206="zníž. prenesená",J206,0)</f>
        <v>0</v>
      </c>
      <c r="BI206" s="247">
        <f>IF(N206="nulová",J206,0)</f>
        <v>0</v>
      </c>
      <c r="BJ206" s="14" t="s">
        <v>85</v>
      </c>
      <c r="BK206" s="247">
        <f>ROUND(I206*H206,2)</f>
        <v>0</v>
      </c>
      <c r="BL206" s="14" t="s">
        <v>153</v>
      </c>
      <c r="BM206" s="246" t="s">
        <v>359</v>
      </c>
    </row>
    <row r="207" s="2" customFormat="1" ht="16.5" customHeight="1">
      <c r="A207" s="35"/>
      <c r="B207" s="36"/>
      <c r="C207" s="234" t="s">
        <v>255</v>
      </c>
      <c r="D207" s="234" t="s">
        <v>149</v>
      </c>
      <c r="E207" s="235" t="s">
        <v>360</v>
      </c>
      <c r="F207" s="236" t="s">
        <v>361</v>
      </c>
      <c r="G207" s="237" t="s">
        <v>191</v>
      </c>
      <c r="H207" s="238">
        <v>8.9710000000000001</v>
      </c>
      <c r="I207" s="239"/>
      <c r="J207" s="240">
        <f>ROUND(I207*H207,2)</f>
        <v>0</v>
      </c>
      <c r="K207" s="241"/>
      <c r="L207" s="41"/>
      <c r="M207" s="242" t="s">
        <v>1</v>
      </c>
      <c r="N207" s="243" t="s">
        <v>41</v>
      </c>
      <c r="O207" s="94"/>
      <c r="P207" s="244">
        <f>O207*H207</f>
        <v>0</v>
      </c>
      <c r="Q207" s="244">
        <v>0</v>
      </c>
      <c r="R207" s="244">
        <f>Q207*H207</f>
        <v>0</v>
      </c>
      <c r="S207" s="244">
        <v>0</v>
      </c>
      <c r="T207" s="245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46" t="s">
        <v>153</v>
      </c>
      <c r="AT207" s="246" t="s">
        <v>149</v>
      </c>
      <c r="AU207" s="246" t="s">
        <v>85</v>
      </c>
      <c r="AY207" s="14" t="s">
        <v>147</v>
      </c>
      <c r="BE207" s="247">
        <f>IF(N207="základná",J207,0)</f>
        <v>0</v>
      </c>
      <c r="BF207" s="247">
        <f>IF(N207="znížená",J207,0)</f>
        <v>0</v>
      </c>
      <c r="BG207" s="247">
        <f>IF(N207="zákl. prenesená",J207,0)</f>
        <v>0</v>
      </c>
      <c r="BH207" s="247">
        <f>IF(N207="zníž. prenesená",J207,0)</f>
        <v>0</v>
      </c>
      <c r="BI207" s="247">
        <f>IF(N207="nulová",J207,0)</f>
        <v>0</v>
      </c>
      <c r="BJ207" s="14" t="s">
        <v>85</v>
      </c>
      <c r="BK207" s="247">
        <f>ROUND(I207*H207,2)</f>
        <v>0</v>
      </c>
      <c r="BL207" s="14" t="s">
        <v>153</v>
      </c>
      <c r="BM207" s="246" t="s">
        <v>362</v>
      </c>
    </row>
    <row r="208" s="2" customFormat="1" ht="24.15" customHeight="1">
      <c r="A208" s="35"/>
      <c r="B208" s="36"/>
      <c r="C208" s="234" t="s">
        <v>363</v>
      </c>
      <c r="D208" s="234" t="s">
        <v>149</v>
      </c>
      <c r="E208" s="235" t="s">
        <v>364</v>
      </c>
      <c r="F208" s="236" t="s">
        <v>365</v>
      </c>
      <c r="G208" s="237" t="s">
        <v>191</v>
      </c>
      <c r="H208" s="238">
        <v>3.4199999999999999</v>
      </c>
      <c r="I208" s="239"/>
      <c r="J208" s="240">
        <f>ROUND(I208*H208,2)</f>
        <v>0</v>
      </c>
      <c r="K208" s="241"/>
      <c r="L208" s="41"/>
      <c r="M208" s="242" t="s">
        <v>1</v>
      </c>
      <c r="N208" s="243" t="s">
        <v>41</v>
      </c>
      <c r="O208" s="94"/>
      <c r="P208" s="244">
        <f>O208*H208</f>
        <v>0</v>
      </c>
      <c r="Q208" s="244">
        <v>0</v>
      </c>
      <c r="R208" s="244">
        <f>Q208*H208</f>
        <v>0</v>
      </c>
      <c r="S208" s="244">
        <v>0</v>
      </c>
      <c r="T208" s="245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46" t="s">
        <v>153</v>
      </c>
      <c r="AT208" s="246" t="s">
        <v>149</v>
      </c>
      <c r="AU208" s="246" t="s">
        <v>85</v>
      </c>
      <c r="AY208" s="14" t="s">
        <v>147</v>
      </c>
      <c r="BE208" s="247">
        <f>IF(N208="základná",J208,0)</f>
        <v>0</v>
      </c>
      <c r="BF208" s="247">
        <f>IF(N208="znížená",J208,0)</f>
        <v>0</v>
      </c>
      <c r="BG208" s="247">
        <f>IF(N208="zákl. prenesená",J208,0)</f>
        <v>0</v>
      </c>
      <c r="BH208" s="247">
        <f>IF(N208="zníž. prenesená",J208,0)</f>
        <v>0</v>
      </c>
      <c r="BI208" s="247">
        <f>IF(N208="nulová",J208,0)</f>
        <v>0</v>
      </c>
      <c r="BJ208" s="14" t="s">
        <v>85</v>
      </c>
      <c r="BK208" s="247">
        <f>ROUND(I208*H208,2)</f>
        <v>0</v>
      </c>
      <c r="BL208" s="14" t="s">
        <v>153</v>
      </c>
      <c r="BM208" s="246" t="s">
        <v>366</v>
      </c>
    </row>
    <row r="209" s="2" customFormat="1" ht="37.8" customHeight="1">
      <c r="A209" s="35"/>
      <c r="B209" s="36"/>
      <c r="C209" s="234" t="s">
        <v>259</v>
      </c>
      <c r="D209" s="234" t="s">
        <v>149</v>
      </c>
      <c r="E209" s="235" t="s">
        <v>367</v>
      </c>
      <c r="F209" s="236" t="s">
        <v>368</v>
      </c>
      <c r="G209" s="237" t="s">
        <v>191</v>
      </c>
      <c r="H209" s="238">
        <v>88.695999999999998</v>
      </c>
      <c r="I209" s="239"/>
      <c r="J209" s="240">
        <f>ROUND(I209*H209,2)</f>
        <v>0</v>
      </c>
      <c r="K209" s="241"/>
      <c r="L209" s="41"/>
      <c r="M209" s="242" t="s">
        <v>1</v>
      </c>
      <c r="N209" s="243" t="s">
        <v>41</v>
      </c>
      <c r="O209" s="94"/>
      <c r="P209" s="244">
        <f>O209*H209</f>
        <v>0</v>
      </c>
      <c r="Q209" s="244">
        <v>0</v>
      </c>
      <c r="R209" s="244">
        <f>Q209*H209</f>
        <v>0</v>
      </c>
      <c r="S209" s="244">
        <v>0</v>
      </c>
      <c r="T209" s="245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46" t="s">
        <v>153</v>
      </c>
      <c r="AT209" s="246" t="s">
        <v>149</v>
      </c>
      <c r="AU209" s="246" t="s">
        <v>85</v>
      </c>
      <c r="AY209" s="14" t="s">
        <v>147</v>
      </c>
      <c r="BE209" s="247">
        <f>IF(N209="základná",J209,0)</f>
        <v>0</v>
      </c>
      <c r="BF209" s="247">
        <f>IF(N209="znížená",J209,0)</f>
        <v>0</v>
      </c>
      <c r="BG209" s="247">
        <f>IF(N209="zákl. prenesená",J209,0)</f>
        <v>0</v>
      </c>
      <c r="BH209" s="247">
        <f>IF(N209="zníž. prenesená",J209,0)</f>
        <v>0</v>
      </c>
      <c r="BI209" s="247">
        <f>IF(N209="nulová",J209,0)</f>
        <v>0</v>
      </c>
      <c r="BJ209" s="14" t="s">
        <v>85</v>
      </c>
      <c r="BK209" s="247">
        <f>ROUND(I209*H209,2)</f>
        <v>0</v>
      </c>
      <c r="BL209" s="14" t="s">
        <v>153</v>
      </c>
      <c r="BM209" s="246" t="s">
        <v>369</v>
      </c>
    </row>
    <row r="210" s="2" customFormat="1" ht="24.15" customHeight="1">
      <c r="A210" s="35"/>
      <c r="B210" s="36"/>
      <c r="C210" s="234" t="s">
        <v>370</v>
      </c>
      <c r="D210" s="234" t="s">
        <v>149</v>
      </c>
      <c r="E210" s="235" t="s">
        <v>371</v>
      </c>
      <c r="F210" s="236" t="s">
        <v>372</v>
      </c>
      <c r="G210" s="237" t="s">
        <v>191</v>
      </c>
      <c r="H210" s="238">
        <v>28.899999999999999</v>
      </c>
      <c r="I210" s="239"/>
      <c r="J210" s="240">
        <f>ROUND(I210*H210,2)</f>
        <v>0</v>
      </c>
      <c r="K210" s="241"/>
      <c r="L210" s="41"/>
      <c r="M210" s="242" t="s">
        <v>1</v>
      </c>
      <c r="N210" s="243" t="s">
        <v>41</v>
      </c>
      <c r="O210" s="94"/>
      <c r="P210" s="244">
        <f>O210*H210</f>
        <v>0</v>
      </c>
      <c r="Q210" s="244">
        <v>0</v>
      </c>
      <c r="R210" s="244">
        <f>Q210*H210</f>
        <v>0</v>
      </c>
      <c r="S210" s="244">
        <v>0</v>
      </c>
      <c r="T210" s="245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46" t="s">
        <v>153</v>
      </c>
      <c r="AT210" s="246" t="s">
        <v>149</v>
      </c>
      <c r="AU210" s="246" t="s">
        <v>85</v>
      </c>
      <c r="AY210" s="14" t="s">
        <v>147</v>
      </c>
      <c r="BE210" s="247">
        <f>IF(N210="základná",J210,0)</f>
        <v>0</v>
      </c>
      <c r="BF210" s="247">
        <f>IF(N210="znížená",J210,0)</f>
        <v>0</v>
      </c>
      <c r="BG210" s="247">
        <f>IF(N210="zákl. prenesená",J210,0)</f>
        <v>0</v>
      </c>
      <c r="BH210" s="247">
        <f>IF(N210="zníž. prenesená",J210,0)</f>
        <v>0</v>
      </c>
      <c r="BI210" s="247">
        <f>IF(N210="nulová",J210,0)</f>
        <v>0</v>
      </c>
      <c r="BJ210" s="14" t="s">
        <v>85</v>
      </c>
      <c r="BK210" s="247">
        <f>ROUND(I210*H210,2)</f>
        <v>0</v>
      </c>
      <c r="BL210" s="14" t="s">
        <v>153</v>
      </c>
      <c r="BM210" s="246" t="s">
        <v>373</v>
      </c>
    </row>
    <row r="211" s="2" customFormat="1" ht="24.15" customHeight="1">
      <c r="A211" s="35"/>
      <c r="B211" s="36"/>
      <c r="C211" s="234" t="s">
        <v>262</v>
      </c>
      <c r="D211" s="234" t="s">
        <v>149</v>
      </c>
      <c r="E211" s="235" t="s">
        <v>374</v>
      </c>
      <c r="F211" s="236" t="s">
        <v>375</v>
      </c>
      <c r="G211" s="237" t="s">
        <v>191</v>
      </c>
      <c r="H211" s="238">
        <v>128.37600000000001</v>
      </c>
      <c r="I211" s="239"/>
      <c r="J211" s="240">
        <f>ROUND(I211*H211,2)</f>
        <v>0</v>
      </c>
      <c r="K211" s="241"/>
      <c r="L211" s="41"/>
      <c r="M211" s="242" t="s">
        <v>1</v>
      </c>
      <c r="N211" s="243" t="s">
        <v>41</v>
      </c>
      <c r="O211" s="94"/>
      <c r="P211" s="244">
        <f>O211*H211</f>
        <v>0</v>
      </c>
      <c r="Q211" s="244">
        <v>0</v>
      </c>
      <c r="R211" s="244">
        <f>Q211*H211</f>
        <v>0</v>
      </c>
      <c r="S211" s="244">
        <v>0</v>
      </c>
      <c r="T211" s="245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46" t="s">
        <v>153</v>
      </c>
      <c r="AT211" s="246" t="s">
        <v>149</v>
      </c>
      <c r="AU211" s="246" t="s">
        <v>85</v>
      </c>
      <c r="AY211" s="14" t="s">
        <v>147</v>
      </c>
      <c r="BE211" s="247">
        <f>IF(N211="základná",J211,0)</f>
        <v>0</v>
      </c>
      <c r="BF211" s="247">
        <f>IF(N211="znížená",J211,0)</f>
        <v>0</v>
      </c>
      <c r="BG211" s="247">
        <f>IF(N211="zákl. prenesená",J211,0)</f>
        <v>0</v>
      </c>
      <c r="BH211" s="247">
        <f>IF(N211="zníž. prenesená",J211,0)</f>
        <v>0</v>
      </c>
      <c r="BI211" s="247">
        <f>IF(N211="nulová",J211,0)</f>
        <v>0</v>
      </c>
      <c r="BJ211" s="14" t="s">
        <v>85</v>
      </c>
      <c r="BK211" s="247">
        <f>ROUND(I211*H211,2)</f>
        <v>0</v>
      </c>
      <c r="BL211" s="14" t="s">
        <v>153</v>
      </c>
      <c r="BM211" s="246" t="s">
        <v>376</v>
      </c>
    </row>
    <row r="212" s="2" customFormat="1" ht="24.15" customHeight="1">
      <c r="A212" s="35"/>
      <c r="B212" s="36"/>
      <c r="C212" s="234" t="s">
        <v>377</v>
      </c>
      <c r="D212" s="234" t="s">
        <v>149</v>
      </c>
      <c r="E212" s="235" t="s">
        <v>378</v>
      </c>
      <c r="F212" s="236" t="s">
        <v>379</v>
      </c>
      <c r="G212" s="237" t="s">
        <v>191</v>
      </c>
      <c r="H212" s="238">
        <v>21.198</v>
      </c>
      <c r="I212" s="239"/>
      <c r="J212" s="240">
        <f>ROUND(I212*H212,2)</f>
        <v>0</v>
      </c>
      <c r="K212" s="241"/>
      <c r="L212" s="41"/>
      <c r="M212" s="242" t="s">
        <v>1</v>
      </c>
      <c r="N212" s="243" t="s">
        <v>41</v>
      </c>
      <c r="O212" s="94"/>
      <c r="P212" s="244">
        <f>O212*H212</f>
        <v>0</v>
      </c>
      <c r="Q212" s="244">
        <v>0</v>
      </c>
      <c r="R212" s="244">
        <f>Q212*H212</f>
        <v>0</v>
      </c>
      <c r="S212" s="244">
        <v>0</v>
      </c>
      <c r="T212" s="245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46" t="s">
        <v>153</v>
      </c>
      <c r="AT212" s="246" t="s">
        <v>149</v>
      </c>
      <c r="AU212" s="246" t="s">
        <v>85</v>
      </c>
      <c r="AY212" s="14" t="s">
        <v>147</v>
      </c>
      <c r="BE212" s="247">
        <f>IF(N212="základná",J212,0)</f>
        <v>0</v>
      </c>
      <c r="BF212" s="247">
        <f>IF(N212="znížená",J212,0)</f>
        <v>0</v>
      </c>
      <c r="BG212" s="247">
        <f>IF(N212="zákl. prenesená",J212,0)</f>
        <v>0</v>
      </c>
      <c r="BH212" s="247">
        <f>IF(N212="zníž. prenesená",J212,0)</f>
        <v>0</v>
      </c>
      <c r="BI212" s="247">
        <f>IF(N212="nulová",J212,0)</f>
        <v>0</v>
      </c>
      <c r="BJ212" s="14" t="s">
        <v>85</v>
      </c>
      <c r="BK212" s="247">
        <f>ROUND(I212*H212,2)</f>
        <v>0</v>
      </c>
      <c r="BL212" s="14" t="s">
        <v>153</v>
      </c>
      <c r="BM212" s="246" t="s">
        <v>380</v>
      </c>
    </row>
    <row r="213" s="2" customFormat="1" ht="24.15" customHeight="1">
      <c r="A213" s="35"/>
      <c r="B213" s="36"/>
      <c r="C213" s="234" t="s">
        <v>267</v>
      </c>
      <c r="D213" s="234" t="s">
        <v>149</v>
      </c>
      <c r="E213" s="235" t="s">
        <v>381</v>
      </c>
      <c r="F213" s="236" t="s">
        <v>382</v>
      </c>
      <c r="G213" s="237" t="s">
        <v>191</v>
      </c>
      <c r="H213" s="238">
        <v>28.757999999999999</v>
      </c>
      <c r="I213" s="239"/>
      <c r="J213" s="240">
        <f>ROUND(I213*H213,2)</f>
        <v>0</v>
      </c>
      <c r="K213" s="241"/>
      <c r="L213" s="41"/>
      <c r="M213" s="242" t="s">
        <v>1</v>
      </c>
      <c r="N213" s="243" t="s">
        <v>41</v>
      </c>
      <c r="O213" s="94"/>
      <c r="P213" s="244">
        <f>O213*H213</f>
        <v>0</v>
      </c>
      <c r="Q213" s="244">
        <v>0</v>
      </c>
      <c r="R213" s="244">
        <f>Q213*H213</f>
        <v>0</v>
      </c>
      <c r="S213" s="244">
        <v>0</v>
      </c>
      <c r="T213" s="245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46" t="s">
        <v>153</v>
      </c>
      <c r="AT213" s="246" t="s">
        <v>149</v>
      </c>
      <c r="AU213" s="246" t="s">
        <v>85</v>
      </c>
      <c r="AY213" s="14" t="s">
        <v>147</v>
      </c>
      <c r="BE213" s="247">
        <f>IF(N213="základná",J213,0)</f>
        <v>0</v>
      </c>
      <c r="BF213" s="247">
        <f>IF(N213="znížená",J213,0)</f>
        <v>0</v>
      </c>
      <c r="BG213" s="247">
        <f>IF(N213="zákl. prenesená",J213,0)</f>
        <v>0</v>
      </c>
      <c r="BH213" s="247">
        <f>IF(N213="zníž. prenesená",J213,0)</f>
        <v>0</v>
      </c>
      <c r="BI213" s="247">
        <f>IF(N213="nulová",J213,0)</f>
        <v>0</v>
      </c>
      <c r="BJ213" s="14" t="s">
        <v>85</v>
      </c>
      <c r="BK213" s="247">
        <f>ROUND(I213*H213,2)</f>
        <v>0</v>
      </c>
      <c r="BL213" s="14" t="s">
        <v>153</v>
      </c>
      <c r="BM213" s="246" t="s">
        <v>383</v>
      </c>
    </row>
    <row r="214" s="2" customFormat="1" ht="16.5" customHeight="1">
      <c r="A214" s="35"/>
      <c r="B214" s="36"/>
      <c r="C214" s="234" t="s">
        <v>384</v>
      </c>
      <c r="D214" s="234" t="s">
        <v>149</v>
      </c>
      <c r="E214" s="235" t="s">
        <v>385</v>
      </c>
      <c r="F214" s="236" t="s">
        <v>386</v>
      </c>
      <c r="G214" s="237" t="s">
        <v>191</v>
      </c>
      <c r="H214" s="238">
        <v>54.883000000000003</v>
      </c>
      <c r="I214" s="239"/>
      <c r="J214" s="240">
        <f>ROUND(I214*H214,2)</f>
        <v>0</v>
      </c>
      <c r="K214" s="241"/>
      <c r="L214" s="41"/>
      <c r="M214" s="242" t="s">
        <v>1</v>
      </c>
      <c r="N214" s="243" t="s">
        <v>41</v>
      </c>
      <c r="O214" s="94"/>
      <c r="P214" s="244">
        <f>O214*H214</f>
        <v>0</v>
      </c>
      <c r="Q214" s="244">
        <v>0</v>
      </c>
      <c r="R214" s="244">
        <f>Q214*H214</f>
        <v>0</v>
      </c>
      <c r="S214" s="244">
        <v>0</v>
      </c>
      <c r="T214" s="245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46" t="s">
        <v>153</v>
      </c>
      <c r="AT214" s="246" t="s">
        <v>149</v>
      </c>
      <c r="AU214" s="246" t="s">
        <v>85</v>
      </c>
      <c r="AY214" s="14" t="s">
        <v>147</v>
      </c>
      <c r="BE214" s="247">
        <f>IF(N214="základná",J214,0)</f>
        <v>0</v>
      </c>
      <c r="BF214" s="247">
        <f>IF(N214="znížená",J214,0)</f>
        <v>0</v>
      </c>
      <c r="BG214" s="247">
        <f>IF(N214="zákl. prenesená",J214,0)</f>
        <v>0</v>
      </c>
      <c r="BH214" s="247">
        <f>IF(N214="zníž. prenesená",J214,0)</f>
        <v>0</v>
      </c>
      <c r="BI214" s="247">
        <f>IF(N214="nulová",J214,0)</f>
        <v>0</v>
      </c>
      <c r="BJ214" s="14" t="s">
        <v>85</v>
      </c>
      <c r="BK214" s="247">
        <f>ROUND(I214*H214,2)</f>
        <v>0</v>
      </c>
      <c r="BL214" s="14" t="s">
        <v>153</v>
      </c>
      <c r="BM214" s="246" t="s">
        <v>387</v>
      </c>
    </row>
    <row r="215" s="2" customFormat="1" ht="24.15" customHeight="1">
      <c r="A215" s="35"/>
      <c r="B215" s="36"/>
      <c r="C215" s="234" t="s">
        <v>270</v>
      </c>
      <c r="D215" s="234" t="s">
        <v>149</v>
      </c>
      <c r="E215" s="235" t="s">
        <v>388</v>
      </c>
      <c r="F215" s="236" t="s">
        <v>389</v>
      </c>
      <c r="G215" s="237" t="s">
        <v>152</v>
      </c>
      <c r="H215" s="238">
        <v>25.155999999999999</v>
      </c>
      <c r="I215" s="239"/>
      <c r="J215" s="240">
        <f>ROUND(I215*H215,2)</f>
        <v>0</v>
      </c>
      <c r="K215" s="241"/>
      <c r="L215" s="41"/>
      <c r="M215" s="242" t="s">
        <v>1</v>
      </c>
      <c r="N215" s="243" t="s">
        <v>41</v>
      </c>
      <c r="O215" s="94"/>
      <c r="P215" s="244">
        <f>O215*H215</f>
        <v>0</v>
      </c>
      <c r="Q215" s="244">
        <v>0</v>
      </c>
      <c r="R215" s="244">
        <f>Q215*H215</f>
        <v>0</v>
      </c>
      <c r="S215" s="244">
        <v>0</v>
      </c>
      <c r="T215" s="245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46" t="s">
        <v>153</v>
      </c>
      <c r="AT215" s="246" t="s">
        <v>149</v>
      </c>
      <c r="AU215" s="246" t="s">
        <v>85</v>
      </c>
      <c r="AY215" s="14" t="s">
        <v>147</v>
      </c>
      <c r="BE215" s="247">
        <f>IF(N215="základná",J215,0)</f>
        <v>0</v>
      </c>
      <c r="BF215" s="247">
        <f>IF(N215="znížená",J215,0)</f>
        <v>0</v>
      </c>
      <c r="BG215" s="247">
        <f>IF(N215="zákl. prenesená",J215,0)</f>
        <v>0</v>
      </c>
      <c r="BH215" s="247">
        <f>IF(N215="zníž. prenesená",J215,0)</f>
        <v>0</v>
      </c>
      <c r="BI215" s="247">
        <f>IF(N215="nulová",J215,0)</f>
        <v>0</v>
      </c>
      <c r="BJ215" s="14" t="s">
        <v>85</v>
      </c>
      <c r="BK215" s="247">
        <f>ROUND(I215*H215,2)</f>
        <v>0</v>
      </c>
      <c r="BL215" s="14" t="s">
        <v>153</v>
      </c>
      <c r="BM215" s="246" t="s">
        <v>390</v>
      </c>
    </row>
    <row r="216" s="2" customFormat="1" ht="24.15" customHeight="1">
      <c r="A216" s="35"/>
      <c r="B216" s="36"/>
      <c r="C216" s="234" t="s">
        <v>391</v>
      </c>
      <c r="D216" s="234" t="s">
        <v>149</v>
      </c>
      <c r="E216" s="235" t="s">
        <v>392</v>
      </c>
      <c r="F216" s="236" t="s">
        <v>393</v>
      </c>
      <c r="G216" s="237" t="s">
        <v>191</v>
      </c>
      <c r="H216" s="238">
        <v>294.16000000000003</v>
      </c>
      <c r="I216" s="239"/>
      <c r="J216" s="240">
        <f>ROUND(I216*H216,2)</f>
        <v>0</v>
      </c>
      <c r="K216" s="241"/>
      <c r="L216" s="41"/>
      <c r="M216" s="242" t="s">
        <v>1</v>
      </c>
      <c r="N216" s="243" t="s">
        <v>41</v>
      </c>
      <c r="O216" s="94"/>
      <c r="P216" s="244">
        <f>O216*H216</f>
        <v>0</v>
      </c>
      <c r="Q216" s="244">
        <v>0</v>
      </c>
      <c r="R216" s="244">
        <f>Q216*H216</f>
        <v>0</v>
      </c>
      <c r="S216" s="244">
        <v>0</v>
      </c>
      <c r="T216" s="245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46" t="s">
        <v>153</v>
      </c>
      <c r="AT216" s="246" t="s">
        <v>149</v>
      </c>
      <c r="AU216" s="246" t="s">
        <v>85</v>
      </c>
      <c r="AY216" s="14" t="s">
        <v>147</v>
      </c>
      <c r="BE216" s="247">
        <f>IF(N216="základná",J216,0)</f>
        <v>0</v>
      </c>
      <c r="BF216" s="247">
        <f>IF(N216="znížená",J216,0)</f>
        <v>0</v>
      </c>
      <c r="BG216" s="247">
        <f>IF(N216="zákl. prenesená",J216,0)</f>
        <v>0</v>
      </c>
      <c r="BH216" s="247">
        <f>IF(N216="zníž. prenesená",J216,0)</f>
        <v>0</v>
      </c>
      <c r="BI216" s="247">
        <f>IF(N216="nulová",J216,0)</f>
        <v>0</v>
      </c>
      <c r="BJ216" s="14" t="s">
        <v>85</v>
      </c>
      <c r="BK216" s="247">
        <f>ROUND(I216*H216,2)</f>
        <v>0</v>
      </c>
      <c r="BL216" s="14" t="s">
        <v>153</v>
      </c>
      <c r="BM216" s="246" t="s">
        <v>394</v>
      </c>
    </row>
    <row r="217" s="2" customFormat="1" ht="21.75" customHeight="1">
      <c r="A217" s="35"/>
      <c r="B217" s="36"/>
      <c r="C217" s="234" t="s">
        <v>274</v>
      </c>
      <c r="D217" s="234" t="s">
        <v>149</v>
      </c>
      <c r="E217" s="235" t="s">
        <v>395</v>
      </c>
      <c r="F217" s="236" t="s">
        <v>396</v>
      </c>
      <c r="G217" s="237" t="s">
        <v>152</v>
      </c>
      <c r="H217" s="238">
        <v>65.938000000000002</v>
      </c>
      <c r="I217" s="239"/>
      <c r="J217" s="240">
        <f>ROUND(I217*H217,2)</f>
        <v>0</v>
      </c>
      <c r="K217" s="241"/>
      <c r="L217" s="41"/>
      <c r="M217" s="242" t="s">
        <v>1</v>
      </c>
      <c r="N217" s="243" t="s">
        <v>41</v>
      </c>
      <c r="O217" s="94"/>
      <c r="P217" s="244">
        <f>O217*H217</f>
        <v>0</v>
      </c>
      <c r="Q217" s="244">
        <v>0</v>
      </c>
      <c r="R217" s="244">
        <f>Q217*H217</f>
        <v>0</v>
      </c>
      <c r="S217" s="244">
        <v>0</v>
      </c>
      <c r="T217" s="245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46" t="s">
        <v>153</v>
      </c>
      <c r="AT217" s="246" t="s">
        <v>149</v>
      </c>
      <c r="AU217" s="246" t="s">
        <v>85</v>
      </c>
      <c r="AY217" s="14" t="s">
        <v>147</v>
      </c>
      <c r="BE217" s="247">
        <f>IF(N217="základná",J217,0)</f>
        <v>0</v>
      </c>
      <c r="BF217" s="247">
        <f>IF(N217="znížená",J217,0)</f>
        <v>0</v>
      </c>
      <c r="BG217" s="247">
        <f>IF(N217="zákl. prenesená",J217,0)</f>
        <v>0</v>
      </c>
      <c r="BH217" s="247">
        <f>IF(N217="zníž. prenesená",J217,0)</f>
        <v>0</v>
      </c>
      <c r="BI217" s="247">
        <f>IF(N217="nulová",J217,0)</f>
        <v>0</v>
      </c>
      <c r="BJ217" s="14" t="s">
        <v>85</v>
      </c>
      <c r="BK217" s="247">
        <f>ROUND(I217*H217,2)</f>
        <v>0</v>
      </c>
      <c r="BL217" s="14" t="s">
        <v>153</v>
      </c>
      <c r="BM217" s="246" t="s">
        <v>397</v>
      </c>
    </row>
    <row r="218" s="12" customFormat="1" ht="22.8" customHeight="1">
      <c r="A218" s="12"/>
      <c r="B218" s="218"/>
      <c r="C218" s="219"/>
      <c r="D218" s="220" t="s">
        <v>74</v>
      </c>
      <c r="E218" s="232" t="s">
        <v>177</v>
      </c>
      <c r="F218" s="232" t="s">
        <v>398</v>
      </c>
      <c r="G218" s="219"/>
      <c r="H218" s="219"/>
      <c r="I218" s="222"/>
      <c r="J218" s="233">
        <f>BK218</f>
        <v>0</v>
      </c>
      <c r="K218" s="219"/>
      <c r="L218" s="224"/>
      <c r="M218" s="225"/>
      <c r="N218" s="226"/>
      <c r="O218" s="226"/>
      <c r="P218" s="227">
        <f>SUM(P219:P227)</f>
        <v>0</v>
      </c>
      <c r="Q218" s="226"/>
      <c r="R218" s="227">
        <f>SUM(R219:R227)</f>
        <v>0</v>
      </c>
      <c r="S218" s="226"/>
      <c r="T218" s="228">
        <f>SUM(T219:T227)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29" t="s">
        <v>81</v>
      </c>
      <c r="AT218" s="230" t="s">
        <v>74</v>
      </c>
      <c r="AU218" s="230" t="s">
        <v>81</v>
      </c>
      <c r="AY218" s="229" t="s">
        <v>147</v>
      </c>
      <c r="BK218" s="231">
        <f>SUM(BK219:BK227)</f>
        <v>0</v>
      </c>
    </row>
    <row r="219" s="2" customFormat="1" ht="33" customHeight="1">
      <c r="A219" s="35"/>
      <c r="B219" s="36"/>
      <c r="C219" s="234" t="s">
        <v>399</v>
      </c>
      <c r="D219" s="234" t="s">
        <v>149</v>
      </c>
      <c r="E219" s="235" t="s">
        <v>400</v>
      </c>
      <c r="F219" s="236" t="s">
        <v>401</v>
      </c>
      <c r="G219" s="237" t="s">
        <v>191</v>
      </c>
      <c r="H219" s="238">
        <v>413.60000000000002</v>
      </c>
      <c r="I219" s="239"/>
      <c r="J219" s="240">
        <f>ROUND(I219*H219,2)</f>
        <v>0</v>
      </c>
      <c r="K219" s="241"/>
      <c r="L219" s="41"/>
      <c r="M219" s="242" t="s">
        <v>1</v>
      </c>
      <c r="N219" s="243" t="s">
        <v>41</v>
      </c>
      <c r="O219" s="94"/>
      <c r="P219" s="244">
        <f>O219*H219</f>
        <v>0</v>
      </c>
      <c r="Q219" s="244">
        <v>0</v>
      </c>
      <c r="R219" s="244">
        <f>Q219*H219</f>
        <v>0</v>
      </c>
      <c r="S219" s="244">
        <v>0</v>
      </c>
      <c r="T219" s="245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46" t="s">
        <v>153</v>
      </c>
      <c r="AT219" s="246" t="s">
        <v>149</v>
      </c>
      <c r="AU219" s="246" t="s">
        <v>85</v>
      </c>
      <c r="AY219" s="14" t="s">
        <v>147</v>
      </c>
      <c r="BE219" s="247">
        <f>IF(N219="základná",J219,0)</f>
        <v>0</v>
      </c>
      <c r="BF219" s="247">
        <f>IF(N219="znížená",J219,0)</f>
        <v>0</v>
      </c>
      <c r="BG219" s="247">
        <f>IF(N219="zákl. prenesená",J219,0)</f>
        <v>0</v>
      </c>
      <c r="BH219" s="247">
        <f>IF(N219="zníž. prenesená",J219,0)</f>
        <v>0</v>
      </c>
      <c r="BI219" s="247">
        <f>IF(N219="nulová",J219,0)</f>
        <v>0</v>
      </c>
      <c r="BJ219" s="14" t="s">
        <v>85</v>
      </c>
      <c r="BK219" s="247">
        <f>ROUND(I219*H219,2)</f>
        <v>0</v>
      </c>
      <c r="BL219" s="14" t="s">
        <v>153</v>
      </c>
      <c r="BM219" s="246" t="s">
        <v>402</v>
      </c>
    </row>
    <row r="220" s="2" customFormat="1" ht="44.25" customHeight="1">
      <c r="A220" s="35"/>
      <c r="B220" s="36"/>
      <c r="C220" s="234" t="s">
        <v>277</v>
      </c>
      <c r="D220" s="234" t="s">
        <v>149</v>
      </c>
      <c r="E220" s="235" t="s">
        <v>403</v>
      </c>
      <c r="F220" s="236" t="s">
        <v>404</v>
      </c>
      <c r="G220" s="237" t="s">
        <v>191</v>
      </c>
      <c r="H220" s="238">
        <v>413.60000000000002</v>
      </c>
      <c r="I220" s="239"/>
      <c r="J220" s="240">
        <f>ROUND(I220*H220,2)</f>
        <v>0</v>
      </c>
      <c r="K220" s="241"/>
      <c r="L220" s="41"/>
      <c r="M220" s="242" t="s">
        <v>1</v>
      </c>
      <c r="N220" s="243" t="s">
        <v>41</v>
      </c>
      <c r="O220" s="94"/>
      <c r="P220" s="244">
        <f>O220*H220</f>
        <v>0</v>
      </c>
      <c r="Q220" s="244">
        <v>0</v>
      </c>
      <c r="R220" s="244">
        <f>Q220*H220</f>
        <v>0</v>
      </c>
      <c r="S220" s="244">
        <v>0</v>
      </c>
      <c r="T220" s="245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46" t="s">
        <v>153</v>
      </c>
      <c r="AT220" s="246" t="s">
        <v>149</v>
      </c>
      <c r="AU220" s="246" t="s">
        <v>85</v>
      </c>
      <c r="AY220" s="14" t="s">
        <v>147</v>
      </c>
      <c r="BE220" s="247">
        <f>IF(N220="základná",J220,0)</f>
        <v>0</v>
      </c>
      <c r="BF220" s="247">
        <f>IF(N220="znížená",J220,0)</f>
        <v>0</v>
      </c>
      <c r="BG220" s="247">
        <f>IF(N220="zákl. prenesená",J220,0)</f>
        <v>0</v>
      </c>
      <c r="BH220" s="247">
        <f>IF(N220="zníž. prenesená",J220,0)</f>
        <v>0</v>
      </c>
      <c r="BI220" s="247">
        <f>IF(N220="nulová",J220,0)</f>
        <v>0</v>
      </c>
      <c r="BJ220" s="14" t="s">
        <v>85</v>
      </c>
      <c r="BK220" s="247">
        <f>ROUND(I220*H220,2)</f>
        <v>0</v>
      </c>
      <c r="BL220" s="14" t="s">
        <v>153</v>
      </c>
      <c r="BM220" s="246" t="s">
        <v>405</v>
      </c>
    </row>
    <row r="221" s="2" customFormat="1" ht="33" customHeight="1">
      <c r="A221" s="35"/>
      <c r="B221" s="36"/>
      <c r="C221" s="234" t="s">
        <v>406</v>
      </c>
      <c r="D221" s="234" t="s">
        <v>149</v>
      </c>
      <c r="E221" s="235" t="s">
        <v>407</v>
      </c>
      <c r="F221" s="236" t="s">
        <v>408</v>
      </c>
      <c r="G221" s="237" t="s">
        <v>191</v>
      </c>
      <c r="H221" s="238">
        <v>413.60000000000002</v>
      </c>
      <c r="I221" s="239"/>
      <c r="J221" s="240">
        <f>ROUND(I221*H221,2)</f>
        <v>0</v>
      </c>
      <c r="K221" s="241"/>
      <c r="L221" s="41"/>
      <c r="M221" s="242" t="s">
        <v>1</v>
      </c>
      <c r="N221" s="243" t="s">
        <v>41</v>
      </c>
      <c r="O221" s="94"/>
      <c r="P221" s="244">
        <f>O221*H221</f>
        <v>0</v>
      </c>
      <c r="Q221" s="244">
        <v>0</v>
      </c>
      <c r="R221" s="244">
        <f>Q221*H221</f>
        <v>0</v>
      </c>
      <c r="S221" s="244">
        <v>0</v>
      </c>
      <c r="T221" s="245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46" t="s">
        <v>153</v>
      </c>
      <c r="AT221" s="246" t="s">
        <v>149</v>
      </c>
      <c r="AU221" s="246" t="s">
        <v>85</v>
      </c>
      <c r="AY221" s="14" t="s">
        <v>147</v>
      </c>
      <c r="BE221" s="247">
        <f>IF(N221="základná",J221,0)</f>
        <v>0</v>
      </c>
      <c r="BF221" s="247">
        <f>IF(N221="znížená",J221,0)</f>
        <v>0</v>
      </c>
      <c r="BG221" s="247">
        <f>IF(N221="zákl. prenesená",J221,0)</f>
        <v>0</v>
      </c>
      <c r="BH221" s="247">
        <f>IF(N221="zníž. prenesená",J221,0)</f>
        <v>0</v>
      </c>
      <c r="BI221" s="247">
        <f>IF(N221="nulová",J221,0)</f>
        <v>0</v>
      </c>
      <c r="BJ221" s="14" t="s">
        <v>85</v>
      </c>
      <c r="BK221" s="247">
        <f>ROUND(I221*H221,2)</f>
        <v>0</v>
      </c>
      <c r="BL221" s="14" t="s">
        <v>153</v>
      </c>
      <c r="BM221" s="246" t="s">
        <v>409</v>
      </c>
    </row>
    <row r="222" s="2" customFormat="1" ht="24.15" customHeight="1">
      <c r="A222" s="35"/>
      <c r="B222" s="36"/>
      <c r="C222" s="234" t="s">
        <v>281</v>
      </c>
      <c r="D222" s="234" t="s">
        <v>149</v>
      </c>
      <c r="E222" s="235" t="s">
        <v>410</v>
      </c>
      <c r="F222" s="236" t="s">
        <v>411</v>
      </c>
      <c r="G222" s="237" t="s">
        <v>191</v>
      </c>
      <c r="H222" s="238">
        <v>100.55</v>
      </c>
      <c r="I222" s="239"/>
      <c r="J222" s="240">
        <f>ROUND(I222*H222,2)</f>
        <v>0</v>
      </c>
      <c r="K222" s="241"/>
      <c r="L222" s="41"/>
      <c r="M222" s="242" t="s">
        <v>1</v>
      </c>
      <c r="N222" s="243" t="s">
        <v>41</v>
      </c>
      <c r="O222" s="94"/>
      <c r="P222" s="244">
        <f>O222*H222</f>
        <v>0</v>
      </c>
      <c r="Q222" s="244">
        <v>0</v>
      </c>
      <c r="R222" s="244">
        <f>Q222*H222</f>
        <v>0</v>
      </c>
      <c r="S222" s="244">
        <v>0</v>
      </c>
      <c r="T222" s="245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46" t="s">
        <v>153</v>
      </c>
      <c r="AT222" s="246" t="s">
        <v>149</v>
      </c>
      <c r="AU222" s="246" t="s">
        <v>85</v>
      </c>
      <c r="AY222" s="14" t="s">
        <v>147</v>
      </c>
      <c r="BE222" s="247">
        <f>IF(N222="základná",J222,0)</f>
        <v>0</v>
      </c>
      <c r="BF222" s="247">
        <f>IF(N222="znížená",J222,0)</f>
        <v>0</v>
      </c>
      <c r="BG222" s="247">
        <f>IF(N222="zákl. prenesená",J222,0)</f>
        <v>0</v>
      </c>
      <c r="BH222" s="247">
        <f>IF(N222="zníž. prenesená",J222,0)</f>
        <v>0</v>
      </c>
      <c r="BI222" s="247">
        <f>IF(N222="nulová",J222,0)</f>
        <v>0</v>
      </c>
      <c r="BJ222" s="14" t="s">
        <v>85</v>
      </c>
      <c r="BK222" s="247">
        <f>ROUND(I222*H222,2)</f>
        <v>0</v>
      </c>
      <c r="BL222" s="14" t="s">
        <v>153</v>
      </c>
      <c r="BM222" s="246" t="s">
        <v>412</v>
      </c>
    </row>
    <row r="223" s="2" customFormat="1" ht="33" customHeight="1">
      <c r="A223" s="35"/>
      <c r="B223" s="36"/>
      <c r="C223" s="234" t="s">
        <v>413</v>
      </c>
      <c r="D223" s="234" t="s">
        <v>149</v>
      </c>
      <c r="E223" s="235" t="s">
        <v>414</v>
      </c>
      <c r="F223" s="236" t="s">
        <v>415</v>
      </c>
      <c r="G223" s="237" t="s">
        <v>191</v>
      </c>
      <c r="H223" s="238">
        <v>8.1600000000000001</v>
      </c>
      <c r="I223" s="239"/>
      <c r="J223" s="240">
        <f>ROUND(I223*H223,2)</f>
        <v>0</v>
      </c>
      <c r="K223" s="241"/>
      <c r="L223" s="41"/>
      <c r="M223" s="242" t="s">
        <v>1</v>
      </c>
      <c r="N223" s="243" t="s">
        <v>41</v>
      </c>
      <c r="O223" s="94"/>
      <c r="P223" s="244">
        <f>O223*H223</f>
        <v>0</v>
      </c>
      <c r="Q223" s="244">
        <v>0</v>
      </c>
      <c r="R223" s="244">
        <f>Q223*H223</f>
        <v>0</v>
      </c>
      <c r="S223" s="244">
        <v>0</v>
      </c>
      <c r="T223" s="245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46" t="s">
        <v>153</v>
      </c>
      <c r="AT223" s="246" t="s">
        <v>149</v>
      </c>
      <c r="AU223" s="246" t="s">
        <v>85</v>
      </c>
      <c r="AY223" s="14" t="s">
        <v>147</v>
      </c>
      <c r="BE223" s="247">
        <f>IF(N223="základná",J223,0)</f>
        <v>0</v>
      </c>
      <c r="BF223" s="247">
        <f>IF(N223="znížená",J223,0)</f>
        <v>0</v>
      </c>
      <c r="BG223" s="247">
        <f>IF(N223="zákl. prenesená",J223,0)</f>
        <v>0</v>
      </c>
      <c r="BH223" s="247">
        <f>IF(N223="zníž. prenesená",J223,0)</f>
        <v>0</v>
      </c>
      <c r="BI223" s="247">
        <f>IF(N223="nulová",J223,0)</f>
        <v>0</v>
      </c>
      <c r="BJ223" s="14" t="s">
        <v>85</v>
      </c>
      <c r="BK223" s="247">
        <f>ROUND(I223*H223,2)</f>
        <v>0</v>
      </c>
      <c r="BL223" s="14" t="s">
        <v>153</v>
      </c>
      <c r="BM223" s="246" t="s">
        <v>416</v>
      </c>
    </row>
    <row r="224" s="2" customFormat="1" ht="24.15" customHeight="1">
      <c r="A224" s="35"/>
      <c r="B224" s="36"/>
      <c r="C224" s="234" t="s">
        <v>284</v>
      </c>
      <c r="D224" s="234" t="s">
        <v>149</v>
      </c>
      <c r="E224" s="235" t="s">
        <v>417</v>
      </c>
      <c r="F224" s="236" t="s">
        <v>418</v>
      </c>
      <c r="G224" s="237" t="s">
        <v>152</v>
      </c>
      <c r="H224" s="238">
        <v>1058.682</v>
      </c>
      <c r="I224" s="239"/>
      <c r="J224" s="240">
        <f>ROUND(I224*H224,2)</f>
        <v>0</v>
      </c>
      <c r="K224" s="241"/>
      <c r="L224" s="41"/>
      <c r="M224" s="242" t="s">
        <v>1</v>
      </c>
      <c r="N224" s="243" t="s">
        <v>41</v>
      </c>
      <c r="O224" s="94"/>
      <c r="P224" s="244">
        <f>O224*H224</f>
        <v>0</v>
      </c>
      <c r="Q224" s="244">
        <v>0</v>
      </c>
      <c r="R224" s="244">
        <f>Q224*H224</f>
        <v>0</v>
      </c>
      <c r="S224" s="244">
        <v>0</v>
      </c>
      <c r="T224" s="245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46" t="s">
        <v>153</v>
      </c>
      <c r="AT224" s="246" t="s">
        <v>149</v>
      </c>
      <c r="AU224" s="246" t="s">
        <v>85</v>
      </c>
      <c r="AY224" s="14" t="s">
        <v>147</v>
      </c>
      <c r="BE224" s="247">
        <f>IF(N224="základná",J224,0)</f>
        <v>0</v>
      </c>
      <c r="BF224" s="247">
        <f>IF(N224="znížená",J224,0)</f>
        <v>0</v>
      </c>
      <c r="BG224" s="247">
        <f>IF(N224="zákl. prenesená",J224,0)</f>
        <v>0</v>
      </c>
      <c r="BH224" s="247">
        <f>IF(N224="zníž. prenesená",J224,0)</f>
        <v>0</v>
      </c>
      <c r="BI224" s="247">
        <f>IF(N224="nulová",J224,0)</f>
        <v>0</v>
      </c>
      <c r="BJ224" s="14" t="s">
        <v>85</v>
      </c>
      <c r="BK224" s="247">
        <f>ROUND(I224*H224,2)</f>
        <v>0</v>
      </c>
      <c r="BL224" s="14" t="s">
        <v>153</v>
      </c>
      <c r="BM224" s="246" t="s">
        <v>419</v>
      </c>
    </row>
    <row r="225" s="2" customFormat="1" ht="37.8" customHeight="1">
      <c r="A225" s="35"/>
      <c r="B225" s="36"/>
      <c r="C225" s="234" t="s">
        <v>420</v>
      </c>
      <c r="D225" s="234" t="s">
        <v>149</v>
      </c>
      <c r="E225" s="235" t="s">
        <v>421</v>
      </c>
      <c r="F225" s="236" t="s">
        <v>422</v>
      </c>
      <c r="G225" s="237" t="s">
        <v>152</v>
      </c>
      <c r="H225" s="238">
        <v>1058.682</v>
      </c>
      <c r="I225" s="239"/>
      <c r="J225" s="240">
        <f>ROUND(I225*H225,2)</f>
        <v>0</v>
      </c>
      <c r="K225" s="241"/>
      <c r="L225" s="41"/>
      <c r="M225" s="242" t="s">
        <v>1</v>
      </c>
      <c r="N225" s="243" t="s">
        <v>41</v>
      </c>
      <c r="O225" s="94"/>
      <c r="P225" s="244">
        <f>O225*H225</f>
        <v>0</v>
      </c>
      <c r="Q225" s="244">
        <v>0</v>
      </c>
      <c r="R225" s="244">
        <f>Q225*H225</f>
        <v>0</v>
      </c>
      <c r="S225" s="244">
        <v>0</v>
      </c>
      <c r="T225" s="245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46" t="s">
        <v>153</v>
      </c>
      <c r="AT225" s="246" t="s">
        <v>149</v>
      </c>
      <c r="AU225" s="246" t="s">
        <v>85</v>
      </c>
      <c r="AY225" s="14" t="s">
        <v>147</v>
      </c>
      <c r="BE225" s="247">
        <f>IF(N225="základná",J225,0)</f>
        <v>0</v>
      </c>
      <c r="BF225" s="247">
        <f>IF(N225="znížená",J225,0)</f>
        <v>0</v>
      </c>
      <c r="BG225" s="247">
        <f>IF(N225="zákl. prenesená",J225,0)</f>
        <v>0</v>
      </c>
      <c r="BH225" s="247">
        <f>IF(N225="zníž. prenesená",J225,0)</f>
        <v>0</v>
      </c>
      <c r="BI225" s="247">
        <f>IF(N225="nulová",J225,0)</f>
        <v>0</v>
      </c>
      <c r="BJ225" s="14" t="s">
        <v>85</v>
      </c>
      <c r="BK225" s="247">
        <f>ROUND(I225*H225,2)</f>
        <v>0</v>
      </c>
      <c r="BL225" s="14" t="s">
        <v>153</v>
      </c>
      <c r="BM225" s="246" t="s">
        <v>423</v>
      </c>
    </row>
    <row r="226" s="2" customFormat="1" ht="24.15" customHeight="1">
      <c r="A226" s="35"/>
      <c r="B226" s="36"/>
      <c r="C226" s="234" t="s">
        <v>288</v>
      </c>
      <c r="D226" s="234" t="s">
        <v>149</v>
      </c>
      <c r="E226" s="235" t="s">
        <v>424</v>
      </c>
      <c r="F226" s="236" t="s">
        <v>425</v>
      </c>
      <c r="G226" s="237" t="s">
        <v>191</v>
      </c>
      <c r="H226" s="238">
        <v>195.53</v>
      </c>
      <c r="I226" s="239"/>
      <c r="J226" s="240">
        <f>ROUND(I226*H226,2)</f>
        <v>0</v>
      </c>
      <c r="K226" s="241"/>
      <c r="L226" s="41"/>
      <c r="M226" s="242" t="s">
        <v>1</v>
      </c>
      <c r="N226" s="243" t="s">
        <v>41</v>
      </c>
      <c r="O226" s="94"/>
      <c r="P226" s="244">
        <f>O226*H226</f>
        <v>0</v>
      </c>
      <c r="Q226" s="244">
        <v>0</v>
      </c>
      <c r="R226" s="244">
        <f>Q226*H226</f>
        <v>0</v>
      </c>
      <c r="S226" s="244">
        <v>0</v>
      </c>
      <c r="T226" s="245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46" t="s">
        <v>153</v>
      </c>
      <c r="AT226" s="246" t="s">
        <v>149</v>
      </c>
      <c r="AU226" s="246" t="s">
        <v>85</v>
      </c>
      <c r="AY226" s="14" t="s">
        <v>147</v>
      </c>
      <c r="BE226" s="247">
        <f>IF(N226="základná",J226,0)</f>
        <v>0</v>
      </c>
      <c r="BF226" s="247">
        <f>IF(N226="znížená",J226,0)</f>
        <v>0</v>
      </c>
      <c r="BG226" s="247">
        <f>IF(N226="zákl. prenesená",J226,0)</f>
        <v>0</v>
      </c>
      <c r="BH226" s="247">
        <f>IF(N226="zníž. prenesená",J226,0)</f>
        <v>0</v>
      </c>
      <c r="BI226" s="247">
        <f>IF(N226="nulová",J226,0)</f>
        <v>0</v>
      </c>
      <c r="BJ226" s="14" t="s">
        <v>85</v>
      </c>
      <c r="BK226" s="247">
        <f>ROUND(I226*H226,2)</f>
        <v>0</v>
      </c>
      <c r="BL226" s="14" t="s">
        <v>153</v>
      </c>
      <c r="BM226" s="246" t="s">
        <v>426</v>
      </c>
    </row>
    <row r="227" s="2" customFormat="1" ht="16.5" customHeight="1">
      <c r="A227" s="35"/>
      <c r="B227" s="36"/>
      <c r="C227" s="234" t="s">
        <v>427</v>
      </c>
      <c r="D227" s="234" t="s">
        <v>149</v>
      </c>
      <c r="E227" s="235" t="s">
        <v>428</v>
      </c>
      <c r="F227" s="236" t="s">
        <v>429</v>
      </c>
      <c r="G227" s="237" t="s">
        <v>191</v>
      </c>
      <c r="H227" s="238">
        <v>304.24000000000001</v>
      </c>
      <c r="I227" s="239"/>
      <c r="J227" s="240">
        <f>ROUND(I227*H227,2)</f>
        <v>0</v>
      </c>
      <c r="K227" s="241"/>
      <c r="L227" s="41"/>
      <c r="M227" s="242" t="s">
        <v>1</v>
      </c>
      <c r="N227" s="243" t="s">
        <v>41</v>
      </c>
      <c r="O227" s="94"/>
      <c r="P227" s="244">
        <f>O227*H227</f>
        <v>0</v>
      </c>
      <c r="Q227" s="244">
        <v>0</v>
      </c>
      <c r="R227" s="244">
        <f>Q227*H227</f>
        <v>0</v>
      </c>
      <c r="S227" s="244">
        <v>0</v>
      </c>
      <c r="T227" s="245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46" t="s">
        <v>153</v>
      </c>
      <c r="AT227" s="246" t="s">
        <v>149</v>
      </c>
      <c r="AU227" s="246" t="s">
        <v>85</v>
      </c>
      <c r="AY227" s="14" t="s">
        <v>147</v>
      </c>
      <c r="BE227" s="247">
        <f>IF(N227="základná",J227,0)</f>
        <v>0</v>
      </c>
      <c r="BF227" s="247">
        <f>IF(N227="znížená",J227,0)</f>
        <v>0</v>
      </c>
      <c r="BG227" s="247">
        <f>IF(N227="zákl. prenesená",J227,0)</f>
        <v>0</v>
      </c>
      <c r="BH227" s="247">
        <f>IF(N227="zníž. prenesená",J227,0)</f>
        <v>0</v>
      </c>
      <c r="BI227" s="247">
        <f>IF(N227="nulová",J227,0)</f>
        <v>0</v>
      </c>
      <c r="BJ227" s="14" t="s">
        <v>85</v>
      </c>
      <c r="BK227" s="247">
        <f>ROUND(I227*H227,2)</f>
        <v>0</v>
      </c>
      <c r="BL227" s="14" t="s">
        <v>153</v>
      </c>
      <c r="BM227" s="246" t="s">
        <v>430</v>
      </c>
    </row>
    <row r="228" s="12" customFormat="1" ht="22.8" customHeight="1">
      <c r="A228" s="12"/>
      <c r="B228" s="218"/>
      <c r="C228" s="219"/>
      <c r="D228" s="220" t="s">
        <v>74</v>
      </c>
      <c r="E228" s="232" t="s">
        <v>431</v>
      </c>
      <c r="F228" s="232" t="s">
        <v>432</v>
      </c>
      <c r="G228" s="219"/>
      <c r="H228" s="219"/>
      <c r="I228" s="222"/>
      <c r="J228" s="233">
        <f>BK228</f>
        <v>0</v>
      </c>
      <c r="K228" s="219"/>
      <c r="L228" s="224"/>
      <c r="M228" s="225"/>
      <c r="N228" s="226"/>
      <c r="O228" s="226"/>
      <c r="P228" s="227">
        <f>P229</f>
        <v>0</v>
      </c>
      <c r="Q228" s="226"/>
      <c r="R228" s="227">
        <f>R229</f>
        <v>0</v>
      </c>
      <c r="S228" s="226"/>
      <c r="T228" s="228">
        <f>T229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29" t="s">
        <v>81</v>
      </c>
      <c r="AT228" s="230" t="s">
        <v>74</v>
      </c>
      <c r="AU228" s="230" t="s">
        <v>81</v>
      </c>
      <c r="AY228" s="229" t="s">
        <v>147</v>
      </c>
      <c r="BK228" s="231">
        <f>BK229</f>
        <v>0</v>
      </c>
    </row>
    <row r="229" s="2" customFormat="1" ht="24.15" customHeight="1">
      <c r="A229" s="35"/>
      <c r="B229" s="36"/>
      <c r="C229" s="234" t="s">
        <v>291</v>
      </c>
      <c r="D229" s="234" t="s">
        <v>149</v>
      </c>
      <c r="E229" s="235" t="s">
        <v>433</v>
      </c>
      <c r="F229" s="236" t="s">
        <v>434</v>
      </c>
      <c r="G229" s="237" t="s">
        <v>183</v>
      </c>
      <c r="H229" s="238">
        <v>642.82600000000002</v>
      </c>
      <c r="I229" s="239"/>
      <c r="J229" s="240">
        <f>ROUND(I229*H229,2)</f>
        <v>0</v>
      </c>
      <c r="K229" s="241"/>
      <c r="L229" s="41"/>
      <c r="M229" s="242" t="s">
        <v>1</v>
      </c>
      <c r="N229" s="243" t="s">
        <v>41</v>
      </c>
      <c r="O229" s="94"/>
      <c r="P229" s="244">
        <f>O229*H229</f>
        <v>0</v>
      </c>
      <c r="Q229" s="244">
        <v>0</v>
      </c>
      <c r="R229" s="244">
        <f>Q229*H229</f>
        <v>0</v>
      </c>
      <c r="S229" s="244">
        <v>0</v>
      </c>
      <c r="T229" s="245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46" t="s">
        <v>153</v>
      </c>
      <c r="AT229" s="246" t="s">
        <v>149</v>
      </c>
      <c r="AU229" s="246" t="s">
        <v>85</v>
      </c>
      <c r="AY229" s="14" t="s">
        <v>147</v>
      </c>
      <c r="BE229" s="247">
        <f>IF(N229="základná",J229,0)</f>
        <v>0</v>
      </c>
      <c r="BF229" s="247">
        <f>IF(N229="znížená",J229,0)</f>
        <v>0</v>
      </c>
      <c r="BG229" s="247">
        <f>IF(N229="zákl. prenesená",J229,0)</f>
        <v>0</v>
      </c>
      <c r="BH229" s="247">
        <f>IF(N229="zníž. prenesená",J229,0)</f>
        <v>0</v>
      </c>
      <c r="BI229" s="247">
        <f>IF(N229="nulová",J229,0)</f>
        <v>0</v>
      </c>
      <c r="BJ229" s="14" t="s">
        <v>85</v>
      </c>
      <c r="BK229" s="247">
        <f>ROUND(I229*H229,2)</f>
        <v>0</v>
      </c>
      <c r="BL229" s="14" t="s">
        <v>153</v>
      </c>
      <c r="BM229" s="246" t="s">
        <v>435</v>
      </c>
    </row>
    <row r="230" s="12" customFormat="1" ht="25.92" customHeight="1">
      <c r="A230" s="12"/>
      <c r="B230" s="218"/>
      <c r="C230" s="219"/>
      <c r="D230" s="220" t="s">
        <v>74</v>
      </c>
      <c r="E230" s="221" t="s">
        <v>436</v>
      </c>
      <c r="F230" s="221" t="s">
        <v>437</v>
      </c>
      <c r="G230" s="219"/>
      <c r="H230" s="219"/>
      <c r="I230" s="222"/>
      <c r="J230" s="223">
        <f>BK230</f>
        <v>0</v>
      </c>
      <c r="K230" s="219"/>
      <c r="L230" s="224"/>
      <c r="M230" s="225"/>
      <c r="N230" s="226"/>
      <c r="O230" s="226"/>
      <c r="P230" s="227">
        <f>P231+P243+P247+P259+P263+P278+P286+P293+P299+P312+P317+P325+P329+P333</f>
        <v>0</v>
      </c>
      <c r="Q230" s="226"/>
      <c r="R230" s="227">
        <f>R231+R243+R247+R259+R263+R278+R286+R293+R299+R312+R317+R325+R329+R333</f>
        <v>0</v>
      </c>
      <c r="S230" s="226"/>
      <c r="T230" s="228">
        <f>T231+T243+T247+T259+T263+T278+T286+T293+T299+T312+T317+T325+T329+T333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29" t="s">
        <v>85</v>
      </c>
      <c r="AT230" s="230" t="s">
        <v>74</v>
      </c>
      <c r="AU230" s="230" t="s">
        <v>75</v>
      </c>
      <c r="AY230" s="229" t="s">
        <v>147</v>
      </c>
      <c r="BK230" s="231">
        <f>BK231+BK243+BK247+BK259+BK263+BK278+BK286+BK293+BK299+BK312+BK317+BK325+BK329+BK333</f>
        <v>0</v>
      </c>
    </row>
    <row r="231" s="12" customFormat="1" ht="22.8" customHeight="1">
      <c r="A231" s="12"/>
      <c r="B231" s="218"/>
      <c r="C231" s="219"/>
      <c r="D231" s="220" t="s">
        <v>74</v>
      </c>
      <c r="E231" s="232" t="s">
        <v>438</v>
      </c>
      <c r="F231" s="232" t="s">
        <v>439</v>
      </c>
      <c r="G231" s="219"/>
      <c r="H231" s="219"/>
      <c r="I231" s="222"/>
      <c r="J231" s="233">
        <f>BK231</f>
        <v>0</v>
      </c>
      <c r="K231" s="219"/>
      <c r="L231" s="224"/>
      <c r="M231" s="225"/>
      <c r="N231" s="226"/>
      <c r="O231" s="226"/>
      <c r="P231" s="227">
        <f>SUM(P232:P242)</f>
        <v>0</v>
      </c>
      <c r="Q231" s="226"/>
      <c r="R231" s="227">
        <f>SUM(R232:R242)</f>
        <v>0</v>
      </c>
      <c r="S231" s="226"/>
      <c r="T231" s="228">
        <f>SUM(T232:T242)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29" t="s">
        <v>85</v>
      </c>
      <c r="AT231" s="230" t="s">
        <v>74</v>
      </c>
      <c r="AU231" s="230" t="s">
        <v>81</v>
      </c>
      <c r="AY231" s="229" t="s">
        <v>147</v>
      </c>
      <c r="BK231" s="231">
        <f>SUM(BK232:BK242)</f>
        <v>0</v>
      </c>
    </row>
    <row r="232" s="2" customFormat="1" ht="24.15" customHeight="1">
      <c r="A232" s="35"/>
      <c r="B232" s="36"/>
      <c r="C232" s="234" t="s">
        <v>440</v>
      </c>
      <c r="D232" s="234" t="s">
        <v>149</v>
      </c>
      <c r="E232" s="235" t="s">
        <v>441</v>
      </c>
      <c r="F232" s="236" t="s">
        <v>442</v>
      </c>
      <c r="G232" s="237" t="s">
        <v>191</v>
      </c>
      <c r="H232" s="238">
        <v>286.69</v>
      </c>
      <c r="I232" s="239"/>
      <c r="J232" s="240">
        <f>ROUND(I232*H232,2)</f>
        <v>0</v>
      </c>
      <c r="K232" s="241"/>
      <c r="L232" s="41"/>
      <c r="M232" s="242" t="s">
        <v>1</v>
      </c>
      <c r="N232" s="243" t="s">
        <v>41</v>
      </c>
      <c r="O232" s="94"/>
      <c r="P232" s="244">
        <f>O232*H232</f>
        <v>0</v>
      </c>
      <c r="Q232" s="244">
        <v>0</v>
      </c>
      <c r="R232" s="244">
        <f>Q232*H232</f>
        <v>0</v>
      </c>
      <c r="S232" s="244">
        <v>0</v>
      </c>
      <c r="T232" s="245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46" t="s">
        <v>176</v>
      </c>
      <c r="AT232" s="246" t="s">
        <v>149</v>
      </c>
      <c r="AU232" s="246" t="s">
        <v>85</v>
      </c>
      <c r="AY232" s="14" t="s">
        <v>147</v>
      </c>
      <c r="BE232" s="247">
        <f>IF(N232="základná",J232,0)</f>
        <v>0</v>
      </c>
      <c r="BF232" s="247">
        <f>IF(N232="znížená",J232,0)</f>
        <v>0</v>
      </c>
      <c r="BG232" s="247">
        <f>IF(N232="zákl. prenesená",J232,0)</f>
        <v>0</v>
      </c>
      <c r="BH232" s="247">
        <f>IF(N232="zníž. prenesená",J232,0)</f>
        <v>0</v>
      </c>
      <c r="BI232" s="247">
        <f>IF(N232="nulová",J232,0)</f>
        <v>0</v>
      </c>
      <c r="BJ232" s="14" t="s">
        <v>85</v>
      </c>
      <c r="BK232" s="247">
        <f>ROUND(I232*H232,2)</f>
        <v>0</v>
      </c>
      <c r="BL232" s="14" t="s">
        <v>176</v>
      </c>
      <c r="BM232" s="246" t="s">
        <v>443</v>
      </c>
    </row>
    <row r="233" s="2" customFormat="1" ht="16.5" customHeight="1">
      <c r="A233" s="35"/>
      <c r="B233" s="36"/>
      <c r="C233" s="248" t="s">
        <v>295</v>
      </c>
      <c r="D233" s="248" t="s">
        <v>444</v>
      </c>
      <c r="E233" s="249" t="s">
        <v>445</v>
      </c>
      <c r="F233" s="250" t="s">
        <v>446</v>
      </c>
      <c r="G233" s="251" t="s">
        <v>447</v>
      </c>
      <c r="H233" s="252">
        <v>0.085999999999999993</v>
      </c>
      <c r="I233" s="253"/>
      <c r="J233" s="254">
        <f>ROUND(I233*H233,2)</f>
        <v>0</v>
      </c>
      <c r="K233" s="255"/>
      <c r="L233" s="256"/>
      <c r="M233" s="257" t="s">
        <v>1</v>
      </c>
      <c r="N233" s="258" t="s">
        <v>41</v>
      </c>
      <c r="O233" s="94"/>
      <c r="P233" s="244">
        <f>O233*H233</f>
        <v>0</v>
      </c>
      <c r="Q233" s="244">
        <v>0</v>
      </c>
      <c r="R233" s="244">
        <f>Q233*H233</f>
        <v>0</v>
      </c>
      <c r="S233" s="244">
        <v>0</v>
      </c>
      <c r="T233" s="245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46" t="s">
        <v>206</v>
      </c>
      <c r="AT233" s="246" t="s">
        <v>444</v>
      </c>
      <c r="AU233" s="246" t="s">
        <v>85</v>
      </c>
      <c r="AY233" s="14" t="s">
        <v>147</v>
      </c>
      <c r="BE233" s="247">
        <f>IF(N233="základná",J233,0)</f>
        <v>0</v>
      </c>
      <c r="BF233" s="247">
        <f>IF(N233="znížená",J233,0)</f>
        <v>0</v>
      </c>
      <c r="BG233" s="247">
        <f>IF(N233="zákl. prenesená",J233,0)</f>
        <v>0</v>
      </c>
      <c r="BH233" s="247">
        <f>IF(N233="zníž. prenesená",J233,0)</f>
        <v>0</v>
      </c>
      <c r="BI233" s="247">
        <f>IF(N233="nulová",J233,0)</f>
        <v>0</v>
      </c>
      <c r="BJ233" s="14" t="s">
        <v>85</v>
      </c>
      <c r="BK233" s="247">
        <f>ROUND(I233*H233,2)</f>
        <v>0</v>
      </c>
      <c r="BL233" s="14" t="s">
        <v>176</v>
      </c>
      <c r="BM233" s="246" t="s">
        <v>448</v>
      </c>
    </row>
    <row r="234" s="2" customFormat="1" ht="24.15" customHeight="1">
      <c r="A234" s="35"/>
      <c r="B234" s="36"/>
      <c r="C234" s="234" t="s">
        <v>449</v>
      </c>
      <c r="D234" s="234" t="s">
        <v>149</v>
      </c>
      <c r="E234" s="235" t="s">
        <v>450</v>
      </c>
      <c r="F234" s="236" t="s">
        <v>451</v>
      </c>
      <c r="G234" s="237" t="s">
        <v>191</v>
      </c>
      <c r="H234" s="238">
        <v>45.061</v>
      </c>
      <c r="I234" s="239"/>
      <c r="J234" s="240">
        <f>ROUND(I234*H234,2)</f>
        <v>0</v>
      </c>
      <c r="K234" s="241"/>
      <c r="L234" s="41"/>
      <c r="M234" s="242" t="s">
        <v>1</v>
      </c>
      <c r="N234" s="243" t="s">
        <v>41</v>
      </c>
      <c r="O234" s="94"/>
      <c r="P234" s="244">
        <f>O234*H234</f>
        <v>0</v>
      </c>
      <c r="Q234" s="244">
        <v>0</v>
      </c>
      <c r="R234" s="244">
        <f>Q234*H234</f>
        <v>0</v>
      </c>
      <c r="S234" s="244">
        <v>0</v>
      </c>
      <c r="T234" s="245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46" t="s">
        <v>176</v>
      </c>
      <c r="AT234" s="246" t="s">
        <v>149</v>
      </c>
      <c r="AU234" s="246" t="s">
        <v>85</v>
      </c>
      <c r="AY234" s="14" t="s">
        <v>147</v>
      </c>
      <c r="BE234" s="247">
        <f>IF(N234="základná",J234,0)</f>
        <v>0</v>
      </c>
      <c r="BF234" s="247">
        <f>IF(N234="znížená",J234,0)</f>
        <v>0</v>
      </c>
      <c r="BG234" s="247">
        <f>IF(N234="zákl. prenesená",J234,0)</f>
        <v>0</v>
      </c>
      <c r="BH234" s="247">
        <f>IF(N234="zníž. prenesená",J234,0)</f>
        <v>0</v>
      </c>
      <c r="BI234" s="247">
        <f>IF(N234="nulová",J234,0)</f>
        <v>0</v>
      </c>
      <c r="BJ234" s="14" t="s">
        <v>85</v>
      </c>
      <c r="BK234" s="247">
        <f>ROUND(I234*H234,2)</f>
        <v>0</v>
      </c>
      <c r="BL234" s="14" t="s">
        <v>176</v>
      </c>
      <c r="BM234" s="246" t="s">
        <v>452</v>
      </c>
    </row>
    <row r="235" s="2" customFormat="1" ht="16.5" customHeight="1">
      <c r="A235" s="35"/>
      <c r="B235" s="36"/>
      <c r="C235" s="248" t="s">
        <v>298</v>
      </c>
      <c r="D235" s="248" t="s">
        <v>444</v>
      </c>
      <c r="E235" s="249" t="s">
        <v>445</v>
      </c>
      <c r="F235" s="250" t="s">
        <v>446</v>
      </c>
      <c r="G235" s="251" t="s">
        <v>447</v>
      </c>
      <c r="H235" s="252">
        <v>0.016</v>
      </c>
      <c r="I235" s="253"/>
      <c r="J235" s="254">
        <f>ROUND(I235*H235,2)</f>
        <v>0</v>
      </c>
      <c r="K235" s="255"/>
      <c r="L235" s="256"/>
      <c r="M235" s="257" t="s">
        <v>1</v>
      </c>
      <c r="N235" s="258" t="s">
        <v>41</v>
      </c>
      <c r="O235" s="94"/>
      <c r="P235" s="244">
        <f>O235*H235</f>
        <v>0</v>
      </c>
      <c r="Q235" s="244">
        <v>0</v>
      </c>
      <c r="R235" s="244">
        <f>Q235*H235</f>
        <v>0</v>
      </c>
      <c r="S235" s="244">
        <v>0</v>
      </c>
      <c r="T235" s="245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46" t="s">
        <v>206</v>
      </c>
      <c r="AT235" s="246" t="s">
        <v>444</v>
      </c>
      <c r="AU235" s="246" t="s">
        <v>85</v>
      </c>
      <c r="AY235" s="14" t="s">
        <v>147</v>
      </c>
      <c r="BE235" s="247">
        <f>IF(N235="základná",J235,0)</f>
        <v>0</v>
      </c>
      <c r="BF235" s="247">
        <f>IF(N235="znížená",J235,0)</f>
        <v>0</v>
      </c>
      <c r="BG235" s="247">
        <f>IF(N235="zákl. prenesená",J235,0)</f>
        <v>0</v>
      </c>
      <c r="BH235" s="247">
        <f>IF(N235="zníž. prenesená",J235,0)</f>
        <v>0</v>
      </c>
      <c r="BI235" s="247">
        <f>IF(N235="nulová",J235,0)</f>
        <v>0</v>
      </c>
      <c r="BJ235" s="14" t="s">
        <v>85</v>
      </c>
      <c r="BK235" s="247">
        <f>ROUND(I235*H235,2)</f>
        <v>0</v>
      </c>
      <c r="BL235" s="14" t="s">
        <v>176</v>
      </c>
      <c r="BM235" s="246" t="s">
        <v>453</v>
      </c>
    </row>
    <row r="236" s="2" customFormat="1" ht="24.15" customHeight="1">
      <c r="A236" s="35"/>
      <c r="B236" s="36"/>
      <c r="C236" s="234" t="s">
        <v>454</v>
      </c>
      <c r="D236" s="234" t="s">
        <v>149</v>
      </c>
      <c r="E236" s="235" t="s">
        <v>455</v>
      </c>
      <c r="F236" s="236" t="s">
        <v>456</v>
      </c>
      <c r="G236" s="237" t="s">
        <v>191</v>
      </c>
      <c r="H236" s="238">
        <v>281.95999999999998</v>
      </c>
      <c r="I236" s="239"/>
      <c r="J236" s="240">
        <f>ROUND(I236*H236,2)</f>
        <v>0</v>
      </c>
      <c r="K236" s="241"/>
      <c r="L236" s="41"/>
      <c r="M236" s="242" t="s">
        <v>1</v>
      </c>
      <c r="N236" s="243" t="s">
        <v>41</v>
      </c>
      <c r="O236" s="94"/>
      <c r="P236" s="244">
        <f>O236*H236</f>
        <v>0</v>
      </c>
      <c r="Q236" s="244">
        <v>0</v>
      </c>
      <c r="R236" s="244">
        <f>Q236*H236</f>
        <v>0</v>
      </c>
      <c r="S236" s="244">
        <v>0</v>
      </c>
      <c r="T236" s="245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46" t="s">
        <v>176</v>
      </c>
      <c r="AT236" s="246" t="s">
        <v>149</v>
      </c>
      <c r="AU236" s="246" t="s">
        <v>85</v>
      </c>
      <c r="AY236" s="14" t="s">
        <v>147</v>
      </c>
      <c r="BE236" s="247">
        <f>IF(N236="základná",J236,0)</f>
        <v>0</v>
      </c>
      <c r="BF236" s="247">
        <f>IF(N236="znížená",J236,0)</f>
        <v>0</v>
      </c>
      <c r="BG236" s="247">
        <f>IF(N236="zákl. prenesená",J236,0)</f>
        <v>0</v>
      </c>
      <c r="BH236" s="247">
        <f>IF(N236="zníž. prenesená",J236,0)</f>
        <v>0</v>
      </c>
      <c r="BI236" s="247">
        <f>IF(N236="nulová",J236,0)</f>
        <v>0</v>
      </c>
      <c r="BJ236" s="14" t="s">
        <v>85</v>
      </c>
      <c r="BK236" s="247">
        <f>ROUND(I236*H236,2)</f>
        <v>0</v>
      </c>
      <c r="BL236" s="14" t="s">
        <v>176</v>
      </c>
      <c r="BM236" s="246" t="s">
        <v>457</v>
      </c>
    </row>
    <row r="237" s="2" customFormat="1" ht="16.5" customHeight="1">
      <c r="A237" s="35"/>
      <c r="B237" s="36"/>
      <c r="C237" s="248" t="s">
        <v>302</v>
      </c>
      <c r="D237" s="248" t="s">
        <v>444</v>
      </c>
      <c r="E237" s="249" t="s">
        <v>458</v>
      </c>
      <c r="F237" s="250" t="s">
        <v>459</v>
      </c>
      <c r="G237" s="251" t="s">
        <v>191</v>
      </c>
      <c r="H237" s="252">
        <v>324.25400000000002</v>
      </c>
      <c r="I237" s="253"/>
      <c r="J237" s="254">
        <f>ROUND(I237*H237,2)</f>
        <v>0</v>
      </c>
      <c r="K237" s="255"/>
      <c r="L237" s="256"/>
      <c r="M237" s="257" t="s">
        <v>1</v>
      </c>
      <c r="N237" s="258" t="s">
        <v>41</v>
      </c>
      <c r="O237" s="94"/>
      <c r="P237" s="244">
        <f>O237*H237</f>
        <v>0</v>
      </c>
      <c r="Q237" s="244">
        <v>0</v>
      </c>
      <c r="R237" s="244">
        <f>Q237*H237</f>
        <v>0</v>
      </c>
      <c r="S237" s="244">
        <v>0</v>
      </c>
      <c r="T237" s="245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46" t="s">
        <v>206</v>
      </c>
      <c r="AT237" s="246" t="s">
        <v>444</v>
      </c>
      <c r="AU237" s="246" t="s">
        <v>85</v>
      </c>
      <c r="AY237" s="14" t="s">
        <v>147</v>
      </c>
      <c r="BE237" s="247">
        <f>IF(N237="základná",J237,0)</f>
        <v>0</v>
      </c>
      <c r="BF237" s="247">
        <f>IF(N237="znížená",J237,0)</f>
        <v>0</v>
      </c>
      <c r="BG237" s="247">
        <f>IF(N237="zákl. prenesená",J237,0)</f>
        <v>0</v>
      </c>
      <c r="BH237" s="247">
        <f>IF(N237="zníž. prenesená",J237,0)</f>
        <v>0</v>
      </c>
      <c r="BI237" s="247">
        <f>IF(N237="nulová",J237,0)</f>
        <v>0</v>
      </c>
      <c r="BJ237" s="14" t="s">
        <v>85</v>
      </c>
      <c r="BK237" s="247">
        <f>ROUND(I237*H237,2)</f>
        <v>0</v>
      </c>
      <c r="BL237" s="14" t="s">
        <v>176</v>
      </c>
      <c r="BM237" s="246" t="s">
        <v>460</v>
      </c>
    </row>
    <row r="238" s="2" customFormat="1" ht="24.15" customHeight="1">
      <c r="A238" s="35"/>
      <c r="B238" s="36"/>
      <c r="C238" s="234" t="s">
        <v>461</v>
      </c>
      <c r="D238" s="234" t="s">
        <v>149</v>
      </c>
      <c r="E238" s="235" t="s">
        <v>462</v>
      </c>
      <c r="F238" s="236" t="s">
        <v>463</v>
      </c>
      <c r="G238" s="237" t="s">
        <v>191</v>
      </c>
      <c r="H238" s="238">
        <v>45.061</v>
      </c>
      <c r="I238" s="239"/>
      <c r="J238" s="240">
        <f>ROUND(I238*H238,2)</f>
        <v>0</v>
      </c>
      <c r="K238" s="241"/>
      <c r="L238" s="41"/>
      <c r="M238" s="242" t="s">
        <v>1</v>
      </c>
      <c r="N238" s="243" t="s">
        <v>41</v>
      </c>
      <c r="O238" s="94"/>
      <c r="P238" s="244">
        <f>O238*H238</f>
        <v>0</v>
      </c>
      <c r="Q238" s="244">
        <v>0</v>
      </c>
      <c r="R238" s="244">
        <f>Q238*H238</f>
        <v>0</v>
      </c>
      <c r="S238" s="244">
        <v>0</v>
      </c>
      <c r="T238" s="245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46" t="s">
        <v>176</v>
      </c>
      <c r="AT238" s="246" t="s">
        <v>149</v>
      </c>
      <c r="AU238" s="246" t="s">
        <v>85</v>
      </c>
      <c r="AY238" s="14" t="s">
        <v>147</v>
      </c>
      <c r="BE238" s="247">
        <f>IF(N238="základná",J238,0)</f>
        <v>0</v>
      </c>
      <c r="BF238" s="247">
        <f>IF(N238="znížená",J238,0)</f>
        <v>0</v>
      </c>
      <c r="BG238" s="247">
        <f>IF(N238="zákl. prenesená",J238,0)</f>
        <v>0</v>
      </c>
      <c r="BH238" s="247">
        <f>IF(N238="zníž. prenesená",J238,0)</f>
        <v>0</v>
      </c>
      <c r="BI238" s="247">
        <f>IF(N238="nulová",J238,0)</f>
        <v>0</v>
      </c>
      <c r="BJ238" s="14" t="s">
        <v>85</v>
      </c>
      <c r="BK238" s="247">
        <f>ROUND(I238*H238,2)</f>
        <v>0</v>
      </c>
      <c r="BL238" s="14" t="s">
        <v>176</v>
      </c>
      <c r="BM238" s="246" t="s">
        <v>464</v>
      </c>
    </row>
    <row r="239" s="2" customFormat="1" ht="16.5" customHeight="1">
      <c r="A239" s="35"/>
      <c r="B239" s="36"/>
      <c r="C239" s="248" t="s">
        <v>305</v>
      </c>
      <c r="D239" s="248" t="s">
        <v>444</v>
      </c>
      <c r="E239" s="249" t="s">
        <v>458</v>
      </c>
      <c r="F239" s="250" t="s">
        <v>459</v>
      </c>
      <c r="G239" s="251" t="s">
        <v>191</v>
      </c>
      <c r="H239" s="252">
        <v>59.593000000000004</v>
      </c>
      <c r="I239" s="253"/>
      <c r="J239" s="254">
        <f>ROUND(I239*H239,2)</f>
        <v>0</v>
      </c>
      <c r="K239" s="255"/>
      <c r="L239" s="256"/>
      <c r="M239" s="257" t="s">
        <v>1</v>
      </c>
      <c r="N239" s="258" t="s">
        <v>41</v>
      </c>
      <c r="O239" s="94"/>
      <c r="P239" s="244">
        <f>O239*H239</f>
        <v>0</v>
      </c>
      <c r="Q239" s="244">
        <v>0</v>
      </c>
      <c r="R239" s="244">
        <f>Q239*H239</f>
        <v>0</v>
      </c>
      <c r="S239" s="244">
        <v>0</v>
      </c>
      <c r="T239" s="245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46" t="s">
        <v>206</v>
      </c>
      <c r="AT239" s="246" t="s">
        <v>444</v>
      </c>
      <c r="AU239" s="246" t="s">
        <v>85</v>
      </c>
      <c r="AY239" s="14" t="s">
        <v>147</v>
      </c>
      <c r="BE239" s="247">
        <f>IF(N239="základná",J239,0)</f>
        <v>0</v>
      </c>
      <c r="BF239" s="247">
        <f>IF(N239="znížená",J239,0)</f>
        <v>0</v>
      </c>
      <c r="BG239" s="247">
        <f>IF(N239="zákl. prenesená",J239,0)</f>
        <v>0</v>
      </c>
      <c r="BH239" s="247">
        <f>IF(N239="zníž. prenesená",J239,0)</f>
        <v>0</v>
      </c>
      <c r="BI239" s="247">
        <f>IF(N239="nulová",J239,0)</f>
        <v>0</v>
      </c>
      <c r="BJ239" s="14" t="s">
        <v>85</v>
      </c>
      <c r="BK239" s="247">
        <f>ROUND(I239*H239,2)</f>
        <v>0</v>
      </c>
      <c r="BL239" s="14" t="s">
        <v>176</v>
      </c>
      <c r="BM239" s="246" t="s">
        <v>465</v>
      </c>
    </row>
    <row r="240" s="2" customFormat="1" ht="33" customHeight="1">
      <c r="A240" s="35"/>
      <c r="B240" s="36"/>
      <c r="C240" s="234" t="s">
        <v>466</v>
      </c>
      <c r="D240" s="234" t="s">
        <v>149</v>
      </c>
      <c r="E240" s="235" t="s">
        <v>467</v>
      </c>
      <c r="F240" s="236" t="s">
        <v>468</v>
      </c>
      <c r="G240" s="237" t="s">
        <v>191</v>
      </c>
      <c r="H240" s="238">
        <v>5.0899999999999999</v>
      </c>
      <c r="I240" s="239"/>
      <c r="J240" s="240">
        <f>ROUND(I240*H240,2)</f>
        <v>0</v>
      </c>
      <c r="K240" s="241"/>
      <c r="L240" s="41"/>
      <c r="M240" s="242" t="s">
        <v>1</v>
      </c>
      <c r="N240" s="243" t="s">
        <v>41</v>
      </c>
      <c r="O240" s="94"/>
      <c r="P240" s="244">
        <f>O240*H240</f>
        <v>0</v>
      </c>
      <c r="Q240" s="244">
        <v>0</v>
      </c>
      <c r="R240" s="244">
        <f>Q240*H240</f>
        <v>0</v>
      </c>
      <c r="S240" s="244">
        <v>0</v>
      </c>
      <c r="T240" s="245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46" t="s">
        <v>176</v>
      </c>
      <c r="AT240" s="246" t="s">
        <v>149</v>
      </c>
      <c r="AU240" s="246" t="s">
        <v>85</v>
      </c>
      <c r="AY240" s="14" t="s">
        <v>147</v>
      </c>
      <c r="BE240" s="247">
        <f>IF(N240="základná",J240,0)</f>
        <v>0</v>
      </c>
      <c r="BF240" s="247">
        <f>IF(N240="znížená",J240,0)</f>
        <v>0</v>
      </c>
      <c r="BG240" s="247">
        <f>IF(N240="zákl. prenesená",J240,0)</f>
        <v>0</v>
      </c>
      <c r="BH240" s="247">
        <f>IF(N240="zníž. prenesená",J240,0)</f>
        <v>0</v>
      </c>
      <c r="BI240" s="247">
        <f>IF(N240="nulová",J240,0)</f>
        <v>0</v>
      </c>
      <c r="BJ240" s="14" t="s">
        <v>85</v>
      </c>
      <c r="BK240" s="247">
        <f>ROUND(I240*H240,2)</f>
        <v>0</v>
      </c>
      <c r="BL240" s="14" t="s">
        <v>176</v>
      </c>
      <c r="BM240" s="246" t="s">
        <v>469</v>
      </c>
    </row>
    <row r="241" s="2" customFormat="1" ht="16.5" customHeight="1">
      <c r="A241" s="35"/>
      <c r="B241" s="36"/>
      <c r="C241" s="248" t="s">
        <v>309</v>
      </c>
      <c r="D241" s="248" t="s">
        <v>444</v>
      </c>
      <c r="E241" s="249" t="s">
        <v>470</v>
      </c>
      <c r="F241" s="250" t="s">
        <v>471</v>
      </c>
      <c r="G241" s="251" t="s">
        <v>447</v>
      </c>
      <c r="H241" s="252">
        <v>6.8719999999999999</v>
      </c>
      <c r="I241" s="253"/>
      <c r="J241" s="254">
        <f>ROUND(I241*H241,2)</f>
        <v>0</v>
      </c>
      <c r="K241" s="255"/>
      <c r="L241" s="256"/>
      <c r="M241" s="257" t="s">
        <v>1</v>
      </c>
      <c r="N241" s="258" t="s">
        <v>41</v>
      </c>
      <c r="O241" s="94"/>
      <c r="P241" s="244">
        <f>O241*H241</f>
        <v>0</v>
      </c>
      <c r="Q241" s="244">
        <v>0</v>
      </c>
      <c r="R241" s="244">
        <f>Q241*H241</f>
        <v>0</v>
      </c>
      <c r="S241" s="244">
        <v>0</v>
      </c>
      <c r="T241" s="245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46" t="s">
        <v>206</v>
      </c>
      <c r="AT241" s="246" t="s">
        <v>444</v>
      </c>
      <c r="AU241" s="246" t="s">
        <v>85</v>
      </c>
      <c r="AY241" s="14" t="s">
        <v>147</v>
      </c>
      <c r="BE241" s="247">
        <f>IF(N241="základná",J241,0)</f>
        <v>0</v>
      </c>
      <c r="BF241" s="247">
        <f>IF(N241="znížená",J241,0)</f>
        <v>0</v>
      </c>
      <c r="BG241" s="247">
        <f>IF(N241="zákl. prenesená",J241,0)</f>
        <v>0</v>
      </c>
      <c r="BH241" s="247">
        <f>IF(N241="zníž. prenesená",J241,0)</f>
        <v>0</v>
      </c>
      <c r="BI241" s="247">
        <f>IF(N241="nulová",J241,0)</f>
        <v>0</v>
      </c>
      <c r="BJ241" s="14" t="s">
        <v>85</v>
      </c>
      <c r="BK241" s="247">
        <f>ROUND(I241*H241,2)</f>
        <v>0</v>
      </c>
      <c r="BL241" s="14" t="s">
        <v>176</v>
      </c>
      <c r="BM241" s="246" t="s">
        <v>472</v>
      </c>
    </row>
    <row r="242" s="2" customFormat="1" ht="24.15" customHeight="1">
      <c r="A242" s="35"/>
      <c r="B242" s="36"/>
      <c r="C242" s="234" t="s">
        <v>473</v>
      </c>
      <c r="D242" s="234" t="s">
        <v>149</v>
      </c>
      <c r="E242" s="235" t="s">
        <v>474</v>
      </c>
      <c r="F242" s="236" t="s">
        <v>475</v>
      </c>
      <c r="G242" s="237" t="s">
        <v>476</v>
      </c>
      <c r="H242" s="259"/>
      <c r="I242" s="239"/>
      <c r="J242" s="240">
        <f>ROUND(I242*H242,2)</f>
        <v>0</v>
      </c>
      <c r="K242" s="241"/>
      <c r="L242" s="41"/>
      <c r="M242" s="242" t="s">
        <v>1</v>
      </c>
      <c r="N242" s="243" t="s">
        <v>41</v>
      </c>
      <c r="O242" s="94"/>
      <c r="P242" s="244">
        <f>O242*H242</f>
        <v>0</v>
      </c>
      <c r="Q242" s="244">
        <v>0</v>
      </c>
      <c r="R242" s="244">
        <f>Q242*H242</f>
        <v>0</v>
      </c>
      <c r="S242" s="244">
        <v>0</v>
      </c>
      <c r="T242" s="245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46" t="s">
        <v>176</v>
      </c>
      <c r="AT242" s="246" t="s">
        <v>149</v>
      </c>
      <c r="AU242" s="246" t="s">
        <v>85</v>
      </c>
      <c r="AY242" s="14" t="s">
        <v>147</v>
      </c>
      <c r="BE242" s="247">
        <f>IF(N242="základná",J242,0)</f>
        <v>0</v>
      </c>
      <c r="BF242" s="247">
        <f>IF(N242="znížená",J242,0)</f>
        <v>0</v>
      </c>
      <c r="BG242" s="247">
        <f>IF(N242="zákl. prenesená",J242,0)</f>
        <v>0</v>
      </c>
      <c r="BH242" s="247">
        <f>IF(N242="zníž. prenesená",J242,0)</f>
        <v>0</v>
      </c>
      <c r="BI242" s="247">
        <f>IF(N242="nulová",J242,0)</f>
        <v>0</v>
      </c>
      <c r="BJ242" s="14" t="s">
        <v>85</v>
      </c>
      <c r="BK242" s="247">
        <f>ROUND(I242*H242,2)</f>
        <v>0</v>
      </c>
      <c r="BL242" s="14" t="s">
        <v>176</v>
      </c>
      <c r="BM242" s="246" t="s">
        <v>477</v>
      </c>
    </row>
    <row r="243" s="12" customFormat="1" ht="22.8" customHeight="1">
      <c r="A243" s="12"/>
      <c r="B243" s="218"/>
      <c r="C243" s="219"/>
      <c r="D243" s="220" t="s">
        <v>74</v>
      </c>
      <c r="E243" s="232" t="s">
        <v>478</v>
      </c>
      <c r="F243" s="232" t="s">
        <v>479</v>
      </c>
      <c r="G243" s="219"/>
      <c r="H243" s="219"/>
      <c r="I243" s="222"/>
      <c r="J243" s="233">
        <f>BK243</f>
        <v>0</v>
      </c>
      <c r="K243" s="219"/>
      <c r="L243" s="224"/>
      <c r="M243" s="225"/>
      <c r="N243" s="226"/>
      <c r="O243" s="226"/>
      <c r="P243" s="227">
        <f>SUM(P244:P246)</f>
        <v>0</v>
      </c>
      <c r="Q243" s="226"/>
      <c r="R243" s="227">
        <f>SUM(R244:R246)</f>
        <v>0</v>
      </c>
      <c r="S243" s="226"/>
      <c r="T243" s="228">
        <f>SUM(T244:T246)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29" t="s">
        <v>85</v>
      </c>
      <c r="AT243" s="230" t="s">
        <v>74</v>
      </c>
      <c r="AU243" s="230" t="s">
        <v>81</v>
      </c>
      <c r="AY243" s="229" t="s">
        <v>147</v>
      </c>
      <c r="BK243" s="231">
        <f>SUM(BK244:BK246)</f>
        <v>0</v>
      </c>
    </row>
    <row r="244" s="2" customFormat="1" ht="21.75" customHeight="1">
      <c r="A244" s="35"/>
      <c r="B244" s="36"/>
      <c r="C244" s="234" t="s">
        <v>312</v>
      </c>
      <c r="D244" s="234" t="s">
        <v>149</v>
      </c>
      <c r="E244" s="235" t="s">
        <v>480</v>
      </c>
      <c r="F244" s="236" t="s">
        <v>481</v>
      </c>
      <c r="G244" s="237" t="s">
        <v>191</v>
      </c>
      <c r="H244" s="238">
        <v>339.19999999999999</v>
      </c>
      <c r="I244" s="239"/>
      <c r="J244" s="240">
        <f>ROUND(I244*H244,2)</f>
        <v>0</v>
      </c>
      <c r="K244" s="241"/>
      <c r="L244" s="41"/>
      <c r="M244" s="242" t="s">
        <v>1</v>
      </c>
      <c r="N244" s="243" t="s">
        <v>41</v>
      </c>
      <c r="O244" s="94"/>
      <c r="P244" s="244">
        <f>O244*H244</f>
        <v>0</v>
      </c>
      <c r="Q244" s="244">
        <v>0</v>
      </c>
      <c r="R244" s="244">
        <f>Q244*H244</f>
        <v>0</v>
      </c>
      <c r="S244" s="244">
        <v>0</v>
      </c>
      <c r="T244" s="245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46" t="s">
        <v>176</v>
      </c>
      <c r="AT244" s="246" t="s">
        <v>149</v>
      </c>
      <c r="AU244" s="246" t="s">
        <v>85</v>
      </c>
      <c r="AY244" s="14" t="s">
        <v>147</v>
      </c>
      <c r="BE244" s="247">
        <f>IF(N244="základná",J244,0)</f>
        <v>0</v>
      </c>
      <c r="BF244" s="247">
        <f>IF(N244="znížená",J244,0)</f>
        <v>0</v>
      </c>
      <c r="BG244" s="247">
        <f>IF(N244="zákl. prenesená",J244,0)</f>
        <v>0</v>
      </c>
      <c r="BH244" s="247">
        <f>IF(N244="zníž. prenesená",J244,0)</f>
        <v>0</v>
      </c>
      <c r="BI244" s="247">
        <f>IF(N244="nulová",J244,0)</f>
        <v>0</v>
      </c>
      <c r="BJ244" s="14" t="s">
        <v>85</v>
      </c>
      <c r="BK244" s="247">
        <f>ROUND(I244*H244,2)</f>
        <v>0</v>
      </c>
      <c r="BL244" s="14" t="s">
        <v>176</v>
      </c>
      <c r="BM244" s="246" t="s">
        <v>482</v>
      </c>
    </row>
    <row r="245" s="2" customFormat="1" ht="16.5" customHeight="1">
      <c r="A245" s="35"/>
      <c r="B245" s="36"/>
      <c r="C245" s="248" t="s">
        <v>483</v>
      </c>
      <c r="D245" s="248" t="s">
        <v>444</v>
      </c>
      <c r="E245" s="249" t="s">
        <v>484</v>
      </c>
      <c r="F245" s="250" t="s">
        <v>485</v>
      </c>
      <c r="G245" s="251" t="s">
        <v>191</v>
      </c>
      <c r="H245" s="252">
        <v>390.07999999999998</v>
      </c>
      <c r="I245" s="253"/>
      <c r="J245" s="254">
        <f>ROUND(I245*H245,2)</f>
        <v>0</v>
      </c>
      <c r="K245" s="255"/>
      <c r="L245" s="256"/>
      <c r="M245" s="257" t="s">
        <v>1</v>
      </c>
      <c r="N245" s="258" t="s">
        <v>41</v>
      </c>
      <c r="O245" s="94"/>
      <c r="P245" s="244">
        <f>O245*H245</f>
        <v>0</v>
      </c>
      <c r="Q245" s="244">
        <v>0</v>
      </c>
      <c r="R245" s="244">
        <f>Q245*H245</f>
        <v>0</v>
      </c>
      <c r="S245" s="244">
        <v>0</v>
      </c>
      <c r="T245" s="245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46" t="s">
        <v>206</v>
      </c>
      <c r="AT245" s="246" t="s">
        <v>444</v>
      </c>
      <c r="AU245" s="246" t="s">
        <v>85</v>
      </c>
      <c r="AY245" s="14" t="s">
        <v>147</v>
      </c>
      <c r="BE245" s="247">
        <f>IF(N245="základná",J245,0)</f>
        <v>0</v>
      </c>
      <c r="BF245" s="247">
        <f>IF(N245="znížená",J245,0)</f>
        <v>0</v>
      </c>
      <c r="BG245" s="247">
        <f>IF(N245="zákl. prenesená",J245,0)</f>
        <v>0</v>
      </c>
      <c r="BH245" s="247">
        <f>IF(N245="zníž. prenesená",J245,0)</f>
        <v>0</v>
      </c>
      <c r="BI245" s="247">
        <f>IF(N245="nulová",J245,0)</f>
        <v>0</v>
      </c>
      <c r="BJ245" s="14" t="s">
        <v>85</v>
      </c>
      <c r="BK245" s="247">
        <f>ROUND(I245*H245,2)</f>
        <v>0</v>
      </c>
      <c r="BL245" s="14" t="s">
        <v>176</v>
      </c>
      <c r="BM245" s="246" t="s">
        <v>486</v>
      </c>
    </row>
    <row r="246" s="2" customFormat="1" ht="24.15" customHeight="1">
      <c r="A246" s="35"/>
      <c r="B246" s="36"/>
      <c r="C246" s="234" t="s">
        <v>316</v>
      </c>
      <c r="D246" s="234" t="s">
        <v>149</v>
      </c>
      <c r="E246" s="235" t="s">
        <v>487</v>
      </c>
      <c r="F246" s="236" t="s">
        <v>488</v>
      </c>
      <c r="G246" s="237" t="s">
        <v>476</v>
      </c>
      <c r="H246" s="259"/>
      <c r="I246" s="239"/>
      <c r="J246" s="240">
        <f>ROUND(I246*H246,2)</f>
        <v>0</v>
      </c>
      <c r="K246" s="241"/>
      <c r="L246" s="41"/>
      <c r="M246" s="242" t="s">
        <v>1</v>
      </c>
      <c r="N246" s="243" t="s">
        <v>41</v>
      </c>
      <c r="O246" s="94"/>
      <c r="P246" s="244">
        <f>O246*H246</f>
        <v>0</v>
      </c>
      <c r="Q246" s="244">
        <v>0</v>
      </c>
      <c r="R246" s="244">
        <f>Q246*H246</f>
        <v>0</v>
      </c>
      <c r="S246" s="244">
        <v>0</v>
      </c>
      <c r="T246" s="245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46" t="s">
        <v>176</v>
      </c>
      <c r="AT246" s="246" t="s">
        <v>149</v>
      </c>
      <c r="AU246" s="246" t="s">
        <v>85</v>
      </c>
      <c r="AY246" s="14" t="s">
        <v>147</v>
      </c>
      <c r="BE246" s="247">
        <f>IF(N246="základná",J246,0)</f>
        <v>0</v>
      </c>
      <c r="BF246" s="247">
        <f>IF(N246="znížená",J246,0)</f>
        <v>0</v>
      </c>
      <c r="BG246" s="247">
        <f>IF(N246="zákl. prenesená",J246,0)</f>
        <v>0</v>
      </c>
      <c r="BH246" s="247">
        <f>IF(N246="zníž. prenesená",J246,0)</f>
        <v>0</v>
      </c>
      <c r="BI246" s="247">
        <f>IF(N246="nulová",J246,0)</f>
        <v>0</v>
      </c>
      <c r="BJ246" s="14" t="s">
        <v>85</v>
      </c>
      <c r="BK246" s="247">
        <f>ROUND(I246*H246,2)</f>
        <v>0</v>
      </c>
      <c r="BL246" s="14" t="s">
        <v>176</v>
      </c>
      <c r="BM246" s="246" t="s">
        <v>489</v>
      </c>
    </row>
    <row r="247" s="12" customFormat="1" ht="22.8" customHeight="1">
      <c r="A247" s="12"/>
      <c r="B247" s="218"/>
      <c r="C247" s="219"/>
      <c r="D247" s="220" t="s">
        <v>74</v>
      </c>
      <c r="E247" s="232" t="s">
        <v>490</v>
      </c>
      <c r="F247" s="232" t="s">
        <v>491</v>
      </c>
      <c r="G247" s="219"/>
      <c r="H247" s="219"/>
      <c r="I247" s="222"/>
      <c r="J247" s="233">
        <f>BK247</f>
        <v>0</v>
      </c>
      <c r="K247" s="219"/>
      <c r="L247" s="224"/>
      <c r="M247" s="225"/>
      <c r="N247" s="226"/>
      <c r="O247" s="226"/>
      <c r="P247" s="227">
        <f>SUM(P248:P258)</f>
        <v>0</v>
      </c>
      <c r="Q247" s="226"/>
      <c r="R247" s="227">
        <f>SUM(R248:R258)</f>
        <v>0</v>
      </c>
      <c r="S247" s="226"/>
      <c r="T247" s="228">
        <f>SUM(T248:T258)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29" t="s">
        <v>85</v>
      </c>
      <c r="AT247" s="230" t="s">
        <v>74</v>
      </c>
      <c r="AU247" s="230" t="s">
        <v>81</v>
      </c>
      <c r="AY247" s="229" t="s">
        <v>147</v>
      </c>
      <c r="BK247" s="231">
        <f>SUM(BK248:BK258)</f>
        <v>0</v>
      </c>
    </row>
    <row r="248" s="2" customFormat="1" ht="33" customHeight="1">
      <c r="A248" s="35"/>
      <c r="B248" s="36"/>
      <c r="C248" s="234" t="s">
        <v>492</v>
      </c>
      <c r="D248" s="234" t="s">
        <v>149</v>
      </c>
      <c r="E248" s="235" t="s">
        <v>493</v>
      </c>
      <c r="F248" s="236" t="s">
        <v>494</v>
      </c>
      <c r="G248" s="237" t="s">
        <v>191</v>
      </c>
      <c r="H248" s="238">
        <v>339.19999999999999</v>
      </c>
      <c r="I248" s="239"/>
      <c r="J248" s="240">
        <f>ROUND(I248*H248,2)</f>
        <v>0</v>
      </c>
      <c r="K248" s="241"/>
      <c r="L248" s="41"/>
      <c r="M248" s="242" t="s">
        <v>1</v>
      </c>
      <c r="N248" s="243" t="s">
        <v>41</v>
      </c>
      <c r="O248" s="94"/>
      <c r="P248" s="244">
        <f>O248*H248</f>
        <v>0</v>
      </c>
      <c r="Q248" s="244">
        <v>0</v>
      </c>
      <c r="R248" s="244">
        <f>Q248*H248</f>
        <v>0</v>
      </c>
      <c r="S248" s="244">
        <v>0</v>
      </c>
      <c r="T248" s="245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46" t="s">
        <v>176</v>
      </c>
      <c r="AT248" s="246" t="s">
        <v>149</v>
      </c>
      <c r="AU248" s="246" t="s">
        <v>85</v>
      </c>
      <c r="AY248" s="14" t="s">
        <v>147</v>
      </c>
      <c r="BE248" s="247">
        <f>IF(N248="základná",J248,0)</f>
        <v>0</v>
      </c>
      <c r="BF248" s="247">
        <f>IF(N248="znížená",J248,0)</f>
        <v>0</v>
      </c>
      <c r="BG248" s="247">
        <f>IF(N248="zákl. prenesená",J248,0)</f>
        <v>0</v>
      </c>
      <c r="BH248" s="247">
        <f>IF(N248="zníž. prenesená",J248,0)</f>
        <v>0</v>
      </c>
      <c r="BI248" s="247">
        <f>IF(N248="nulová",J248,0)</f>
        <v>0</v>
      </c>
      <c r="BJ248" s="14" t="s">
        <v>85</v>
      </c>
      <c r="BK248" s="247">
        <f>ROUND(I248*H248,2)</f>
        <v>0</v>
      </c>
      <c r="BL248" s="14" t="s">
        <v>176</v>
      </c>
      <c r="BM248" s="246" t="s">
        <v>495</v>
      </c>
    </row>
    <row r="249" s="2" customFormat="1" ht="21.75" customHeight="1">
      <c r="A249" s="35"/>
      <c r="B249" s="36"/>
      <c r="C249" s="248" t="s">
        <v>319</v>
      </c>
      <c r="D249" s="248" t="s">
        <v>444</v>
      </c>
      <c r="E249" s="249" t="s">
        <v>496</v>
      </c>
      <c r="F249" s="250" t="s">
        <v>497</v>
      </c>
      <c r="G249" s="251" t="s">
        <v>191</v>
      </c>
      <c r="H249" s="252">
        <v>345.98399999999998</v>
      </c>
      <c r="I249" s="253"/>
      <c r="J249" s="254">
        <f>ROUND(I249*H249,2)</f>
        <v>0</v>
      </c>
      <c r="K249" s="255"/>
      <c r="L249" s="256"/>
      <c r="M249" s="257" t="s">
        <v>1</v>
      </c>
      <c r="N249" s="258" t="s">
        <v>41</v>
      </c>
      <c r="O249" s="94"/>
      <c r="P249" s="244">
        <f>O249*H249</f>
        <v>0</v>
      </c>
      <c r="Q249" s="244">
        <v>0</v>
      </c>
      <c r="R249" s="244">
        <f>Q249*H249</f>
        <v>0</v>
      </c>
      <c r="S249" s="244">
        <v>0</v>
      </c>
      <c r="T249" s="245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46" t="s">
        <v>206</v>
      </c>
      <c r="AT249" s="246" t="s">
        <v>444</v>
      </c>
      <c r="AU249" s="246" t="s">
        <v>85</v>
      </c>
      <c r="AY249" s="14" t="s">
        <v>147</v>
      </c>
      <c r="BE249" s="247">
        <f>IF(N249="základná",J249,0)</f>
        <v>0</v>
      </c>
      <c r="BF249" s="247">
        <f>IF(N249="znížená",J249,0)</f>
        <v>0</v>
      </c>
      <c r="BG249" s="247">
        <f>IF(N249="zákl. prenesená",J249,0)</f>
        <v>0</v>
      </c>
      <c r="BH249" s="247">
        <f>IF(N249="zníž. prenesená",J249,0)</f>
        <v>0</v>
      </c>
      <c r="BI249" s="247">
        <f>IF(N249="nulová",J249,0)</f>
        <v>0</v>
      </c>
      <c r="BJ249" s="14" t="s">
        <v>85</v>
      </c>
      <c r="BK249" s="247">
        <f>ROUND(I249*H249,2)</f>
        <v>0</v>
      </c>
      <c r="BL249" s="14" t="s">
        <v>176</v>
      </c>
      <c r="BM249" s="246" t="s">
        <v>498</v>
      </c>
    </row>
    <row r="250" s="2" customFormat="1" ht="33" customHeight="1">
      <c r="A250" s="35"/>
      <c r="B250" s="36"/>
      <c r="C250" s="234" t="s">
        <v>499</v>
      </c>
      <c r="D250" s="234" t="s">
        <v>149</v>
      </c>
      <c r="E250" s="235" t="s">
        <v>493</v>
      </c>
      <c r="F250" s="236" t="s">
        <v>494</v>
      </c>
      <c r="G250" s="237" t="s">
        <v>191</v>
      </c>
      <c r="H250" s="238">
        <v>339.19999999999999</v>
      </c>
      <c r="I250" s="239"/>
      <c r="J250" s="240">
        <f>ROUND(I250*H250,2)</f>
        <v>0</v>
      </c>
      <c r="K250" s="241"/>
      <c r="L250" s="41"/>
      <c r="M250" s="242" t="s">
        <v>1</v>
      </c>
      <c r="N250" s="243" t="s">
        <v>41</v>
      </c>
      <c r="O250" s="94"/>
      <c r="P250" s="244">
        <f>O250*H250</f>
        <v>0</v>
      </c>
      <c r="Q250" s="244">
        <v>0</v>
      </c>
      <c r="R250" s="244">
        <f>Q250*H250</f>
        <v>0</v>
      </c>
      <c r="S250" s="244">
        <v>0</v>
      </c>
      <c r="T250" s="245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46" t="s">
        <v>176</v>
      </c>
      <c r="AT250" s="246" t="s">
        <v>149</v>
      </c>
      <c r="AU250" s="246" t="s">
        <v>85</v>
      </c>
      <c r="AY250" s="14" t="s">
        <v>147</v>
      </c>
      <c r="BE250" s="247">
        <f>IF(N250="základná",J250,0)</f>
        <v>0</v>
      </c>
      <c r="BF250" s="247">
        <f>IF(N250="znížená",J250,0)</f>
        <v>0</v>
      </c>
      <c r="BG250" s="247">
        <f>IF(N250="zákl. prenesená",J250,0)</f>
        <v>0</v>
      </c>
      <c r="BH250" s="247">
        <f>IF(N250="zníž. prenesená",J250,0)</f>
        <v>0</v>
      </c>
      <c r="BI250" s="247">
        <f>IF(N250="nulová",J250,0)</f>
        <v>0</v>
      </c>
      <c r="BJ250" s="14" t="s">
        <v>85</v>
      </c>
      <c r="BK250" s="247">
        <f>ROUND(I250*H250,2)</f>
        <v>0</v>
      </c>
      <c r="BL250" s="14" t="s">
        <v>176</v>
      </c>
      <c r="BM250" s="246" t="s">
        <v>500</v>
      </c>
    </row>
    <row r="251" s="2" customFormat="1" ht="24.15" customHeight="1">
      <c r="A251" s="35"/>
      <c r="B251" s="36"/>
      <c r="C251" s="248" t="s">
        <v>323</v>
      </c>
      <c r="D251" s="248" t="s">
        <v>444</v>
      </c>
      <c r="E251" s="249" t="s">
        <v>501</v>
      </c>
      <c r="F251" s="250" t="s">
        <v>502</v>
      </c>
      <c r="G251" s="251" t="s">
        <v>191</v>
      </c>
      <c r="H251" s="252">
        <v>345.98399999999998</v>
      </c>
      <c r="I251" s="253"/>
      <c r="J251" s="254">
        <f>ROUND(I251*H251,2)</f>
        <v>0</v>
      </c>
      <c r="K251" s="255"/>
      <c r="L251" s="256"/>
      <c r="M251" s="257" t="s">
        <v>1</v>
      </c>
      <c r="N251" s="258" t="s">
        <v>41</v>
      </c>
      <c r="O251" s="94"/>
      <c r="P251" s="244">
        <f>O251*H251</f>
        <v>0</v>
      </c>
      <c r="Q251" s="244">
        <v>0</v>
      </c>
      <c r="R251" s="244">
        <f>Q251*H251</f>
        <v>0</v>
      </c>
      <c r="S251" s="244">
        <v>0</v>
      </c>
      <c r="T251" s="245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46" t="s">
        <v>206</v>
      </c>
      <c r="AT251" s="246" t="s">
        <v>444</v>
      </c>
      <c r="AU251" s="246" t="s">
        <v>85</v>
      </c>
      <c r="AY251" s="14" t="s">
        <v>147</v>
      </c>
      <c r="BE251" s="247">
        <f>IF(N251="základná",J251,0)</f>
        <v>0</v>
      </c>
      <c r="BF251" s="247">
        <f>IF(N251="znížená",J251,0)</f>
        <v>0</v>
      </c>
      <c r="BG251" s="247">
        <f>IF(N251="zákl. prenesená",J251,0)</f>
        <v>0</v>
      </c>
      <c r="BH251" s="247">
        <f>IF(N251="zníž. prenesená",J251,0)</f>
        <v>0</v>
      </c>
      <c r="BI251" s="247">
        <f>IF(N251="nulová",J251,0)</f>
        <v>0</v>
      </c>
      <c r="BJ251" s="14" t="s">
        <v>85</v>
      </c>
      <c r="BK251" s="247">
        <f>ROUND(I251*H251,2)</f>
        <v>0</v>
      </c>
      <c r="BL251" s="14" t="s">
        <v>176</v>
      </c>
      <c r="BM251" s="246" t="s">
        <v>503</v>
      </c>
    </row>
    <row r="252" s="2" customFormat="1" ht="24.15" customHeight="1">
      <c r="A252" s="35"/>
      <c r="B252" s="36"/>
      <c r="C252" s="234" t="s">
        <v>431</v>
      </c>
      <c r="D252" s="234" t="s">
        <v>149</v>
      </c>
      <c r="E252" s="235" t="s">
        <v>504</v>
      </c>
      <c r="F252" s="236" t="s">
        <v>505</v>
      </c>
      <c r="G252" s="237" t="s">
        <v>191</v>
      </c>
      <c r="H252" s="238">
        <v>251.56</v>
      </c>
      <c r="I252" s="239"/>
      <c r="J252" s="240">
        <f>ROUND(I252*H252,2)</f>
        <v>0</v>
      </c>
      <c r="K252" s="241"/>
      <c r="L252" s="41"/>
      <c r="M252" s="242" t="s">
        <v>1</v>
      </c>
      <c r="N252" s="243" t="s">
        <v>41</v>
      </c>
      <c r="O252" s="94"/>
      <c r="P252" s="244">
        <f>O252*H252</f>
        <v>0</v>
      </c>
      <c r="Q252" s="244">
        <v>0</v>
      </c>
      <c r="R252" s="244">
        <f>Q252*H252</f>
        <v>0</v>
      </c>
      <c r="S252" s="244">
        <v>0</v>
      </c>
      <c r="T252" s="245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46" t="s">
        <v>176</v>
      </c>
      <c r="AT252" s="246" t="s">
        <v>149</v>
      </c>
      <c r="AU252" s="246" t="s">
        <v>85</v>
      </c>
      <c r="AY252" s="14" t="s">
        <v>147</v>
      </c>
      <c r="BE252" s="247">
        <f>IF(N252="základná",J252,0)</f>
        <v>0</v>
      </c>
      <c r="BF252" s="247">
        <f>IF(N252="znížená",J252,0)</f>
        <v>0</v>
      </c>
      <c r="BG252" s="247">
        <f>IF(N252="zákl. prenesená",J252,0)</f>
        <v>0</v>
      </c>
      <c r="BH252" s="247">
        <f>IF(N252="zníž. prenesená",J252,0)</f>
        <v>0</v>
      </c>
      <c r="BI252" s="247">
        <f>IF(N252="nulová",J252,0)</f>
        <v>0</v>
      </c>
      <c r="BJ252" s="14" t="s">
        <v>85</v>
      </c>
      <c r="BK252" s="247">
        <f>ROUND(I252*H252,2)</f>
        <v>0</v>
      </c>
      <c r="BL252" s="14" t="s">
        <v>176</v>
      </c>
      <c r="BM252" s="246" t="s">
        <v>506</v>
      </c>
    </row>
    <row r="253" s="2" customFormat="1" ht="33" customHeight="1">
      <c r="A253" s="35"/>
      <c r="B253" s="36"/>
      <c r="C253" s="248" t="s">
        <v>326</v>
      </c>
      <c r="D253" s="248" t="s">
        <v>444</v>
      </c>
      <c r="E253" s="249" t="s">
        <v>507</v>
      </c>
      <c r="F253" s="250" t="s">
        <v>508</v>
      </c>
      <c r="G253" s="251" t="s">
        <v>191</v>
      </c>
      <c r="H253" s="252">
        <v>256.59100000000001</v>
      </c>
      <c r="I253" s="253"/>
      <c r="J253" s="254">
        <f>ROUND(I253*H253,2)</f>
        <v>0</v>
      </c>
      <c r="K253" s="255"/>
      <c r="L253" s="256"/>
      <c r="M253" s="257" t="s">
        <v>1</v>
      </c>
      <c r="N253" s="258" t="s">
        <v>41</v>
      </c>
      <c r="O253" s="94"/>
      <c r="P253" s="244">
        <f>O253*H253</f>
        <v>0</v>
      </c>
      <c r="Q253" s="244">
        <v>0</v>
      </c>
      <c r="R253" s="244">
        <f>Q253*H253</f>
        <v>0</v>
      </c>
      <c r="S253" s="244">
        <v>0</v>
      </c>
      <c r="T253" s="245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46" t="s">
        <v>206</v>
      </c>
      <c r="AT253" s="246" t="s">
        <v>444</v>
      </c>
      <c r="AU253" s="246" t="s">
        <v>85</v>
      </c>
      <c r="AY253" s="14" t="s">
        <v>147</v>
      </c>
      <c r="BE253" s="247">
        <f>IF(N253="základná",J253,0)</f>
        <v>0</v>
      </c>
      <c r="BF253" s="247">
        <f>IF(N253="znížená",J253,0)</f>
        <v>0</v>
      </c>
      <c r="BG253" s="247">
        <f>IF(N253="zákl. prenesená",J253,0)</f>
        <v>0</v>
      </c>
      <c r="BH253" s="247">
        <f>IF(N253="zníž. prenesená",J253,0)</f>
        <v>0</v>
      </c>
      <c r="BI253" s="247">
        <f>IF(N253="nulová",J253,0)</f>
        <v>0</v>
      </c>
      <c r="BJ253" s="14" t="s">
        <v>85</v>
      </c>
      <c r="BK253" s="247">
        <f>ROUND(I253*H253,2)</f>
        <v>0</v>
      </c>
      <c r="BL253" s="14" t="s">
        <v>176</v>
      </c>
      <c r="BM253" s="246" t="s">
        <v>509</v>
      </c>
    </row>
    <row r="254" s="2" customFormat="1" ht="24.15" customHeight="1">
      <c r="A254" s="35"/>
      <c r="B254" s="36"/>
      <c r="C254" s="234" t="s">
        <v>510</v>
      </c>
      <c r="D254" s="234" t="s">
        <v>149</v>
      </c>
      <c r="E254" s="235" t="s">
        <v>511</v>
      </c>
      <c r="F254" s="236" t="s">
        <v>512</v>
      </c>
      <c r="G254" s="237" t="s">
        <v>191</v>
      </c>
      <c r="H254" s="238">
        <v>85.859999999999999</v>
      </c>
      <c r="I254" s="239"/>
      <c r="J254" s="240">
        <f>ROUND(I254*H254,2)</f>
        <v>0</v>
      </c>
      <c r="K254" s="241"/>
      <c r="L254" s="41"/>
      <c r="M254" s="242" t="s">
        <v>1</v>
      </c>
      <c r="N254" s="243" t="s">
        <v>41</v>
      </c>
      <c r="O254" s="94"/>
      <c r="P254" s="244">
        <f>O254*H254</f>
        <v>0</v>
      </c>
      <c r="Q254" s="244">
        <v>0</v>
      </c>
      <c r="R254" s="244">
        <f>Q254*H254</f>
        <v>0</v>
      </c>
      <c r="S254" s="244">
        <v>0</v>
      </c>
      <c r="T254" s="245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46" t="s">
        <v>176</v>
      </c>
      <c r="AT254" s="246" t="s">
        <v>149</v>
      </c>
      <c r="AU254" s="246" t="s">
        <v>85</v>
      </c>
      <c r="AY254" s="14" t="s">
        <v>147</v>
      </c>
      <c r="BE254" s="247">
        <f>IF(N254="základná",J254,0)</f>
        <v>0</v>
      </c>
      <c r="BF254" s="247">
        <f>IF(N254="znížená",J254,0)</f>
        <v>0</v>
      </c>
      <c r="BG254" s="247">
        <f>IF(N254="zákl. prenesená",J254,0)</f>
        <v>0</v>
      </c>
      <c r="BH254" s="247">
        <f>IF(N254="zníž. prenesená",J254,0)</f>
        <v>0</v>
      </c>
      <c r="BI254" s="247">
        <f>IF(N254="nulová",J254,0)</f>
        <v>0</v>
      </c>
      <c r="BJ254" s="14" t="s">
        <v>85</v>
      </c>
      <c r="BK254" s="247">
        <f>ROUND(I254*H254,2)</f>
        <v>0</v>
      </c>
      <c r="BL254" s="14" t="s">
        <v>176</v>
      </c>
      <c r="BM254" s="246" t="s">
        <v>513</v>
      </c>
    </row>
    <row r="255" s="2" customFormat="1" ht="24.15" customHeight="1">
      <c r="A255" s="35"/>
      <c r="B255" s="36"/>
      <c r="C255" s="248" t="s">
        <v>330</v>
      </c>
      <c r="D255" s="248" t="s">
        <v>444</v>
      </c>
      <c r="E255" s="249" t="s">
        <v>514</v>
      </c>
      <c r="F255" s="250" t="s">
        <v>515</v>
      </c>
      <c r="G255" s="251" t="s">
        <v>191</v>
      </c>
      <c r="H255" s="252">
        <v>87.576999999999998</v>
      </c>
      <c r="I255" s="253"/>
      <c r="J255" s="254">
        <f>ROUND(I255*H255,2)</f>
        <v>0</v>
      </c>
      <c r="K255" s="255"/>
      <c r="L255" s="256"/>
      <c r="M255" s="257" t="s">
        <v>1</v>
      </c>
      <c r="N255" s="258" t="s">
        <v>41</v>
      </c>
      <c r="O255" s="94"/>
      <c r="P255" s="244">
        <f>O255*H255</f>
        <v>0</v>
      </c>
      <c r="Q255" s="244">
        <v>0</v>
      </c>
      <c r="R255" s="244">
        <f>Q255*H255</f>
        <v>0</v>
      </c>
      <c r="S255" s="244">
        <v>0</v>
      </c>
      <c r="T255" s="245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46" t="s">
        <v>206</v>
      </c>
      <c r="AT255" s="246" t="s">
        <v>444</v>
      </c>
      <c r="AU255" s="246" t="s">
        <v>85</v>
      </c>
      <c r="AY255" s="14" t="s">
        <v>147</v>
      </c>
      <c r="BE255" s="247">
        <f>IF(N255="základná",J255,0)</f>
        <v>0</v>
      </c>
      <c r="BF255" s="247">
        <f>IF(N255="znížená",J255,0)</f>
        <v>0</v>
      </c>
      <c r="BG255" s="247">
        <f>IF(N255="zákl. prenesená",J255,0)</f>
        <v>0</v>
      </c>
      <c r="BH255" s="247">
        <f>IF(N255="zníž. prenesená",J255,0)</f>
        <v>0</v>
      </c>
      <c r="BI255" s="247">
        <f>IF(N255="nulová",J255,0)</f>
        <v>0</v>
      </c>
      <c r="BJ255" s="14" t="s">
        <v>85</v>
      </c>
      <c r="BK255" s="247">
        <f>ROUND(I255*H255,2)</f>
        <v>0</v>
      </c>
      <c r="BL255" s="14" t="s">
        <v>176</v>
      </c>
      <c r="BM255" s="246" t="s">
        <v>516</v>
      </c>
    </row>
    <row r="256" s="2" customFormat="1" ht="24.15" customHeight="1">
      <c r="A256" s="35"/>
      <c r="B256" s="36"/>
      <c r="C256" s="234" t="s">
        <v>517</v>
      </c>
      <c r="D256" s="234" t="s">
        <v>149</v>
      </c>
      <c r="E256" s="235" t="s">
        <v>518</v>
      </c>
      <c r="F256" s="236" t="s">
        <v>519</v>
      </c>
      <c r="G256" s="237" t="s">
        <v>191</v>
      </c>
      <c r="H256" s="238">
        <v>72.689999999999998</v>
      </c>
      <c r="I256" s="239"/>
      <c r="J256" s="240">
        <f>ROUND(I256*H256,2)</f>
        <v>0</v>
      </c>
      <c r="K256" s="241"/>
      <c r="L256" s="41"/>
      <c r="M256" s="242" t="s">
        <v>1</v>
      </c>
      <c r="N256" s="243" t="s">
        <v>41</v>
      </c>
      <c r="O256" s="94"/>
      <c r="P256" s="244">
        <f>O256*H256</f>
        <v>0</v>
      </c>
      <c r="Q256" s="244">
        <v>0</v>
      </c>
      <c r="R256" s="244">
        <f>Q256*H256</f>
        <v>0</v>
      </c>
      <c r="S256" s="244">
        <v>0</v>
      </c>
      <c r="T256" s="245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246" t="s">
        <v>176</v>
      </c>
      <c r="AT256" s="246" t="s">
        <v>149</v>
      </c>
      <c r="AU256" s="246" t="s">
        <v>85</v>
      </c>
      <c r="AY256" s="14" t="s">
        <v>147</v>
      </c>
      <c r="BE256" s="247">
        <f>IF(N256="základná",J256,0)</f>
        <v>0</v>
      </c>
      <c r="BF256" s="247">
        <f>IF(N256="znížená",J256,0)</f>
        <v>0</v>
      </c>
      <c r="BG256" s="247">
        <f>IF(N256="zákl. prenesená",J256,0)</f>
        <v>0</v>
      </c>
      <c r="BH256" s="247">
        <f>IF(N256="zníž. prenesená",J256,0)</f>
        <v>0</v>
      </c>
      <c r="BI256" s="247">
        <f>IF(N256="nulová",J256,0)</f>
        <v>0</v>
      </c>
      <c r="BJ256" s="14" t="s">
        <v>85</v>
      </c>
      <c r="BK256" s="247">
        <f>ROUND(I256*H256,2)</f>
        <v>0</v>
      </c>
      <c r="BL256" s="14" t="s">
        <v>176</v>
      </c>
      <c r="BM256" s="246" t="s">
        <v>520</v>
      </c>
    </row>
    <row r="257" s="2" customFormat="1" ht="24.15" customHeight="1">
      <c r="A257" s="35"/>
      <c r="B257" s="36"/>
      <c r="C257" s="248" t="s">
        <v>333</v>
      </c>
      <c r="D257" s="248" t="s">
        <v>444</v>
      </c>
      <c r="E257" s="249" t="s">
        <v>514</v>
      </c>
      <c r="F257" s="250" t="s">
        <v>515</v>
      </c>
      <c r="G257" s="251" t="s">
        <v>191</v>
      </c>
      <c r="H257" s="252">
        <v>74.144000000000005</v>
      </c>
      <c r="I257" s="253"/>
      <c r="J257" s="254">
        <f>ROUND(I257*H257,2)</f>
        <v>0</v>
      </c>
      <c r="K257" s="255"/>
      <c r="L257" s="256"/>
      <c r="M257" s="257" t="s">
        <v>1</v>
      </c>
      <c r="N257" s="258" t="s">
        <v>41</v>
      </c>
      <c r="O257" s="94"/>
      <c r="P257" s="244">
        <f>O257*H257</f>
        <v>0</v>
      </c>
      <c r="Q257" s="244">
        <v>0</v>
      </c>
      <c r="R257" s="244">
        <f>Q257*H257</f>
        <v>0</v>
      </c>
      <c r="S257" s="244">
        <v>0</v>
      </c>
      <c r="T257" s="245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46" t="s">
        <v>206</v>
      </c>
      <c r="AT257" s="246" t="s">
        <v>444</v>
      </c>
      <c r="AU257" s="246" t="s">
        <v>85</v>
      </c>
      <c r="AY257" s="14" t="s">
        <v>147</v>
      </c>
      <c r="BE257" s="247">
        <f>IF(N257="základná",J257,0)</f>
        <v>0</v>
      </c>
      <c r="BF257" s="247">
        <f>IF(N257="znížená",J257,0)</f>
        <v>0</v>
      </c>
      <c r="BG257" s="247">
        <f>IF(N257="zákl. prenesená",J257,0)</f>
        <v>0</v>
      </c>
      <c r="BH257" s="247">
        <f>IF(N257="zníž. prenesená",J257,0)</f>
        <v>0</v>
      </c>
      <c r="BI257" s="247">
        <f>IF(N257="nulová",J257,0)</f>
        <v>0</v>
      </c>
      <c r="BJ257" s="14" t="s">
        <v>85</v>
      </c>
      <c r="BK257" s="247">
        <f>ROUND(I257*H257,2)</f>
        <v>0</v>
      </c>
      <c r="BL257" s="14" t="s">
        <v>176</v>
      </c>
      <c r="BM257" s="246" t="s">
        <v>521</v>
      </c>
    </row>
    <row r="258" s="2" customFormat="1" ht="24.15" customHeight="1">
      <c r="A258" s="35"/>
      <c r="B258" s="36"/>
      <c r="C258" s="234" t="s">
        <v>522</v>
      </c>
      <c r="D258" s="234" t="s">
        <v>149</v>
      </c>
      <c r="E258" s="235" t="s">
        <v>523</v>
      </c>
      <c r="F258" s="236" t="s">
        <v>524</v>
      </c>
      <c r="G258" s="237" t="s">
        <v>476</v>
      </c>
      <c r="H258" s="259"/>
      <c r="I258" s="239"/>
      <c r="J258" s="240">
        <f>ROUND(I258*H258,2)</f>
        <v>0</v>
      </c>
      <c r="K258" s="241"/>
      <c r="L258" s="41"/>
      <c r="M258" s="242" t="s">
        <v>1</v>
      </c>
      <c r="N258" s="243" t="s">
        <v>41</v>
      </c>
      <c r="O258" s="94"/>
      <c r="P258" s="244">
        <f>O258*H258</f>
        <v>0</v>
      </c>
      <c r="Q258" s="244">
        <v>0</v>
      </c>
      <c r="R258" s="244">
        <f>Q258*H258</f>
        <v>0</v>
      </c>
      <c r="S258" s="244">
        <v>0</v>
      </c>
      <c r="T258" s="245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246" t="s">
        <v>176</v>
      </c>
      <c r="AT258" s="246" t="s">
        <v>149</v>
      </c>
      <c r="AU258" s="246" t="s">
        <v>85</v>
      </c>
      <c r="AY258" s="14" t="s">
        <v>147</v>
      </c>
      <c r="BE258" s="247">
        <f>IF(N258="základná",J258,0)</f>
        <v>0</v>
      </c>
      <c r="BF258" s="247">
        <f>IF(N258="znížená",J258,0)</f>
        <v>0</v>
      </c>
      <c r="BG258" s="247">
        <f>IF(N258="zákl. prenesená",J258,0)</f>
        <v>0</v>
      </c>
      <c r="BH258" s="247">
        <f>IF(N258="zníž. prenesená",J258,0)</f>
        <v>0</v>
      </c>
      <c r="BI258" s="247">
        <f>IF(N258="nulová",J258,0)</f>
        <v>0</v>
      </c>
      <c r="BJ258" s="14" t="s">
        <v>85</v>
      </c>
      <c r="BK258" s="247">
        <f>ROUND(I258*H258,2)</f>
        <v>0</v>
      </c>
      <c r="BL258" s="14" t="s">
        <v>176</v>
      </c>
      <c r="BM258" s="246" t="s">
        <v>525</v>
      </c>
    </row>
    <row r="259" s="12" customFormat="1" ht="22.8" customHeight="1">
      <c r="A259" s="12"/>
      <c r="B259" s="218"/>
      <c r="C259" s="219"/>
      <c r="D259" s="220" t="s">
        <v>74</v>
      </c>
      <c r="E259" s="232" t="s">
        <v>526</v>
      </c>
      <c r="F259" s="232" t="s">
        <v>527</v>
      </c>
      <c r="G259" s="219"/>
      <c r="H259" s="219"/>
      <c r="I259" s="222"/>
      <c r="J259" s="233">
        <f>BK259</f>
        <v>0</v>
      </c>
      <c r="K259" s="219"/>
      <c r="L259" s="224"/>
      <c r="M259" s="225"/>
      <c r="N259" s="226"/>
      <c r="O259" s="226"/>
      <c r="P259" s="227">
        <f>SUM(P260:P262)</f>
        <v>0</v>
      </c>
      <c r="Q259" s="226"/>
      <c r="R259" s="227">
        <f>SUM(R260:R262)</f>
        <v>0</v>
      </c>
      <c r="S259" s="226"/>
      <c r="T259" s="228">
        <f>SUM(T260:T262)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29" t="s">
        <v>85</v>
      </c>
      <c r="AT259" s="230" t="s">
        <v>74</v>
      </c>
      <c r="AU259" s="230" t="s">
        <v>81</v>
      </c>
      <c r="AY259" s="229" t="s">
        <v>147</v>
      </c>
      <c r="BK259" s="231">
        <f>SUM(BK260:BK262)</f>
        <v>0</v>
      </c>
    </row>
    <row r="260" s="2" customFormat="1" ht="16.5" customHeight="1">
      <c r="A260" s="35"/>
      <c r="B260" s="36"/>
      <c r="C260" s="234" t="s">
        <v>528</v>
      </c>
      <c r="D260" s="234" t="s">
        <v>149</v>
      </c>
      <c r="E260" s="235" t="s">
        <v>529</v>
      </c>
      <c r="F260" s="236" t="s">
        <v>530</v>
      </c>
      <c r="G260" s="237" t="s">
        <v>230</v>
      </c>
      <c r="H260" s="238">
        <v>4</v>
      </c>
      <c r="I260" s="239"/>
      <c r="J260" s="240">
        <f>ROUND(I260*H260,2)</f>
        <v>0</v>
      </c>
      <c r="K260" s="241"/>
      <c r="L260" s="41"/>
      <c r="M260" s="242" t="s">
        <v>1</v>
      </c>
      <c r="N260" s="243" t="s">
        <v>41</v>
      </c>
      <c r="O260" s="94"/>
      <c r="P260" s="244">
        <f>O260*H260</f>
        <v>0</v>
      </c>
      <c r="Q260" s="244">
        <v>0</v>
      </c>
      <c r="R260" s="244">
        <f>Q260*H260</f>
        <v>0</v>
      </c>
      <c r="S260" s="244">
        <v>0</v>
      </c>
      <c r="T260" s="245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246" t="s">
        <v>176</v>
      </c>
      <c r="AT260" s="246" t="s">
        <v>149</v>
      </c>
      <c r="AU260" s="246" t="s">
        <v>85</v>
      </c>
      <c r="AY260" s="14" t="s">
        <v>147</v>
      </c>
      <c r="BE260" s="247">
        <f>IF(N260="základná",J260,0)</f>
        <v>0</v>
      </c>
      <c r="BF260" s="247">
        <f>IF(N260="znížená",J260,0)</f>
        <v>0</v>
      </c>
      <c r="BG260" s="247">
        <f>IF(N260="zákl. prenesená",J260,0)</f>
        <v>0</v>
      </c>
      <c r="BH260" s="247">
        <f>IF(N260="zníž. prenesená",J260,0)</f>
        <v>0</v>
      </c>
      <c r="BI260" s="247">
        <f>IF(N260="nulová",J260,0)</f>
        <v>0</v>
      </c>
      <c r="BJ260" s="14" t="s">
        <v>85</v>
      </c>
      <c r="BK260" s="247">
        <f>ROUND(I260*H260,2)</f>
        <v>0</v>
      </c>
      <c r="BL260" s="14" t="s">
        <v>176</v>
      </c>
      <c r="BM260" s="246" t="s">
        <v>531</v>
      </c>
    </row>
    <row r="261" s="2" customFormat="1" ht="21.75" customHeight="1">
      <c r="A261" s="35"/>
      <c r="B261" s="36"/>
      <c r="C261" s="248" t="s">
        <v>344</v>
      </c>
      <c r="D261" s="248" t="s">
        <v>444</v>
      </c>
      <c r="E261" s="249" t="s">
        <v>532</v>
      </c>
      <c r="F261" s="250" t="s">
        <v>533</v>
      </c>
      <c r="G261" s="251" t="s">
        <v>230</v>
      </c>
      <c r="H261" s="252">
        <v>2</v>
      </c>
      <c r="I261" s="253"/>
      <c r="J261" s="254">
        <f>ROUND(I261*H261,2)</f>
        <v>0</v>
      </c>
      <c r="K261" s="255"/>
      <c r="L261" s="256"/>
      <c r="M261" s="257" t="s">
        <v>1</v>
      </c>
      <c r="N261" s="258" t="s">
        <v>41</v>
      </c>
      <c r="O261" s="94"/>
      <c r="P261" s="244">
        <f>O261*H261</f>
        <v>0</v>
      </c>
      <c r="Q261" s="244">
        <v>0</v>
      </c>
      <c r="R261" s="244">
        <f>Q261*H261</f>
        <v>0</v>
      </c>
      <c r="S261" s="244">
        <v>0</v>
      </c>
      <c r="T261" s="245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46" t="s">
        <v>206</v>
      </c>
      <c r="AT261" s="246" t="s">
        <v>444</v>
      </c>
      <c r="AU261" s="246" t="s">
        <v>85</v>
      </c>
      <c r="AY261" s="14" t="s">
        <v>147</v>
      </c>
      <c r="BE261" s="247">
        <f>IF(N261="základná",J261,0)</f>
        <v>0</v>
      </c>
      <c r="BF261" s="247">
        <f>IF(N261="znížená",J261,0)</f>
        <v>0</v>
      </c>
      <c r="BG261" s="247">
        <f>IF(N261="zákl. prenesená",J261,0)</f>
        <v>0</v>
      </c>
      <c r="BH261" s="247">
        <f>IF(N261="zníž. prenesená",J261,0)</f>
        <v>0</v>
      </c>
      <c r="BI261" s="247">
        <f>IF(N261="nulová",J261,0)</f>
        <v>0</v>
      </c>
      <c r="BJ261" s="14" t="s">
        <v>85</v>
      </c>
      <c r="BK261" s="247">
        <f>ROUND(I261*H261,2)</f>
        <v>0</v>
      </c>
      <c r="BL261" s="14" t="s">
        <v>176</v>
      </c>
      <c r="BM261" s="246" t="s">
        <v>534</v>
      </c>
    </row>
    <row r="262" s="2" customFormat="1" ht="21.75" customHeight="1">
      <c r="A262" s="35"/>
      <c r="B262" s="36"/>
      <c r="C262" s="248" t="s">
        <v>535</v>
      </c>
      <c r="D262" s="248" t="s">
        <v>444</v>
      </c>
      <c r="E262" s="249" t="s">
        <v>536</v>
      </c>
      <c r="F262" s="250" t="s">
        <v>537</v>
      </c>
      <c r="G262" s="251" t="s">
        <v>230</v>
      </c>
      <c r="H262" s="252">
        <v>2</v>
      </c>
      <c r="I262" s="253"/>
      <c r="J262" s="254">
        <f>ROUND(I262*H262,2)</f>
        <v>0</v>
      </c>
      <c r="K262" s="255"/>
      <c r="L262" s="256"/>
      <c r="M262" s="257" t="s">
        <v>1</v>
      </c>
      <c r="N262" s="258" t="s">
        <v>41</v>
      </c>
      <c r="O262" s="94"/>
      <c r="P262" s="244">
        <f>O262*H262</f>
        <v>0</v>
      </c>
      <c r="Q262" s="244">
        <v>0</v>
      </c>
      <c r="R262" s="244">
        <f>Q262*H262</f>
        <v>0</v>
      </c>
      <c r="S262" s="244">
        <v>0</v>
      </c>
      <c r="T262" s="245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46" t="s">
        <v>206</v>
      </c>
      <c r="AT262" s="246" t="s">
        <v>444</v>
      </c>
      <c r="AU262" s="246" t="s">
        <v>85</v>
      </c>
      <c r="AY262" s="14" t="s">
        <v>147</v>
      </c>
      <c r="BE262" s="247">
        <f>IF(N262="základná",J262,0)</f>
        <v>0</v>
      </c>
      <c r="BF262" s="247">
        <f>IF(N262="znížená",J262,0)</f>
        <v>0</v>
      </c>
      <c r="BG262" s="247">
        <f>IF(N262="zákl. prenesená",J262,0)</f>
        <v>0</v>
      </c>
      <c r="BH262" s="247">
        <f>IF(N262="zníž. prenesená",J262,0)</f>
        <v>0</v>
      </c>
      <c r="BI262" s="247">
        <f>IF(N262="nulová",J262,0)</f>
        <v>0</v>
      </c>
      <c r="BJ262" s="14" t="s">
        <v>85</v>
      </c>
      <c r="BK262" s="247">
        <f>ROUND(I262*H262,2)</f>
        <v>0</v>
      </c>
      <c r="BL262" s="14" t="s">
        <v>176</v>
      </c>
      <c r="BM262" s="246" t="s">
        <v>538</v>
      </c>
    </row>
    <row r="263" s="12" customFormat="1" ht="22.8" customHeight="1">
      <c r="A263" s="12"/>
      <c r="B263" s="218"/>
      <c r="C263" s="219"/>
      <c r="D263" s="220" t="s">
        <v>74</v>
      </c>
      <c r="E263" s="232" t="s">
        <v>539</v>
      </c>
      <c r="F263" s="232" t="s">
        <v>540</v>
      </c>
      <c r="G263" s="219"/>
      <c r="H263" s="219"/>
      <c r="I263" s="222"/>
      <c r="J263" s="233">
        <f>BK263</f>
        <v>0</v>
      </c>
      <c r="K263" s="219"/>
      <c r="L263" s="224"/>
      <c r="M263" s="225"/>
      <c r="N263" s="226"/>
      <c r="O263" s="226"/>
      <c r="P263" s="227">
        <f>SUM(P264:P277)</f>
        <v>0</v>
      </c>
      <c r="Q263" s="226"/>
      <c r="R263" s="227">
        <f>SUM(R264:R277)</f>
        <v>0</v>
      </c>
      <c r="S263" s="226"/>
      <c r="T263" s="228">
        <f>SUM(T264:T277)</f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29" t="s">
        <v>85</v>
      </c>
      <c r="AT263" s="230" t="s">
        <v>74</v>
      </c>
      <c r="AU263" s="230" t="s">
        <v>81</v>
      </c>
      <c r="AY263" s="229" t="s">
        <v>147</v>
      </c>
      <c r="BK263" s="231">
        <f>SUM(BK264:BK277)</f>
        <v>0</v>
      </c>
    </row>
    <row r="264" s="2" customFormat="1" ht="24.15" customHeight="1">
      <c r="A264" s="35"/>
      <c r="B264" s="36"/>
      <c r="C264" s="234" t="s">
        <v>541</v>
      </c>
      <c r="D264" s="234" t="s">
        <v>149</v>
      </c>
      <c r="E264" s="235" t="s">
        <v>542</v>
      </c>
      <c r="F264" s="236" t="s">
        <v>543</v>
      </c>
      <c r="G264" s="237" t="s">
        <v>230</v>
      </c>
      <c r="H264" s="238">
        <v>180</v>
      </c>
      <c r="I264" s="239"/>
      <c r="J264" s="240">
        <f>ROUND(I264*H264,2)</f>
        <v>0</v>
      </c>
      <c r="K264" s="241"/>
      <c r="L264" s="41"/>
      <c r="M264" s="242" t="s">
        <v>1</v>
      </c>
      <c r="N264" s="243" t="s">
        <v>41</v>
      </c>
      <c r="O264" s="94"/>
      <c r="P264" s="244">
        <f>O264*H264</f>
        <v>0</v>
      </c>
      <c r="Q264" s="244">
        <v>0</v>
      </c>
      <c r="R264" s="244">
        <f>Q264*H264</f>
        <v>0</v>
      </c>
      <c r="S264" s="244">
        <v>0</v>
      </c>
      <c r="T264" s="245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46" t="s">
        <v>176</v>
      </c>
      <c r="AT264" s="246" t="s">
        <v>149</v>
      </c>
      <c r="AU264" s="246" t="s">
        <v>85</v>
      </c>
      <c r="AY264" s="14" t="s">
        <v>147</v>
      </c>
      <c r="BE264" s="247">
        <f>IF(N264="základná",J264,0)</f>
        <v>0</v>
      </c>
      <c r="BF264" s="247">
        <f>IF(N264="znížená",J264,0)</f>
        <v>0</v>
      </c>
      <c r="BG264" s="247">
        <f>IF(N264="zákl. prenesená",J264,0)</f>
        <v>0</v>
      </c>
      <c r="BH264" s="247">
        <f>IF(N264="zníž. prenesená",J264,0)</f>
        <v>0</v>
      </c>
      <c r="BI264" s="247">
        <f>IF(N264="nulová",J264,0)</f>
        <v>0</v>
      </c>
      <c r="BJ264" s="14" t="s">
        <v>85</v>
      </c>
      <c r="BK264" s="247">
        <f>ROUND(I264*H264,2)</f>
        <v>0</v>
      </c>
      <c r="BL264" s="14" t="s">
        <v>176</v>
      </c>
      <c r="BM264" s="246" t="s">
        <v>544</v>
      </c>
    </row>
    <row r="265" s="2" customFormat="1" ht="16.5" customHeight="1">
      <c r="A265" s="35"/>
      <c r="B265" s="36"/>
      <c r="C265" s="248" t="s">
        <v>355</v>
      </c>
      <c r="D265" s="248" t="s">
        <v>444</v>
      </c>
      <c r="E265" s="249" t="s">
        <v>545</v>
      </c>
      <c r="F265" s="250" t="s">
        <v>546</v>
      </c>
      <c r="G265" s="251" t="s">
        <v>230</v>
      </c>
      <c r="H265" s="252">
        <v>183.59999999999999</v>
      </c>
      <c r="I265" s="253"/>
      <c r="J265" s="254">
        <f>ROUND(I265*H265,2)</f>
        <v>0</v>
      </c>
      <c r="K265" s="255"/>
      <c r="L265" s="256"/>
      <c r="M265" s="257" t="s">
        <v>1</v>
      </c>
      <c r="N265" s="258" t="s">
        <v>41</v>
      </c>
      <c r="O265" s="94"/>
      <c r="P265" s="244">
        <f>O265*H265</f>
        <v>0</v>
      </c>
      <c r="Q265" s="244">
        <v>0</v>
      </c>
      <c r="R265" s="244">
        <f>Q265*H265</f>
        <v>0</v>
      </c>
      <c r="S265" s="244">
        <v>0</v>
      </c>
      <c r="T265" s="245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46" t="s">
        <v>206</v>
      </c>
      <c r="AT265" s="246" t="s">
        <v>444</v>
      </c>
      <c r="AU265" s="246" t="s">
        <v>85</v>
      </c>
      <c r="AY265" s="14" t="s">
        <v>147</v>
      </c>
      <c r="BE265" s="247">
        <f>IF(N265="základná",J265,0)</f>
        <v>0</v>
      </c>
      <c r="BF265" s="247">
        <f>IF(N265="znížená",J265,0)</f>
        <v>0</v>
      </c>
      <c r="BG265" s="247">
        <f>IF(N265="zákl. prenesená",J265,0)</f>
        <v>0</v>
      </c>
      <c r="BH265" s="247">
        <f>IF(N265="zníž. prenesená",J265,0)</f>
        <v>0</v>
      </c>
      <c r="BI265" s="247">
        <f>IF(N265="nulová",J265,0)</f>
        <v>0</v>
      </c>
      <c r="BJ265" s="14" t="s">
        <v>85</v>
      </c>
      <c r="BK265" s="247">
        <f>ROUND(I265*H265,2)</f>
        <v>0</v>
      </c>
      <c r="BL265" s="14" t="s">
        <v>176</v>
      </c>
      <c r="BM265" s="246" t="s">
        <v>547</v>
      </c>
    </row>
    <row r="266" s="2" customFormat="1" ht="24.15" customHeight="1">
      <c r="A266" s="35"/>
      <c r="B266" s="36"/>
      <c r="C266" s="234" t="s">
        <v>548</v>
      </c>
      <c r="D266" s="234" t="s">
        <v>149</v>
      </c>
      <c r="E266" s="235" t="s">
        <v>549</v>
      </c>
      <c r="F266" s="236" t="s">
        <v>550</v>
      </c>
      <c r="G266" s="237" t="s">
        <v>551</v>
      </c>
      <c r="H266" s="238">
        <v>524.82000000000005</v>
      </c>
      <c r="I266" s="239"/>
      <c r="J266" s="240">
        <f>ROUND(I266*H266,2)</f>
        <v>0</v>
      </c>
      <c r="K266" s="241"/>
      <c r="L266" s="41"/>
      <c r="M266" s="242" t="s">
        <v>1</v>
      </c>
      <c r="N266" s="243" t="s">
        <v>41</v>
      </c>
      <c r="O266" s="94"/>
      <c r="P266" s="244">
        <f>O266*H266</f>
        <v>0</v>
      </c>
      <c r="Q266" s="244">
        <v>0</v>
      </c>
      <c r="R266" s="244">
        <f>Q266*H266</f>
        <v>0</v>
      </c>
      <c r="S266" s="244">
        <v>0</v>
      </c>
      <c r="T266" s="245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46" t="s">
        <v>176</v>
      </c>
      <c r="AT266" s="246" t="s">
        <v>149</v>
      </c>
      <c r="AU266" s="246" t="s">
        <v>85</v>
      </c>
      <c r="AY266" s="14" t="s">
        <v>147</v>
      </c>
      <c r="BE266" s="247">
        <f>IF(N266="základná",J266,0)</f>
        <v>0</v>
      </c>
      <c r="BF266" s="247">
        <f>IF(N266="znížená",J266,0)</f>
        <v>0</v>
      </c>
      <c r="BG266" s="247">
        <f>IF(N266="zákl. prenesená",J266,0)</f>
        <v>0</v>
      </c>
      <c r="BH266" s="247">
        <f>IF(N266="zníž. prenesená",J266,0)</f>
        <v>0</v>
      </c>
      <c r="BI266" s="247">
        <f>IF(N266="nulová",J266,0)</f>
        <v>0</v>
      </c>
      <c r="BJ266" s="14" t="s">
        <v>85</v>
      </c>
      <c r="BK266" s="247">
        <f>ROUND(I266*H266,2)</f>
        <v>0</v>
      </c>
      <c r="BL266" s="14" t="s">
        <v>176</v>
      </c>
      <c r="BM266" s="246" t="s">
        <v>552</v>
      </c>
    </row>
    <row r="267" s="2" customFormat="1" ht="33" customHeight="1">
      <c r="A267" s="35"/>
      <c r="B267" s="36"/>
      <c r="C267" s="248" t="s">
        <v>359</v>
      </c>
      <c r="D267" s="248" t="s">
        <v>444</v>
      </c>
      <c r="E267" s="249" t="s">
        <v>553</v>
      </c>
      <c r="F267" s="250" t="s">
        <v>554</v>
      </c>
      <c r="G267" s="251" t="s">
        <v>152</v>
      </c>
      <c r="H267" s="252">
        <v>8.7100000000000009</v>
      </c>
      <c r="I267" s="253"/>
      <c r="J267" s="254">
        <f>ROUND(I267*H267,2)</f>
        <v>0</v>
      </c>
      <c r="K267" s="255"/>
      <c r="L267" s="256"/>
      <c r="M267" s="257" t="s">
        <v>1</v>
      </c>
      <c r="N267" s="258" t="s">
        <v>41</v>
      </c>
      <c r="O267" s="94"/>
      <c r="P267" s="244">
        <f>O267*H267</f>
        <v>0</v>
      </c>
      <c r="Q267" s="244">
        <v>0</v>
      </c>
      <c r="R267" s="244">
        <f>Q267*H267</f>
        <v>0</v>
      </c>
      <c r="S267" s="244">
        <v>0</v>
      </c>
      <c r="T267" s="245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46" t="s">
        <v>206</v>
      </c>
      <c r="AT267" s="246" t="s">
        <v>444</v>
      </c>
      <c r="AU267" s="246" t="s">
        <v>85</v>
      </c>
      <c r="AY267" s="14" t="s">
        <v>147</v>
      </c>
      <c r="BE267" s="247">
        <f>IF(N267="základná",J267,0)</f>
        <v>0</v>
      </c>
      <c r="BF267" s="247">
        <f>IF(N267="znížená",J267,0)</f>
        <v>0</v>
      </c>
      <c r="BG267" s="247">
        <f>IF(N267="zákl. prenesená",J267,0)</f>
        <v>0</v>
      </c>
      <c r="BH267" s="247">
        <f>IF(N267="zníž. prenesená",J267,0)</f>
        <v>0</v>
      </c>
      <c r="BI267" s="247">
        <f>IF(N267="nulová",J267,0)</f>
        <v>0</v>
      </c>
      <c r="BJ267" s="14" t="s">
        <v>85</v>
      </c>
      <c r="BK267" s="247">
        <f>ROUND(I267*H267,2)</f>
        <v>0</v>
      </c>
      <c r="BL267" s="14" t="s">
        <v>176</v>
      </c>
      <c r="BM267" s="246" t="s">
        <v>555</v>
      </c>
    </row>
    <row r="268" s="2" customFormat="1" ht="24.15" customHeight="1">
      <c r="A268" s="35"/>
      <c r="B268" s="36"/>
      <c r="C268" s="234" t="s">
        <v>556</v>
      </c>
      <c r="D268" s="234" t="s">
        <v>149</v>
      </c>
      <c r="E268" s="235" t="s">
        <v>557</v>
      </c>
      <c r="F268" s="236" t="s">
        <v>558</v>
      </c>
      <c r="G268" s="237" t="s">
        <v>551</v>
      </c>
      <c r="H268" s="238">
        <v>1780</v>
      </c>
      <c r="I268" s="239"/>
      <c r="J268" s="240">
        <f>ROUND(I268*H268,2)</f>
        <v>0</v>
      </c>
      <c r="K268" s="241"/>
      <c r="L268" s="41"/>
      <c r="M268" s="242" t="s">
        <v>1</v>
      </c>
      <c r="N268" s="243" t="s">
        <v>41</v>
      </c>
      <c r="O268" s="94"/>
      <c r="P268" s="244">
        <f>O268*H268</f>
        <v>0</v>
      </c>
      <c r="Q268" s="244">
        <v>0</v>
      </c>
      <c r="R268" s="244">
        <f>Q268*H268</f>
        <v>0</v>
      </c>
      <c r="S268" s="244">
        <v>0</v>
      </c>
      <c r="T268" s="245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46" t="s">
        <v>176</v>
      </c>
      <c r="AT268" s="246" t="s">
        <v>149</v>
      </c>
      <c r="AU268" s="246" t="s">
        <v>85</v>
      </c>
      <c r="AY268" s="14" t="s">
        <v>147</v>
      </c>
      <c r="BE268" s="247">
        <f>IF(N268="základná",J268,0)</f>
        <v>0</v>
      </c>
      <c r="BF268" s="247">
        <f>IF(N268="znížená",J268,0)</f>
        <v>0</v>
      </c>
      <c r="BG268" s="247">
        <f>IF(N268="zákl. prenesená",J268,0)</f>
        <v>0</v>
      </c>
      <c r="BH268" s="247">
        <f>IF(N268="zníž. prenesená",J268,0)</f>
        <v>0</v>
      </c>
      <c r="BI268" s="247">
        <f>IF(N268="nulová",J268,0)</f>
        <v>0</v>
      </c>
      <c r="BJ268" s="14" t="s">
        <v>85</v>
      </c>
      <c r="BK268" s="247">
        <f>ROUND(I268*H268,2)</f>
        <v>0</v>
      </c>
      <c r="BL268" s="14" t="s">
        <v>176</v>
      </c>
      <c r="BM268" s="246" t="s">
        <v>559</v>
      </c>
    </row>
    <row r="269" s="2" customFormat="1" ht="24.15" customHeight="1">
      <c r="A269" s="35"/>
      <c r="B269" s="36"/>
      <c r="C269" s="248" t="s">
        <v>362</v>
      </c>
      <c r="D269" s="248" t="s">
        <v>444</v>
      </c>
      <c r="E269" s="249" t="s">
        <v>560</v>
      </c>
      <c r="F269" s="250" t="s">
        <v>561</v>
      </c>
      <c r="G269" s="251" t="s">
        <v>152</v>
      </c>
      <c r="H269" s="252">
        <v>3.8450000000000002</v>
      </c>
      <c r="I269" s="253"/>
      <c r="J269" s="254">
        <f>ROUND(I269*H269,2)</f>
        <v>0</v>
      </c>
      <c r="K269" s="255"/>
      <c r="L269" s="256"/>
      <c r="M269" s="257" t="s">
        <v>1</v>
      </c>
      <c r="N269" s="258" t="s">
        <v>41</v>
      </c>
      <c r="O269" s="94"/>
      <c r="P269" s="244">
        <f>O269*H269</f>
        <v>0</v>
      </c>
      <c r="Q269" s="244">
        <v>0</v>
      </c>
      <c r="R269" s="244">
        <f>Q269*H269</f>
        <v>0</v>
      </c>
      <c r="S269" s="244">
        <v>0</v>
      </c>
      <c r="T269" s="245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46" t="s">
        <v>206</v>
      </c>
      <c r="AT269" s="246" t="s">
        <v>444</v>
      </c>
      <c r="AU269" s="246" t="s">
        <v>85</v>
      </c>
      <c r="AY269" s="14" t="s">
        <v>147</v>
      </c>
      <c r="BE269" s="247">
        <f>IF(N269="základná",J269,0)</f>
        <v>0</v>
      </c>
      <c r="BF269" s="247">
        <f>IF(N269="znížená",J269,0)</f>
        <v>0</v>
      </c>
      <c r="BG269" s="247">
        <f>IF(N269="zákl. prenesená",J269,0)</f>
        <v>0</v>
      </c>
      <c r="BH269" s="247">
        <f>IF(N269="zníž. prenesená",J269,0)</f>
        <v>0</v>
      </c>
      <c r="BI269" s="247">
        <f>IF(N269="nulová",J269,0)</f>
        <v>0</v>
      </c>
      <c r="BJ269" s="14" t="s">
        <v>85</v>
      </c>
      <c r="BK269" s="247">
        <f>ROUND(I269*H269,2)</f>
        <v>0</v>
      </c>
      <c r="BL269" s="14" t="s">
        <v>176</v>
      </c>
      <c r="BM269" s="246" t="s">
        <v>562</v>
      </c>
    </row>
    <row r="270" s="2" customFormat="1" ht="16.5" customHeight="1">
      <c r="A270" s="35"/>
      <c r="B270" s="36"/>
      <c r="C270" s="234" t="s">
        <v>563</v>
      </c>
      <c r="D270" s="234" t="s">
        <v>149</v>
      </c>
      <c r="E270" s="235" t="s">
        <v>564</v>
      </c>
      <c r="F270" s="236" t="s">
        <v>565</v>
      </c>
      <c r="G270" s="237" t="s">
        <v>551</v>
      </c>
      <c r="H270" s="238">
        <v>480</v>
      </c>
      <c r="I270" s="239"/>
      <c r="J270" s="240">
        <f>ROUND(I270*H270,2)</f>
        <v>0</v>
      </c>
      <c r="K270" s="241"/>
      <c r="L270" s="41"/>
      <c r="M270" s="242" t="s">
        <v>1</v>
      </c>
      <c r="N270" s="243" t="s">
        <v>41</v>
      </c>
      <c r="O270" s="94"/>
      <c r="P270" s="244">
        <f>O270*H270</f>
        <v>0</v>
      </c>
      <c r="Q270" s="244">
        <v>0</v>
      </c>
      <c r="R270" s="244">
        <f>Q270*H270</f>
        <v>0</v>
      </c>
      <c r="S270" s="244">
        <v>0</v>
      </c>
      <c r="T270" s="245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246" t="s">
        <v>176</v>
      </c>
      <c r="AT270" s="246" t="s">
        <v>149</v>
      </c>
      <c r="AU270" s="246" t="s">
        <v>85</v>
      </c>
      <c r="AY270" s="14" t="s">
        <v>147</v>
      </c>
      <c r="BE270" s="247">
        <f>IF(N270="základná",J270,0)</f>
        <v>0</v>
      </c>
      <c r="BF270" s="247">
        <f>IF(N270="znížená",J270,0)</f>
        <v>0</v>
      </c>
      <c r="BG270" s="247">
        <f>IF(N270="zákl. prenesená",J270,0)</f>
        <v>0</v>
      </c>
      <c r="BH270" s="247">
        <f>IF(N270="zníž. prenesená",J270,0)</f>
        <v>0</v>
      </c>
      <c r="BI270" s="247">
        <f>IF(N270="nulová",J270,0)</f>
        <v>0</v>
      </c>
      <c r="BJ270" s="14" t="s">
        <v>85</v>
      </c>
      <c r="BK270" s="247">
        <f>ROUND(I270*H270,2)</f>
        <v>0</v>
      </c>
      <c r="BL270" s="14" t="s">
        <v>176</v>
      </c>
      <c r="BM270" s="246" t="s">
        <v>566</v>
      </c>
    </row>
    <row r="271" s="2" customFormat="1" ht="24.15" customHeight="1">
      <c r="A271" s="35"/>
      <c r="B271" s="36"/>
      <c r="C271" s="248" t="s">
        <v>366</v>
      </c>
      <c r="D271" s="248" t="s">
        <v>444</v>
      </c>
      <c r="E271" s="249" t="s">
        <v>560</v>
      </c>
      <c r="F271" s="250" t="s">
        <v>561</v>
      </c>
      <c r="G271" s="251" t="s">
        <v>152</v>
      </c>
      <c r="H271" s="252">
        <v>1.0369999999999999</v>
      </c>
      <c r="I271" s="253"/>
      <c r="J271" s="254">
        <f>ROUND(I271*H271,2)</f>
        <v>0</v>
      </c>
      <c r="K271" s="255"/>
      <c r="L271" s="256"/>
      <c r="M271" s="257" t="s">
        <v>1</v>
      </c>
      <c r="N271" s="258" t="s">
        <v>41</v>
      </c>
      <c r="O271" s="94"/>
      <c r="P271" s="244">
        <f>O271*H271</f>
        <v>0</v>
      </c>
      <c r="Q271" s="244">
        <v>0</v>
      </c>
      <c r="R271" s="244">
        <f>Q271*H271</f>
        <v>0</v>
      </c>
      <c r="S271" s="244">
        <v>0</v>
      </c>
      <c r="T271" s="245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46" t="s">
        <v>206</v>
      </c>
      <c r="AT271" s="246" t="s">
        <v>444</v>
      </c>
      <c r="AU271" s="246" t="s">
        <v>85</v>
      </c>
      <c r="AY271" s="14" t="s">
        <v>147</v>
      </c>
      <c r="BE271" s="247">
        <f>IF(N271="základná",J271,0)</f>
        <v>0</v>
      </c>
      <c r="BF271" s="247">
        <f>IF(N271="znížená",J271,0)</f>
        <v>0</v>
      </c>
      <c r="BG271" s="247">
        <f>IF(N271="zákl. prenesená",J271,0)</f>
        <v>0</v>
      </c>
      <c r="BH271" s="247">
        <f>IF(N271="zníž. prenesená",J271,0)</f>
        <v>0</v>
      </c>
      <c r="BI271" s="247">
        <f>IF(N271="nulová",J271,0)</f>
        <v>0</v>
      </c>
      <c r="BJ271" s="14" t="s">
        <v>85</v>
      </c>
      <c r="BK271" s="247">
        <f>ROUND(I271*H271,2)</f>
        <v>0</v>
      </c>
      <c r="BL271" s="14" t="s">
        <v>176</v>
      </c>
      <c r="BM271" s="246" t="s">
        <v>567</v>
      </c>
    </row>
    <row r="272" s="2" customFormat="1" ht="44.25" customHeight="1">
      <c r="A272" s="35"/>
      <c r="B272" s="36"/>
      <c r="C272" s="234" t="s">
        <v>568</v>
      </c>
      <c r="D272" s="234" t="s">
        <v>149</v>
      </c>
      <c r="E272" s="235" t="s">
        <v>569</v>
      </c>
      <c r="F272" s="236" t="s">
        <v>570</v>
      </c>
      <c r="G272" s="237" t="s">
        <v>152</v>
      </c>
      <c r="H272" s="238">
        <v>8.0440000000000005</v>
      </c>
      <c r="I272" s="239"/>
      <c r="J272" s="240">
        <f>ROUND(I272*H272,2)</f>
        <v>0</v>
      </c>
      <c r="K272" s="241"/>
      <c r="L272" s="41"/>
      <c r="M272" s="242" t="s">
        <v>1</v>
      </c>
      <c r="N272" s="243" t="s">
        <v>41</v>
      </c>
      <c r="O272" s="94"/>
      <c r="P272" s="244">
        <f>O272*H272</f>
        <v>0</v>
      </c>
      <c r="Q272" s="244">
        <v>0</v>
      </c>
      <c r="R272" s="244">
        <f>Q272*H272</f>
        <v>0</v>
      </c>
      <c r="S272" s="244">
        <v>0</v>
      </c>
      <c r="T272" s="245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46" t="s">
        <v>176</v>
      </c>
      <c r="AT272" s="246" t="s">
        <v>149</v>
      </c>
      <c r="AU272" s="246" t="s">
        <v>85</v>
      </c>
      <c r="AY272" s="14" t="s">
        <v>147</v>
      </c>
      <c r="BE272" s="247">
        <f>IF(N272="základná",J272,0)</f>
        <v>0</v>
      </c>
      <c r="BF272" s="247">
        <f>IF(N272="znížená",J272,0)</f>
        <v>0</v>
      </c>
      <c r="BG272" s="247">
        <f>IF(N272="zákl. prenesená",J272,0)</f>
        <v>0</v>
      </c>
      <c r="BH272" s="247">
        <f>IF(N272="zníž. prenesená",J272,0)</f>
        <v>0</v>
      </c>
      <c r="BI272" s="247">
        <f>IF(N272="nulová",J272,0)</f>
        <v>0</v>
      </c>
      <c r="BJ272" s="14" t="s">
        <v>85</v>
      </c>
      <c r="BK272" s="247">
        <f>ROUND(I272*H272,2)</f>
        <v>0</v>
      </c>
      <c r="BL272" s="14" t="s">
        <v>176</v>
      </c>
      <c r="BM272" s="246" t="s">
        <v>571</v>
      </c>
    </row>
    <row r="273" s="2" customFormat="1" ht="24.15" customHeight="1">
      <c r="A273" s="35"/>
      <c r="B273" s="36"/>
      <c r="C273" s="234" t="s">
        <v>369</v>
      </c>
      <c r="D273" s="234" t="s">
        <v>149</v>
      </c>
      <c r="E273" s="235" t="s">
        <v>572</v>
      </c>
      <c r="F273" s="236" t="s">
        <v>573</v>
      </c>
      <c r="G273" s="237" t="s">
        <v>191</v>
      </c>
      <c r="H273" s="238">
        <v>29.853999999999999</v>
      </c>
      <c r="I273" s="239"/>
      <c r="J273" s="240">
        <f>ROUND(I273*H273,2)</f>
        <v>0</v>
      </c>
      <c r="K273" s="241"/>
      <c r="L273" s="41"/>
      <c r="M273" s="242" t="s">
        <v>1</v>
      </c>
      <c r="N273" s="243" t="s">
        <v>41</v>
      </c>
      <c r="O273" s="94"/>
      <c r="P273" s="244">
        <f>O273*H273</f>
        <v>0</v>
      </c>
      <c r="Q273" s="244">
        <v>0</v>
      </c>
      <c r="R273" s="244">
        <f>Q273*H273</f>
        <v>0</v>
      </c>
      <c r="S273" s="244">
        <v>0</v>
      </c>
      <c r="T273" s="245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46" t="s">
        <v>176</v>
      </c>
      <c r="AT273" s="246" t="s">
        <v>149</v>
      </c>
      <c r="AU273" s="246" t="s">
        <v>85</v>
      </c>
      <c r="AY273" s="14" t="s">
        <v>147</v>
      </c>
      <c r="BE273" s="247">
        <f>IF(N273="základná",J273,0)</f>
        <v>0</v>
      </c>
      <c r="BF273" s="247">
        <f>IF(N273="znížená",J273,0)</f>
        <v>0</v>
      </c>
      <c r="BG273" s="247">
        <f>IF(N273="zákl. prenesená",J273,0)</f>
        <v>0</v>
      </c>
      <c r="BH273" s="247">
        <f>IF(N273="zníž. prenesená",J273,0)</f>
        <v>0</v>
      </c>
      <c r="BI273" s="247">
        <f>IF(N273="nulová",J273,0)</f>
        <v>0</v>
      </c>
      <c r="BJ273" s="14" t="s">
        <v>85</v>
      </c>
      <c r="BK273" s="247">
        <f>ROUND(I273*H273,2)</f>
        <v>0</v>
      </c>
      <c r="BL273" s="14" t="s">
        <v>176</v>
      </c>
      <c r="BM273" s="246" t="s">
        <v>574</v>
      </c>
    </row>
    <row r="274" s="2" customFormat="1" ht="33" customHeight="1">
      <c r="A274" s="35"/>
      <c r="B274" s="36"/>
      <c r="C274" s="248" t="s">
        <v>575</v>
      </c>
      <c r="D274" s="248" t="s">
        <v>444</v>
      </c>
      <c r="E274" s="249" t="s">
        <v>576</v>
      </c>
      <c r="F274" s="250" t="s">
        <v>577</v>
      </c>
      <c r="G274" s="251" t="s">
        <v>152</v>
      </c>
      <c r="H274" s="252">
        <v>0.80600000000000005</v>
      </c>
      <c r="I274" s="253"/>
      <c r="J274" s="254">
        <f>ROUND(I274*H274,2)</f>
        <v>0</v>
      </c>
      <c r="K274" s="255"/>
      <c r="L274" s="256"/>
      <c r="M274" s="257" t="s">
        <v>1</v>
      </c>
      <c r="N274" s="258" t="s">
        <v>41</v>
      </c>
      <c r="O274" s="94"/>
      <c r="P274" s="244">
        <f>O274*H274</f>
        <v>0</v>
      </c>
      <c r="Q274" s="244">
        <v>0</v>
      </c>
      <c r="R274" s="244">
        <f>Q274*H274</f>
        <v>0</v>
      </c>
      <c r="S274" s="244">
        <v>0</v>
      </c>
      <c r="T274" s="245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246" t="s">
        <v>206</v>
      </c>
      <c r="AT274" s="246" t="s">
        <v>444</v>
      </c>
      <c r="AU274" s="246" t="s">
        <v>85</v>
      </c>
      <c r="AY274" s="14" t="s">
        <v>147</v>
      </c>
      <c r="BE274" s="247">
        <f>IF(N274="základná",J274,0)</f>
        <v>0</v>
      </c>
      <c r="BF274" s="247">
        <f>IF(N274="znížená",J274,0)</f>
        <v>0</v>
      </c>
      <c r="BG274" s="247">
        <f>IF(N274="zákl. prenesená",J274,0)</f>
        <v>0</v>
      </c>
      <c r="BH274" s="247">
        <f>IF(N274="zníž. prenesená",J274,0)</f>
        <v>0</v>
      </c>
      <c r="BI274" s="247">
        <f>IF(N274="nulová",J274,0)</f>
        <v>0</v>
      </c>
      <c r="BJ274" s="14" t="s">
        <v>85</v>
      </c>
      <c r="BK274" s="247">
        <f>ROUND(I274*H274,2)</f>
        <v>0</v>
      </c>
      <c r="BL274" s="14" t="s">
        <v>176</v>
      </c>
      <c r="BM274" s="246" t="s">
        <v>578</v>
      </c>
    </row>
    <row r="275" s="2" customFormat="1" ht="24.15" customHeight="1">
      <c r="A275" s="35"/>
      <c r="B275" s="36"/>
      <c r="C275" s="234" t="s">
        <v>373</v>
      </c>
      <c r="D275" s="234" t="s">
        <v>149</v>
      </c>
      <c r="E275" s="235" t="s">
        <v>579</v>
      </c>
      <c r="F275" s="236" t="s">
        <v>580</v>
      </c>
      <c r="G275" s="237" t="s">
        <v>551</v>
      </c>
      <c r="H275" s="238">
        <v>52.649999999999999</v>
      </c>
      <c r="I275" s="239"/>
      <c r="J275" s="240">
        <f>ROUND(I275*H275,2)</f>
        <v>0</v>
      </c>
      <c r="K275" s="241"/>
      <c r="L275" s="41"/>
      <c r="M275" s="242" t="s">
        <v>1</v>
      </c>
      <c r="N275" s="243" t="s">
        <v>41</v>
      </c>
      <c r="O275" s="94"/>
      <c r="P275" s="244">
        <f>O275*H275</f>
        <v>0</v>
      </c>
      <c r="Q275" s="244">
        <v>0</v>
      </c>
      <c r="R275" s="244">
        <f>Q275*H275</f>
        <v>0</v>
      </c>
      <c r="S275" s="244">
        <v>0</v>
      </c>
      <c r="T275" s="245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46" t="s">
        <v>176</v>
      </c>
      <c r="AT275" s="246" t="s">
        <v>149</v>
      </c>
      <c r="AU275" s="246" t="s">
        <v>85</v>
      </c>
      <c r="AY275" s="14" t="s">
        <v>147</v>
      </c>
      <c r="BE275" s="247">
        <f>IF(N275="základná",J275,0)</f>
        <v>0</v>
      </c>
      <c r="BF275" s="247">
        <f>IF(N275="znížená",J275,0)</f>
        <v>0</v>
      </c>
      <c r="BG275" s="247">
        <f>IF(N275="zákl. prenesená",J275,0)</f>
        <v>0</v>
      </c>
      <c r="BH275" s="247">
        <f>IF(N275="zníž. prenesená",J275,0)</f>
        <v>0</v>
      </c>
      <c r="BI275" s="247">
        <f>IF(N275="nulová",J275,0)</f>
        <v>0</v>
      </c>
      <c r="BJ275" s="14" t="s">
        <v>85</v>
      </c>
      <c r="BK275" s="247">
        <f>ROUND(I275*H275,2)</f>
        <v>0</v>
      </c>
      <c r="BL275" s="14" t="s">
        <v>176</v>
      </c>
      <c r="BM275" s="246" t="s">
        <v>581</v>
      </c>
    </row>
    <row r="276" s="2" customFormat="1" ht="24.15" customHeight="1">
      <c r="A276" s="35"/>
      <c r="B276" s="36"/>
      <c r="C276" s="248" t="s">
        <v>582</v>
      </c>
      <c r="D276" s="248" t="s">
        <v>444</v>
      </c>
      <c r="E276" s="249" t="s">
        <v>583</v>
      </c>
      <c r="F276" s="250" t="s">
        <v>584</v>
      </c>
      <c r="G276" s="251" t="s">
        <v>152</v>
      </c>
      <c r="H276" s="252">
        <v>0.68000000000000005</v>
      </c>
      <c r="I276" s="253"/>
      <c r="J276" s="254">
        <f>ROUND(I276*H276,2)</f>
        <v>0</v>
      </c>
      <c r="K276" s="255"/>
      <c r="L276" s="256"/>
      <c r="M276" s="257" t="s">
        <v>1</v>
      </c>
      <c r="N276" s="258" t="s">
        <v>41</v>
      </c>
      <c r="O276" s="94"/>
      <c r="P276" s="244">
        <f>O276*H276</f>
        <v>0</v>
      </c>
      <c r="Q276" s="244">
        <v>0</v>
      </c>
      <c r="R276" s="244">
        <f>Q276*H276</f>
        <v>0</v>
      </c>
      <c r="S276" s="244">
        <v>0</v>
      </c>
      <c r="T276" s="245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46" t="s">
        <v>206</v>
      </c>
      <c r="AT276" s="246" t="s">
        <v>444</v>
      </c>
      <c r="AU276" s="246" t="s">
        <v>85</v>
      </c>
      <c r="AY276" s="14" t="s">
        <v>147</v>
      </c>
      <c r="BE276" s="247">
        <f>IF(N276="základná",J276,0)</f>
        <v>0</v>
      </c>
      <c r="BF276" s="247">
        <f>IF(N276="znížená",J276,0)</f>
        <v>0</v>
      </c>
      <c r="BG276" s="247">
        <f>IF(N276="zákl. prenesená",J276,0)</f>
        <v>0</v>
      </c>
      <c r="BH276" s="247">
        <f>IF(N276="zníž. prenesená",J276,0)</f>
        <v>0</v>
      </c>
      <c r="BI276" s="247">
        <f>IF(N276="nulová",J276,0)</f>
        <v>0</v>
      </c>
      <c r="BJ276" s="14" t="s">
        <v>85</v>
      </c>
      <c r="BK276" s="247">
        <f>ROUND(I276*H276,2)</f>
        <v>0</v>
      </c>
      <c r="BL276" s="14" t="s">
        <v>176</v>
      </c>
      <c r="BM276" s="246" t="s">
        <v>585</v>
      </c>
    </row>
    <row r="277" s="2" customFormat="1" ht="24.15" customHeight="1">
      <c r="A277" s="35"/>
      <c r="B277" s="36"/>
      <c r="C277" s="234" t="s">
        <v>376</v>
      </c>
      <c r="D277" s="234" t="s">
        <v>149</v>
      </c>
      <c r="E277" s="235" t="s">
        <v>586</v>
      </c>
      <c r="F277" s="236" t="s">
        <v>587</v>
      </c>
      <c r="G277" s="237" t="s">
        <v>476</v>
      </c>
      <c r="H277" s="259"/>
      <c r="I277" s="239"/>
      <c r="J277" s="240">
        <f>ROUND(I277*H277,2)</f>
        <v>0</v>
      </c>
      <c r="K277" s="241"/>
      <c r="L277" s="41"/>
      <c r="M277" s="242" t="s">
        <v>1</v>
      </c>
      <c r="N277" s="243" t="s">
        <v>41</v>
      </c>
      <c r="O277" s="94"/>
      <c r="P277" s="244">
        <f>O277*H277</f>
        <v>0</v>
      </c>
      <c r="Q277" s="244">
        <v>0</v>
      </c>
      <c r="R277" s="244">
        <f>Q277*H277</f>
        <v>0</v>
      </c>
      <c r="S277" s="244">
        <v>0</v>
      </c>
      <c r="T277" s="245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246" t="s">
        <v>176</v>
      </c>
      <c r="AT277" s="246" t="s">
        <v>149</v>
      </c>
      <c r="AU277" s="246" t="s">
        <v>85</v>
      </c>
      <c r="AY277" s="14" t="s">
        <v>147</v>
      </c>
      <c r="BE277" s="247">
        <f>IF(N277="základná",J277,0)</f>
        <v>0</v>
      </c>
      <c r="BF277" s="247">
        <f>IF(N277="znížená",J277,0)</f>
        <v>0</v>
      </c>
      <c r="BG277" s="247">
        <f>IF(N277="zákl. prenesená",J277,0)</f>
        <v>0</v>
      </c>
      <c r="BH277" s="247">
        <f>IF(N277="zníž. prenesená",J277,0)</f>
        <v>0</v>
      </c>
      <c r="BI277" s="247">
        <f>IF(N277="nulová",J277,0)</f>
        <v>0</v>
      </c>
      <c r="BJ277" s="14" t="s">
        <v>85</v>
      </c>
      <c r="BK277" s="247">
        <f>ROUND(I277*H277,2)</f>
        <v>0</v>
      </c>
      <c r="BL277" s="14" t="s">
        <v>176</v>
      </c>
      <c r="BM277" s="246" t="s">
        <v>588</v>
      </c>
    </row>
    <row r="278" s="12" customFormat="1" ht="22.8" customHeight="1">
      <c r="A278" s="12"/>
      <c r="B278" s="218"/>
      <c r="C278" s="219"/>
      <c r="D278" s="220" t="s">
        <v>74</v>
      </c>
      <c r="E278" s="232" t="s">
        <v>589</v>
      </c>
      <c r="F278" s="232" t="s">
        <v>590</v>
      </c>
      <c r="G278" s="219"/>
      <c r="H278" s="219"/>
      <c r="I278" s="222"/>
      <c r="J278" s="233">
        <f>BK278</f>
        <v>0</v>
      </c>
      <c r="K278" s="219"/>
      <c r="L278" s="224"/>
      <c r="M278" s="225"/>
      <c r="N278" s="226"/>
      <c r="O278" s="226"/>
      <c r="P278" s="227">
        <f>SUM(P279:P285)</f>
        <v>0</v>
      </c>
      <c r="Q278" s="226"/>
      <c r="R278" s="227">
        <f>SUM(R279:R285)</f>
        <v>0</v>
      </c>
      <c r="S278" s="226"/>
      <c r="T278" s="228">
        <f>SUM(T279:T285)</f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229" t="s">
        <v>85</v>
      </c>
      <c r="AT278" s="230" t="s">
        <v>74</v>
      </c>
      <c r="AU278" s="230" t="s">
        <v>81</v>
      </c>
      <c r="AY278" s="229" t="s">
        <v>147</v>
      </c>
      <c r="BK278" s="231">
        <f>SUM(BK279:BK285)</f>
        <v>0</v>
      </c>
    </row>
    <row r="279" s="2" customFormat="1" ht="33" customHeight="1">
      <c r="A279" s="35"/>
      <c r="B279" s="36"/>
      <c r="C279" s="234" t="s">
        <v>591</v>
      </c>
      <c r="D279" s="234" t="s">
        <v>149</v>
      </c>
      <c r="E279" s="235" t="s">
        <v>592</v>
      </c>
      <c r="F279" s="236" t="s">
        <v>593</v>
      </c>
      <c r="G279" s="237" t="s">
        <v>191</v>
      </c>
      <c r="H279" s="238">
        <v>174.83600000000001</v>
      </c>
      <c r="I279" s="239"/>
      <c r="J279" s="240">
        <f>ROUND(I279*H279,2)</f>
        <v>0</v>
      </c>
      <c r="K279" s="241"/>
      <c r="L279" s="41"/>
      <c r="M279" s="242" t="s">
        <v>1</v>
      </c>
      <c r="N279" s="243" t="s">
        <v>41</v>
      </c>
      <c r="O279" s="94"/>
      <c r="P279" s="244">
        <f>O279*H279</f>
        <v>0</v>
      </c>
      <c r="Q279" s="244">
        <v>0</v>
      </c>
      <c r="R279" s="244">
        <f>Q279*H279</f>
        <v>0</v>
      </c>
      <c r="S279" s="244">
        <v>0</v>
      </c>
      <c r="T279" s="245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246" t="s">
        <v>176</v>
      </c>
      <c r="AT279" s="246" t="s">
        <v>149</v>
      </c>
      <c r="AU279" s="246" t="s">
        <v>85</v>
      </c>
      <c r="AY279" s="14" t="s">
        <v>147</v>
      </c>
      <c r="BE279" s="247">
        <f>IF(N279="základná",J279,0)</f>
        <v>0</v>
      </c>
      <c r="BF279" s="247">
        <f>IF(N279="znížená",J279,0)</f>
        <v>0</v>
      </c>
      <c r="BG279" s="247">
        <f>IF(N279="zákl. prenesená",J279,0)</f>
        <v>0</v>
      </c>
      <c r="BH279" s="247">
        <f>IF(N279="zníž. prenesená",J279,0)</f>
        <v>0</v>
      </c>
      <c r="BI279" s="247">
        <f>IF(N279="nulová",J279,0)</f>
        <v>0</v>
      </c>
      <c r="BJ279" s="14" t="s">
        <v>85</v>
      </c>
      <c r="BK279" s="247">
        <f>ROUND(I279*H279,2)</f>
        <v>0</v>
      </c>
      <c r="BL279" s="14" t="s">
        <v>176</v>
      </c>
      <c r="BM279" s="246" t="s">
        <v>594</v>
      </c>
    </row>
    <row r="280" s="2" customFormat="1" ht="37.8" customHeight="1">
      <c r="A280" s="35"/>
      <c r="B280" s="36"/>
      <c r="C280" s="234" t="s">
        <v>380</v>
      </c>
      <c r="D280" s="234" t="s">
        <v>149</v>
      </c>
      <c r="E280" s="235" t="s">
        <v>595</v>
      </c>
      <c r="F280" s="236" t="s">
        <v>596</v>
      </c>
      <c r="G280" s="237" t="s">
        <v>191</v>
      </c>
      <c r="H280" s="238">
        <v>5.6799999999999997</v>
      </c>
      <c r="I280" s="239"/>
      <c r="J280" s="240">
        <f>ROUND(I280*H280,2)</f>
        <v>0</v>
      </c>
      <c r="K280" s="241"/>
      <c r="L280" s="41"/>
      <c r="M280" s="242" t="s">
        <v>1</v>
      </c>
      <c r="N280" s="243" t="s">
        <v>41</v>
      </c>
      <c r="O280" s="94"/>
      <c r="P280" s="244">
        <f>O280*H280</f>
        <v>0</v>
      </c>
      <c r="Q280" s="244">
        <v>0</v>
      </c>
      <c r="R280" s="244">
        <f>Q280*H280</f>
        <v>0</v>
      </c>
      <c r="S280" s="244">
        <v>0</v>
      </c>
      <c r="T280" s="245">
        <f>S280*H280</f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246" t="s">
        <v>176</v>
      </c>
      <c r="AT280" s="246" t="s">
        <v>149</v>
      </c>
      <c r="AU280" s="246" t="s">
        <v>85</v>
      </c>
      <c r="AY280" s="14" t="s">
        <v>147</v>
      </c>
      <c r="BE280" s="247">
        <f>IF(N280="základná",J280,0)</f>
        <v>0</v>
      </c>
      <c r="BF280" s="247">
        <f>IF(N280="znížená",J280,0)</f>
        <v>0</v>
      </c>
      <c r="BG280" s="247">
        <f>IF(N280="zákl. prenesená",J280,0)</f>
        <v>0</v>
      </c>
      <c r="BH280" s="247">
        <f>IF(N280="zníž. prenesená",J280,0)</f>
        <v>0</v>
      </c>
      <c r="BI280" s="247">
        <f>IF(N280="nulová",J280,0)</f>
        <v>0</v>
      </c>
      <c r="BJ280" s="14" t="s">
        <v>85</v>
      </c>
      <c r="BK280" s="247">
        <f>ROUND(I280*H280,2)</f>
        <v>0</v>
      </c>
      <c r="BL280" s="14" t="s">
        <v>176</v>
      </c>
      <c r="BM280" s="246" t="s">
        <v>597</v>
      </c>
    </row>
    <row r="281" s="2" customFormat="1" ht="33" customHeight="1">
      <c r="A281" s="35"/>
      <c r="B281" s="36"/>
      <c r="C281" s="234" t="s">
        <v>598</v>
      </c>
      <c r="D281" s="234" t="s">
        <v>149</v>
      </c>
      <c r="E281" s="235" t="s">
        <v>599</v>
      </c>
      <c r="F281" s="236" t="s">
        <v>600</v>
      </c>
      <c r="G281" s="237" t="s">
        <v>191</v>
      </c>
      <c r="H281" s="238">
        <v>12.814</v>
      </c>
      <c r="I281" s="239"/>
      <c r="J281" s="240">
        <f>ROUND(I281*H281,2)</f>
        <v>0</v>
      </c>
      <c r="K281" s="241"/>
      <c r="L281" s="41"/>
      <c r="M281" s="242" t="s">
        <v>1</v>
      </c>
      <c r="N281" s="243" t="s">
        <v>41</v>
      </c>
      <c r="O281" s="94"/>
      <c r="P281" s="244">
        <f>O281*H281</f>
        <v>0</v>
      </c>
      <c r="Q281" s="244">
        <v>0</v>
      </c>
      <c r="R281" s="244">
        <f>Q281*H281</f>
        <v>0</v>
      </c>
      <c r="S281" s="244">
        <v>0</v>
      </c>
      <c r="T281" s="245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246" t="s">
        <v>176</v>
      </c>
      <c r="AT281" s="246" t="s">
        <v>149</v>
      </c>
      <c r="AU281" s="246" t="s">
        <v>85</v>
      </c>
      <c r="AY281" s="14" t="s">
        <v>147</v>
      </c>
      <c r="BE281" s="247">
        <f>IF(N281="základná",J281,0)</f>
        <v>0</v>
      </c>
      <c r="BF281" s="247">
        <f>IF(N281="znížená",J281,0)</f>
        <v>0</v>
      </c>
      <c r="BG281" s="247">
        <f>IF(N281="zákl. prenesená",J281,0)</f>
        <v>0</v>
      </c>
      <c r="BH281" s="247">
        <f>IF(N281="zníž. prenesená",J281,0)</f>
        <v>0</v>
      </c>
      <c r="BI281" s="247">
        <f>IF(N281="nulová",J281,0)</f>
        <v>0</v>
      </c>
      <c r="BJ281" s="14" t="s">
        <v>85</v>
      </c>
      <c r="BK281" s="247">
        <f>ROUND(I281*H281,2)</f>
        <v>0</v>
      </c>
      <c r="BL281" s="14" t="s">
        <v>176</v>
      </c>
      <c r="BM281" s="246" t="s">
        <v>601</v>
      </c>
    </row>
    <row r="282" s="2" customFormat="1" ht="33" customHeight="1">
      <c r="A282" s="35"/>
      <c r="B282" s="36"/>
      <c r="C282" s="234" t="s">
        <v>383</v>
      </c>
      <c r="D282" s="234" t="s">
        <v>149</v>
      </c>
      <c r="E282" s="235" t="s">
        <v>602</v>
      </c>
      <c r="F282" s="236" t="s">
        <v>603</v>
      </c>
      <c r="G282" s="237" t="s">
        <v>191</v>
      </c>
      <c r="H282" s="238">
        <v>66.138999999999996</v>
      </c>
      <c r="I282" s="239"/>
      <c r="J282" s="240">
        <f>ROUND(I282*H282,2)</f>
        <v>0</v>
      </c>
      <c r="K282" s="241"/>
      <c r="L282" s="41"/>
      <c r="M282" s="242" t="s">
        <v>1</v>
      </c>
      <c r="N282" s="243" t="s">
        <v>41</v>
      </c>
      <c r="O282" s="94"/>
      <c r="P282" s="244">
        <f>O282*H282</f>
        <v>0</v>
      </c>
      <c r="Q282" s="244">
        <v>0</v>
      </c>
      <c r="R282" s="244">
        <f>Q282*H282</f>
        <v>0</v>
      </c>
      <c r="S282" s="244">
        <v>0</v>
      </c>
      <c r="T282" s="245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246" t="s">
        <v>176</v>
      </c>
      <c r="AT282" s="246" t="s">
        <v>149</v>
      </c>
      <c r="AU282" s="246" t="s">
        <v>85</v>
      </c>
      <c r="AY282" s="14" t="s">
        <v>147</v>
      </c>
      <c r="BE282" s="247">
        <f>IF(N282="základná",J282,0)</f>
        <v>0</v>
      </c>
      <c r="BF282" s="247">
        <f>IF(N282="znížená",J282,0)</f>
        <v>0</v>
      </c>
      <c r="BG282" s="247">
        <f>IF(N282="zákl. prenesená",J282,0)</f>
        <v>0</v>
      </c>
      <c r="BH282" s="247">
        <f>IF(N282="zníž. prenesená",J282,0)</f>
        <v>0</v>
      </c>
      <c r="BI282" s="247">
        <f>IF(N282="nulová",J282,0)</f>
        <v>0</v>
      </c>
      <c r="BJ282" s="14" t="s">
        <v>85</v>
      </c>
      <c r="BK282" s="247">
        <f>ROUND(I282*H282,2)</f>
        <v>0</v>
      </c>
      <c r="BL282" s="14" t="s">
        <v>176</v>
      </c>
      <c r="BM282" s="246" t="s">
        <v>604</v>
      </c>
    </row>
    <row r="283" s="2" customFormat="1" ht="16.5" customHeight="1">
      <c r="A283" s="35"/>
      <c r="B283" s="36"/>
      <c r="C283" s="234" t="s">
        <v>605</v>
      </c>
      <c r="D283" s="234" t="s">
        <v>149</v>
      </c>
      <c r="E283" s="235" t="s">
        <v>606</v>
      </c>
      <c r="F283" s="236" t="s">
        <v>607</v>
      </c>
      <c r="G283" s="237" t="s">
        <v>191</v>
      </c>
      <c r="H283" s="238">
        <v>66.138999999999996</v>
      </c>
      <c r="I283" s="239"/>
      <c r="J283" s="240">
        <f>ROUND(I283*H283,2)</f>
        <v>0</v>
      </c>
      <c r="K283" s="241"/>
      <c r="L283" s="41"/>
      <c r="M283" s="242" t="s">
        <v>1</v>
      </c>
      <c r="N283" s="243" t="s">
        <v>41</v>
      </c>
      <c r="O283" s="94"/>
      <c r="P283" s="244">
        <f>O283*H283</f>
        <v>0</v>
      </c>
      <c r="Q283" s="244">
        <v>0</v>
      </c>
      <c r="R283" s="244">
        <f>Q283*H283</f>
        <v>0</v>
      </c>
      <c r="S283" s="244">
        <v>0</v>
      </c>
      <c r="T283" s="245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246" t="s">
        <v>176</v>
      </c>
      <c r="AT283" s="246" t="s">
        <v>149</v>
      </c>
      <c r="AU283" s="246" t="s">
        <v>85</v>
      </c>
      <c r="AY283" s="14" t="s">
        <v>147</v>
      </c>
      <c r="BE283" s="247">
        <f>IF(N283="základná",J283,0)</f>
        <v>0</v>
      </c>
      <c r="BF283" s="247">
        <f>IF(N283="znížená",J283,0)</f>
        <v>0</v>
      </c>
      <c r="BG283" s="247">
        <f>IF(N283="zákl. prenesená",J283,0)</f>
        <v>0</v>
      </c>
      <c r="BH283" s="247">
        <f>IF(N283="zníž. prenesená",J283,0)</f>
        <v>0</v>
      </c>
      <c r="BI283" s="247">
        <f>IF(N283="nulová",J283,0)</f>
        <v>0</v>
      </c>
      <c r="BJ283" s="14" t="s">
        <v>85</v>
      </c>
      <c r="BK283" s="247">
        <f>ROUND(I283*H283,2)</f>
        <v>0</v>
      </c>
      <c r="BL283" s="14" t="s">
        <v>176</v>
      </c>
      <c r="BM283" s="246" t="s">
        <v>608</v>
      </c>
    </row>
    <row r="284" s="2" customFormat="1" ht="16.5" customHeight="1">
      <c r="A284" s="35"/>
      <c r="B284" s="36"/>
      <c r="C284" s="248" t="s">
        <v>387</v>
      </c>
      <c r="D284" s="248" t="s">
        <v>444</v>
      </c>
      <c r="E284" s="249" t="s">
        <v>484</v>
      </c>
      <c r="F284" s="250" t="s">
        <v>485</v>
      </c>
      <c r="G284" s="251" t="s">
        <v>191</v>
      </c>
      <c r="H284" s="252">
        <v>76.060000000000002</v>
      </c>
      <c r="I284" s="253"/>
      <c r="J284" s="254">
        <f>ROUND(I284*H284,2)</f>
        <v>0</v>
      </c>
      <c r="K284" s="255"/>
      <c r="L284" s="256"/>
      <c r="M284" s="257" t="s">
        <v>1</v>
      </c>
      <c r="N284" s="258" t="s">
        <v>41</v>
      </c>
      <c r="O284" s="94"/>
      <c r="P284" s="244">
        <f>O284*H284</f>
        <v>0</v>
      </c>
      <c r="Q284" s="244">
        <v>0</v>
      </c>
      <c r="R284" s="244">
        <f>Q284*H284</f>
        <v>0</v>
      </c>
      <c r="S284" s="244">
        <v>0</v>
      </c>
      <c r="T284" s="245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246" t="s">
        <v>206</v>
      </c>
      <c r="AT284" s="246" t="s">
        <v>444</v>
      </c>
      <c r="AU284" s="246" t="s">
        <v>85</v>
      </c>
      <c r="AY284" s="14" t="s">
        <v>147</v>
      </c>
      <c r="BE284" s="247">
        <f>IF(N284="základná",J284,0)</f>
        <v>0</v>
      </c>
      <c r="BF284" s="247">
        <f>IF(N284="znížená",J284,0)</f>
        <v>0</v>
      </c>
      <c r="BG284" s="247">
        <f>IF(N284="zákl. prenesená",J284,0)</f>
        <v>0</v>
      </c>
      <c r="BH284" s="247">
        <f>IF(N284="zníž. prenesená",J284,0)</f>
        <v>0</v>
      </c>
      <c r="BI284" s="247">
        <f>IF(N284="nulová",J284,0)</f>
        <v>0</v>
      </c>
      <c r="BJ284" s="14" t="s">
        <v>85</v>
      </c>
      <c r="BK284" s="247">
        <f>ROUND(I284*H284,2)</f>
        <v>0</v>
      </c>
      <c r="BL284" s="14" t="s">
        <v>176</v>
      </c>
      <c r="BM284" s="246" t="s">
        <v>609</v>
      </c>
    </row>
    <row r="285" s="2" customFormat="1" ht="24.15" customHeight="1">
      <c r="A285" s="35"/>
      <c r="B285" s="36"/>
      <c r="C285" s="234" t="s">
        <v>610</v>
      </c>
      <c r="D285" s="234" t="s">
        <v>149</v>
      </c>
      <c r="E285" s="235" t="s">
        <v>611</v>
      </c>
      <c r="F285" s="236" t="s">
        <v>612</v>
      </c>
      <c r="G285" s="237" t="s">
        <v>476</v>
      </c>
      <c r="H285" s="259"/>
      <c r="I285" s="239"/>
      <c r="J285" s="240">
        <f>ROUND(I285*H285,2)</f>
        <v>0</v>
      </c>
      <c r="K285" s="241"/>
      <c r="L285" s="41"/>
      <c r="M285" s="242" t="s">
        <v>1</v>
      </c>
      <c r="N285" s="243" t="s">
        <v>41</v>
      </c>
      <c r="O285" s="94"/>
      <c r="P285" s="244">
        <f>O285*H285</f>
        <v>0</v>
      </c>
      <c r="Q285" s="244">
        <v>0</v>
      </c>
      <c r="R285" s="244">
        <f>Q285*H285</f>
        <v>0</v>
      </c>
      <c r="S285" s="244">
        <v>0</v>
      </c>
      <c r="T285" s="245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246" t="s">
        <v>176</v>
      </c>
      <c r="AT285" s="246" t="s">
        <v>149</v>
      </c>
      <c r="AU285" s="246" t="s">
        <v>85</v>
      </c>
      <c r="AY285" s="14" t="s">
        <v>147</v>
      </c>
      <c r="BE285" s="247">
        <f>IF(N285="základná",J285,0)</f>
        <v>0</v>
      </c>
      <c r="BF285" s="247">
        <f>IF(N285="znížená",J285,0)</f>
        <v>0</v>
      </c>
      <c r="BG285" s="247">
        <f>IF(N285="zákl. prenesená",J285,0)</f>
        <v>0</v>
      </c>
      <c r="BH285" s="247">
        <f>IF(N285="zníž. prenesená",J285,0)</f>
        <v>0</v>
      </c>
      <c r="BI285" s="247">
        <f>IF(N285="nulová",J285,0)</f>
        <v>0</v>
      </c>
      <c r="BJ285" s="14" t="s">
        <v>85</v>
      </c>
      <c r="BK285" s="247">
        <f>ROUND(I285*H285,2)</f>
        <v>0</v>
      </c>
      <c r="BL285" s="14" t="s">
        <v>176</v>
      </c>
      <c r="BM285" s="246" t="s">
        <v>613</v>
      </c>
    </row>
    <row r="286" s="12" customFormat="1" ht="22.8" customHeight="1">
      <c r="A286" s="12"/>
      <c r="B286" s="218"/>
      <c r="C286" s="219"/>
      <c r="D286" s="220" t="s">
        <v>74</v>
      </c>
      <c r="E286" s="232" t="s">
        <v>614</v>
      </c>
      <c r="F286" s="232" t="s">
        <v>615</v>
      </c>
      <c r="G286" s="219"/>
      <c r="H286" s="219"/>
      <c r="I286" s="222"/>
      <c r="J286" s="233">
        <f>BK286</f>
        <v>0</v>
      </c>
      <c r="K286" s="219"/>
      <c r="L286" s="224"/>
      <c r="M286" s="225"/>
      <c r="N286" s="226"/>
      <c r="O286" s="226"/>
      <c r="P286" s="227">
        <f>SUM(P287:P292)</f>
        <v>0</v>
      </c>
      <c r="Q286" s="226"/>
      <c r="R286" s="227">
        <f>SUM(R287:R292)</f>
        <v>0</v>
      </c>
      <c r="S286" s="226"/>
      <c r="T286" s="228">
        <f>SUM(T287:T292)</f>
        <v>0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R286" s="229" t="s">
        <v>85</v>
      </c>
      <c r="AT286" s="230" t="s">
        <v>74</v>
      </c>
      <c r="AU286" s="230" t="s">
        <v>81</v>
      </c>
      <c r="AY286" s="229" t="s">
        <v>147</v>
      </c>
      <c r="BK286" s="231">
        <f>SUM(BK287:BK292)</f>
        <v>0</v>
      </c>
    </row>
    <row r="287" s="2" customFormat="1" ht="33" customHeight="1">
      <c r="A287" s="35"/>
      <c r="B287" s="36"/>
      <c r="C287" s="234" t="s">
        <v>390</v>
      </c>
      <c r="D287" s="234" t="s">
        <v>149</v>
      </c>
      <c r="E287" s="235" t="s">
        <v>616</v>
      </c>
      <c r="F287" s="236" t="s">
        <v>617</v>
      </c>
      <c r="G287" s="237" t="s">
        <v>551</v>
      </c>
      <c r="H287" s="238">
        <v>56.159999999999997</v>
      </c>
      <c r="I287" s="239"/>
      <c r="J287" s="240">
        <f>ROUND(I287*H287,2)</f>
        <v>0</v>
      </c>
      <c r="K287" s="241"/>
      <c r="L287" s="41"/>
      <c r="M287" s="242" t="s">
        <v>1</v>
      </c>
      <c r="N287" s="243" t="s">
        <v>41</v>
      </c>
      <c r="O287" s="94"/>
      <c r="P287" s="244">
        <f>O287*H287</f>
        <v>0</v>
      </c>
      <c r="Q287" s="244">
        <v>0</v>
      </c>
      <c r="R287" s="244">
        <f>Q287*H287</f>
        <v>0</v>
      </c>
      <c r="S287" s="244">
        <v>0</v>
      </c>
      <c r="T287" s="245">
        <f>S287*H287</f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246" t="s">
        <v>176</v>
      </c>
      <c r="AT287" s="246" t="s">
        <v>149</v>
      </c>
      <c r="AU287" s="246" t="s">
        <v>85</v>
      </c>
      <c r="AY287" s="14" t="s">
        <v>147</v>
      </c>
      <c r="BE287" s="247">
        <f>IF(N287="základná",J287,0)</f>
        <v>0</v>
      </c>
      <c r="BF287" s="247">
        <f>IF(N287="znížená",J287,0)</f>
        <v>0</v>
      </c>
      <c r="BG287" s="247">
        <f>IF(N287="zákl. prenesená",J287,0)</f>
        <v>0</v>
      </c>
      <c r="BH287" s="247">
        <f>IF(N287="zníž. prenesená",J287,0)</f>
        <v>0</v>
      </c>
      <c r="BI287" s="247">
        <f>IF(N287="nulová",J287,0)</f>
        <v>0</v>
      </c>
      <c r="BJ287" s="14" t="s">
        <v>85</v>
      </c>
      <c r="BK287" s="247">
        <f>ROUND(I287*H287,2)</f>
        <v>0</v>
      </c>
      <c r="BL287" s="14" t="s">
        <v>176</v>
      </c>
      <c r="BM287" s="246" t="s">
        <v>618</v>
      </c>
    </row>
    <row r="288" s="2" customFormat="1" ht="24.15" customHeight="1">
      <c r="A288" s="35"/>
      <c r="B288" s="36"/>
      <c r="C288" s="234" t="s">
        <v>619</v>
      </c>
      <c r="D288" s="234" t="s">
        <v>149</v>
      </c>
      <c r="E288" s="235" t="s">
        <v>620</v>
      </c>
      <c r="F288" s="236" t="s">
        <v>621</v>
      </c>
      <c r="G288" s="237" t="s">
        <v>551</v>
      </c>
      <c r="H288" s="238">
        <v>56.159999999999997</v>
      </c>
      <c r="I288" s="239"/>
      <c r="J288" s="240">
        <f>ROUND(I288*H288,2)</f>
        <v>0</v>
      </c>
      <c r="K288" s="241"/>
      <c r="L288" s="41"/>
      <c r="M288" s="242" t="s">
        <v>1</v>
      </c>
      <c r="N288" s="243" t="s">
        <v>41</v>
      </c>
      <c r="O288" s="94"/>
      <c r="P288" s="244">
        <f>O288*H288</f>
        <v>0</v>
      </c>
      <c r="Q288" s="244">
        <v>0</v>
      </c>
      <c r="R288" s="244">
        <f>Q288*H288</f>
        <v>0</v>
      </c>
      <c r="S288" s="244">
        <v>0</v>
      </c>
      <c r="T288" s="245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246" t="s">
        <v>176</v>
      </c>
      <c r="AT288" s="246" t="s">
        <v>149</v>
      </c>
      <c r="AU288" s="246" t="s">
        <v>85</v>
      </c>
      <c r="AY288" s="14" t="s">
        <v>147</v>
      </c>
      <c r="BE288" s="247">
        <f>IF(N288="základná",J288,0)</f>
        <v>0</v>
      </c>
      <c r="BF288" s="247">
        <f>IF(N288="znížená",J288,0)</f>
        <v>0</v>
      </c>
      <c r="BG288" s="247">
        <f>IF(N288="zákl. prenesená",J288,0)</f>
        <v>0</v>
      </c>
      <c r="BH288" s="247">
        <f>IF(N288="zníž. prenesená",J288,0)</f>
        <v>0</v>
      </c>
      <c r="BI288" s="247">
        <f>IF(N288="nulová",J288,0)</f>
        <v>0</v>
      </c>
      <c r="BJ288" s="14" t="s">
        <v>85</v>
      </c>
      <c r="BK288" s="247">
        <f>ROUND(I288*H288,2)</f>
        <v>0</v>
      </c>
      <c r="BL288" s="14" t="s">
        <v>176</v>
      </c>
      <c r="BM288" s="246" t="s">
        <v>622</v>
      </c>
    </row>
    <row r="289" s="2" customFormat="1" ht="24.15" customHeight="1">
      <c r="A289" s="35"/>
      <c r="B289" s="36"/>
      <c r="C289" s="234" t="s">
        <v>394</v>
      </c>
      <c r="D289" s="234" t="s">
        <v>149</v>
      </c>
      <c r="E289" s="235" t="s">
        <v>623</v>
      </c>
      <c r="F289" s="236" t="s">
        <v>624</v>
      </c>
      <c r="G289" s="237" t="s">
        <v>230</v>
      </c>
      <c r="H289" s="238">
        <v>4</v>
      </c>
      <c r="I289" s="239"/>
      <c r="J289" s="240">
        <f>ROUND(I289*H289,2)</f>
        <v>0</v>
      </c>
      <c r="K289" s="241"/>
      <c r="L289" s="41"/>
      <c r="M289" s="242" t="s">
        <v>1</v>
      </c>
      <c r="N289" s="243" t="s">
        <v>41</v>
      </c>
      <c r="O289" s="94"/>
      <c r="P289" s="244">
        <f>O289*H289</f>
        <v>0</v>
      </c>
      <c r="Q289" s="244">
        <v>0</v>
      </c>
      <c r="R289" s="244">
        <f>Q289*H289</f>
        <v>0</v>
      </c>
      <c r="S289" s="244">
        <v>0</v>
      </c>
      <c r="T289" s="245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246" t="s">
        <v>176</v>
      </c>
      <c r="AT289" s="246" t="s">
        <v>149</v>
      </c>
      <c r="AU289" s="246" t="s">
        <v>85</v>
      </c>
      <c r="AY289" s="14" t="s">
        <v>147</v>
      </c>
      <c r="BE289" s="247">
        <f>IF(N289="základná",J289,0)</f>
        <v>0</v>
      </c>
      <c r="BF289" s="247">
        <f>IF(N289="znížená",J289,0)</f>
        <v>0</v>
      </c>
      <c r="BG289" s="247">
        <f>IF(N289="zákl. prenesená",J289,0)</f>
        <v>0</v>
      </c>
      <c r="BH289" s="247">
        <f>IF(N289="zníž. prenesená",J289,0)</f>
        <v>0</v>
      </c>
      <c r="BI289" s="247">
        <f>IF(N289="nulová",J289,0)</f>
        <v>0</v>
      </c>
      <c r="BJ289" s="14" t="s">
        <v>85</v>
      </c>
      <c r="BK289" s="247">
        <f>ROUND(I289*H289,2)</f>
        <v>0</v>
      </c>
      <c r="BL289" s="14" t="s">
        <v>176</v>
      </c>
      <c r="BM289" s="246" t="s">
        <v>625</v>
      </c>
    </row>
    <row r="290" s="2" customFormat="1" ht="24.15" customHeight="1">
      <c r="A290" s="35"/>
      <c r="B290" s="36"/>
      <c r="C290" s="234" t="s">
        <v>626</v>
      </c>
      <c r="D290" s="234" t="s">
        <v>149</v>
      </c>
      <c r="E290" s="235" t="s">
        <v>627</v>
      </c>
      <c r="F290" s="236" t="s">
        <v>628</v>
      </c>
      <c r="G290" s="237" t="s">
        <v>551</v>
      </c>
      <c r="H290" s="238">
        <v>3</v>
      </c>
      <c r="I290" s="239"/>
      <c r="J290" s="240">
        <f>ROUND(I290*H290,2)</f>
        <v>0</v>
      </c>
      <c r="K290" s="241"/>
      <c r="L290" s="41"/>
      <c r="M290" s="242" t="s">
        <v>1</v>
      </c>
      <c r="N290" s="243" t="s">
        <v>41</v>
      </c>
      <c r="O290" s="94"/>
      <c r="P290" s="244">
        <f>O290*H290</f>
        <v>0</v>
      </c>
      <c r="Q290" s="244">
        <v>0</v>
      </c>
      <c r="R290" s="244">
        <f>Q290*H290</f>
        <v>0</v>
      </c>
      <c r="S290" s="244">
        <v>0</v>
      </c>
      <c r="T290" s="245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246" t="s">
        <v>176</v>
      </c>
      <c r="AT290" s="246" t="s">
        <v>149</v>
      </c>
      <c r="AU290" s="246" t="s">
        <v>85</v>
      </c>
      <c r="AY290" s="14" t="s">
        <v>147</v>
      </c>
      <c r="BE290" s="247">
        <f>IF(N290="základná",J290,0)</f>
        <v>0</v>
      </c>
      <c r="BF290" s="247">
        <f>IF(N290="znížená",J290,0)</f>
        <v>0</v>
      </c>
      <c r="BG290" s="247">
        <f>IF(N290="zákl. prenesená",J290,0)</f>
        <v>0</v>
      </c>
      <c r="BH290" s="247">
        <f>IF(N290="zníž. prenesená",J290,0)</f>
        <v>0</v>
      </c>
      <c r="BI290" s="247">
        <f>IF(N290="nulová",J290,0)</f>
        <v>0</v>
      </c>
      <c r="BJ290" s="14" t="s">
        <v>85</v>
      </c>
      <c r="BK290" s="247">
        <f>ROUND(I290*H290,2)</f>
        <v>0</v>
      </c>
      <c r="BL290" s="14" t="s">
        <v>176</v>
      </c>
      <c r="BM290" s="246" t="s">
        <v>629</v>
      </c>
    </row>
    <row r="291" s="2" customFormat="1" ht="24.15" customHeight="1">
      <c r="A291" s="35"/>
      <c r="B291" s="36"/>
      <c r="C291" s="234" t="s">
        <v>397</v>
      </c>
      <c r="D291" s="234" t="s">
        <v>149</v>
      </c>
      <c r="E291" s="235" t="s">
        <v>630</v>
      </c>
      <c r="F291" s="236" t="s">
        <v>631</v>
      </c>
      <c r="G291" s="237" t="s">
        <v>551</v>
      </c>
      <c r="H291" s="238">
        <v>16.18</v>
      </c>
      <c r="I291" s="239"/>
      <c r="J291" s="240">
        <f>ROUND(I291*H291,2)</f>
        <v>0</v>
      </c>
      <c r="K291" s="241"/>
      <c r="L291" s="41"/>
      <c r="M291" s="242" t="s">
        <v>1</v>
      </c>
      <c r="N291" s="243" t="s">
        <v>41</v>
      </c>
      <c r="O291" s="94"/>
      <c r="P291" s="244">
        <f>O291*H291</f>
        <v>0</v>
      </c>
      <c r="Q291" s="244">
        <v>0</v>
      </c>
      <c r="R291" s="244">
        <f>Q291*H291</f>
        <v>0</v>
      </c>
      <c r="S291" s="244">
        <v>0</v>
      </c>
      <c r="T291" s="245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246" t="s">
        <v>176</v>
      </c>
      <c r="AT291" s="246" t="s">
        <v>149</v>
      </c>
      <c r="AU291" s="246" t="s">
        <v>85</v>
      </c>
      <c r="AY291" s="14" t="s">
        <v>147</v>
      </c>
      <c r="BE291" s="247">
        <f>IF(N291="základná",J291,0)</f>
        <v>0</v>
      </c>
      <c r="BF291" s="247">
        <f>IF(N291="znížená",J291,0)</f>
        <v>0</v>
      </c>
      <c r="BG291" s="247">
        <f>IF(N291="zákl. prenesená",J291,0)</f>
        <v>0</v>
      </c>
      <c r="BH291" s="247">
        <f>IF(N291="zníž. prenesená",J291,0)</f>
        <v>0</v>
      </c>
      <c r="BI291" s="247">
        <f>IF(N291="nulová",J291,0)</f>
        <v>0</v>
      </c>
      <c r="BJ291" s="14" t="s">
        <v>85</v>
      </c>
      <c r="BK291" s="247">
        <f>ROUND(I291*H291,2)</f>
        <v>0</v>
      </c>
      <c r="BL291" s="14" t="s">
        <v>176</v>
      </c>
      <c r="BM291" s="246" t="s">
        <v>632</v>
      </c>
    </row>
    <row r="292" s="2" customFormat="1" ht="24.15" customHeight="1">
      <c r="A292" s="35"/>
      <c r="B292" s="36"/>
      <c r="C292" s="234" t="s">
        <v>633</v>
      </c>
      <c r="D292" s="234" t="s">
        <v>149</v>
      </c>
      <c r="E292" s="235" t="s">
        <v>634</v>
      </c>
      <c r="F292" s="236" t="s">
        <v>635</v>
      </c>
      <c r="G292" s="237" t="s">
        <v>476</v>
      </c>
      <c r="H292" s="259"/>
      <c r="I292" s="239"/>
      <c r="J292" s="240">
        <f>ROUND(I292*H292,2)</f>
        <v>0</v>
      </c>
      <c r="K292" s="241"/>
      <c r="L292" s="41"/>
      <c r="M292" s="242" t="s">
        <v>1</v>
      </c>
      <c r="N292" s="243" t="s">
        <v>41</v>
      </c>
      <c r="O292" s="94"/>
      <c r="P292" s="244">
        <f>O292*H292</f>
        <v>0</v>
      </c>
      <c r="Q292" s="244">
        <v>0</v>
      </c>
      <c r="R292" s="244">
        <f>Q292*H292</f>
        <v>0</v>
      </c>
      <c r="S292" s="244">
        <v>0</v>
      </c>
      <c r="T292" s="245">
        <f>S292*H292</f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246" t="s">
        <v>176</v>
      </c>
      <c r="AT292" s="246" t="s">
        <v>149</v>
      </c>
      <c r="AU292" s="246" t="s">
        <v>85</v>
      </c>
      <c r="AY292" s="14" t="s">
        <v>147</v>
      </c>
      <c r="BE292" s="247">
        <f>IF(N292="základná",J292,0)</f>
        <v>0</v>
      </c>
      <c r="BF292" s="247">
        <f>IF(N292="znížená",J292,0)</f>
        <v>0</v>
      </c>
      <c r="BG292" s="247">
        <f>IF(N292="zákl. prenesená",J292,0)</f>
        <v>0</v>
      </c>
      <c r="BH292" s="247">
        <f>IF(N292="zníž. prenesená",J292,0)</f>
        <v>0</v>
      </c>
      <c r="BI292" s="247">
        <f>IF(N292="nulová",J292,0)</f>
        <v>0</v>
      </c>
      <c r="BJ292" s="14" t="s">
        <v>85</v>
      </c>
      <c r="BK292" s="247">
        <f>ROUND(I292*H292,2)</f>
        <v>0</v>
      </c>
      <c r="BL292" s="14" t="s">
        <v>176</v>
      </c>
      <c r="BM292" s="246" t="s">
        <v>636</v>
      </c>
    </row>
    <row r="293" s="12" customFormat="1" ht="22.8" customHeight="1">
      <c r="A293" s="12"/>
      <c r="B293" s="218"/>
      <c r="C293" s="219"/>
      <c r="D293" s="220" t="s">
        <v>74</v>
      </c>
      <c r="E293" s="232" t="s">
        <v>637</v>
      </c>
      <c r="F293" s="232" t="s">
        <v>638</v>
      </c>
      <c r="G293" s="219"/>
      <c r="H293" s="219"/>
      <c r="I293" s="222"/>
      <c r="J293" s="233">
        <f>BK293</f>
        <v>0</v>
      </c>
      <c r="K293" s="219"/>
      <c r="L293" s="224"/>
      <c r="M293" s="225"/>
      <c r="N293" s="226"/>
      <c r="O293" s="226"/>
      <c r="P293" s="227">
        <f>SUM(P294:P298)</f>
        <v>0</v>
      </c>
      <c r="Q293" s="226"/>
      <c r="R293" s="227">
        <f>SUM(R294:R298)</f>
        <v>0</v>
      </c>
      <c r="S293" s="226"/>
      <c r="T293" s="228">
        <f>SUM(T294:T298)</f>
        <v>0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29" t="s">
        <v>85</v>
      </c>
      <c r="AT293" s="230" t="s">
        <v>74</v>
      </c>
      <c r="AU293" s="230" t="s">
        <v>81</v>
      </c>
      <c r="AY293" s="229" t="s">
        <v>147</v>
      </c>
      <c r="BK293" s="231">
        <f>SUM(BK294:BK298)</f>
        <v>0</v>
      </c>
    </row>
    <row r="294" s="2" customFormat="1" ht="24.15" customHeight="1">
      <c r="A294" s="35"/>
      <c r="B294" s="36"/>
      <c r="C294" s="234" t="s">
        <v>402</v>
      </c>
      <c r="D294" s="234" t="s">
        <v>149</v>
      </c>
      <c r="E294" s="235" t="s">
        <v>639</v>
      </c>
      <c r="F294" s="236" t="s">
        <v>640</v>
      </c>
      <c r="G294" s="237" t="s">
        <v>191</v>
      </c>
      <c r="H294" s="238">
        <v>339.19999999999999</v>
      </c>
      <c r="I294" s="239"/>
      <c r="J294" s="240">
        <f>ROUND(I294*H294,2)</f>
        <v>0</v>
      </c>
      <c r="K294" s="241"/>
      <c r="L294" s="41"/>
      <c r="M294" s="242" t="s">
        <v>1</v>
      </c>
      <c r="N294" s="243" t="s">
        <v>41</v>
      </c>
      <c r="O294" s="94"/>
      <c r="P294" s="244">
        <f>O294*H294</f>
        <v>0</v>
      </c>
      <c r="Q294" s="244">
        <v>0</v>
      </c>
      <c r="R294" s="244">
        <f>Q294*H294</f>
        <v>0</v>
      </c>
      <c r="S294" s="244">
        <v>0</v>
      </c>
      <c r="T294" s="245">
        <f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246" t="s">
        <v>176</v>
      </c>
      <c r="AT294" s="246" t="s">
        <v>149</v>
      </c>
      <c r="AU294" s="246" t="s">
        <v>85</v>
      </c>
      <c r="AY294" s="14" t="s">
        <v>147</v>
      </c>
      <c r="BE294" s="247">
        <f>IF(N294="základná",J294,0)</f>
        <v>0</v>
      </c>
      <c r="BF294" s="247">
        <f>IF(N294="znížená",J294,0)</f>
        <v>0</v>
      </c>
      <c r="BG294" s="247">
        <f>IF(N294="zákl. prenesená",J294,0)</f>
        <v>0</v>
      </c>
      <c r="BH294" s="247">
        <f>IF(N294="zníž. prenesená",J294,0)</f>
        <v>0</v>
      </c>
      <c r="BI294" s="247">
        <f>IF(N294="nulová",J294,0)</f>
        <v>0</v>
      </c>
      <c r="BJ294" s="14" t="s">
        <v>85</v>
      </c>
      <c r="BK294" s="247">
        <f>ROUND(I294*H294,2)</f>
        <v>0</v>
      </c>
      <c r="BL294" s="14" t="s">
        <v>176</v>
      </c>
      <c r="BM294" s="246" t="s">
        <v>641</v>
      </c>
    </row>
    <row r="295" s="2" customFormat="1" ht="24.15" customHeight="1">
      <c r="A295" s="35"/>
      <c r="B295" s="36"/>
      <c r="C295" s="234" t="s">
        <v>642</v>
      </c>
      <c r="D295" s="234" t="s">
        <v>149</v>
      </c>
      <c r="E295" s="235" t="s">
        <v>643</v>
      </c>
      <c r="F295" s="236" t="s">
        <v>644</v>
      </c>
      <c r="G295" s="237" t="s">
        <v>551</v>
      </c>
      <c r="H295" s="238">
        <v>28.800000000000001</v>
      </c>
      <c r="I295" s="239"/>
      <c r="J295" s="240">
        <f>ROUND(I295*H295,2)</f>
        <v>0</v>
      </c>
      <c r="K295" s="241"/>
      <c r="L295" s="41"/>
      <c r="M295" s="242" t="s">
        <v>1</v>
      </c>
      <c r="N295" s="243" t="s">
        <v>41</v>
      </c>
      <c r="O295" s="94"/>
      <c r="P295" s="244">
        <f>O295*H295</f>
        <v>0</v>
      </c>
      <c r="Q295" s="244">
        <v>0</v>
      </c>
      <c r="R295" s="244">
        <f>Q295*H295</f>
        <v>0</v>
      </c>
      <c r="S295" s="244">
        <v>0</v>
      </c>
      <c r="T295" s="245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246" t="s">
        <v>176</v>
      </c>
      <c r="AT295" s="246" t="s">
        <v>149</v>
      </c>
      <c r="AU295" s="246" t="s">
        <v>85</v>
      </c>
      <c r="AY295" s="14" t="s">
        <v>147</v>
      </c>
      <c r="BE295" s="247">
        <f>IF(N295="základná",J295,0)</f>
        <v>0</v>
      </c>
      <c r="BF295" s="247">
        <f>IF(N295="znížená",J295,0)</f>
        <v>0</v>
      </c>
      <c r="BG295" s="247">
        <f>IF(N295="zákl. prenesená",J295,0)</f>
        <v>0</v>
      </c>
      <c r="BH295" s="247">
        <f>IF(N295="zníž. prenesená",J295,0)</f>
        <v>0</v>
      </c>
      <c r="BI295" s="247">
        <f>IF(N295="nulová",J295,0)</f>
        <v>0</v>
      </c>
      <c r="BJ295" s="14" t="s">
        <v>85</v>
      </c>
      <c r="BK295" s="247">
        <f>ROUND(I295*H295,2)</f>
        <v>0</v>
      </c>
      <c r="BL295" s="14" t="s">
        <v>176</v>
      </c>
      <c r="BM295" s="246" t="s">
        <v>645</v>
      </c>
    </row>
    <row r="296" s="2" customFormat="1" ht="21.75" customHeight="1">
      <c r="A296" s="35"/>
      <c r="B296" s="36"/>
      <c r="C296" s="234" t="s">
        <v>405</v>
      </c>
      <c r="D296" s="234" t="s">
        <v>149</v>
      </c>
      <c r="E296" s="235" t="s">
        <v>646</v>
      </c>
      <c r="F296" s="236" t="s">
        <v>647</v>
      </c>
      <c r="G296" s="237" t="s">
        <v>551</v>
      </c>
      <c r="H296" s="238">
        <v>31.879999999999999</v>
      </c>
      <c r="I296" s="239"/>
      <c r="J296" s="240">
        <f>ROUND(I296*H296,2)</f>
        <v>0</v>
      </c>
      <c r="K296" s="241"/>
      <c r="L296" s="41"/>
      <c r="M296" s="242" t="s">
        <v>1</v>
      </c>
      <c r="N296" s="243" t="s">
        <v>41</v>
      </c>
      <c r="O296" s="94"/>
      <c r="P296" s="244">
        <f>O296*H296</f>
        <v>0</v>
      </c>
      <c r="Q296" s="244">
        <v>0</v>
      </c>
      <c r="R296" s="244">
        <f>Q296*H296</f>
        <v>0</v>
      </c>
      <c r="S296" s="244">
        <v>0</v>
      </c>
      <c r="T296" s="245">
        <f>S296*H296</f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246" t="s">
        <v>176</v>
      </c>
      <c r="AT296" s="246" t="s">
        <v>149</v>
      </c>
      <c r="AU296" s="246" t="s">
        <v>85</v>
      </c>
      <c r="AY296" s="14" t="s">
        <v>147</v>
      </c>
      <c r="BE296" s="247">
        <f>IF(N296="základná",J296,0)</f>
        <v>0</v>
      </c>
      <c r="BF296" s="247">
        <f>IF(N296="znížená",J296,0)</f>
        <v>0</v>
      </c>
      <c r="BG296" s="247">
        <f>IF(N296="zákl. prenesená",J296,0)</f>
        <v>0</v>
      </c>
      <c r="BH296" s="247">
        <f>IF(N296="zníž. prenesená",J296,0)</f>
        <v>0</v>
      </c>
      <c r="BI296" s="247">
        <f>IF(N296="nulová",J296,0)</f>
        <v>0</v>
      </c>
      <c r="BJ296" s="14" t="s">
        <v>85</v>
      </c>
      <c r="BK296" s="247">
        <f>ROUND(I296*H296,2)</f>
        <v>0</v>
      </c>
      <c r="BL296" s="14" t="s">
        <v>176</v>
      </c>
      <c r="BM296" s="246" t="s">
        <v>648</v>
      </c>
    </row>
    <row r="297" s="2" customFormat="1" ht="24.15" customHeight="1">
      <c r="A297" s="35"/>
      <c r="B297" s="36"/>
      <c r="C297" s="234" t="s">
        <v>649</v>
      </c>
      <c r="D297" s="234" t="s">
        <v>149</v>
      </c>
      <c r="E297" s="235" t="s">
        <v>650</v>
      </c>
      <c r="F297" s="236" t="s">
        <v>651</v>
      </c>
      <c r="G297" s="237" t="s">
        <v>191</v>
      </c>
      <c r="H297" s="238">
        <v>339.19999999999999</v>
      </c>
      <c r="I297" s="239"/>
      <c r="J297" s="240">
        <f>ROUND(I297*H297,2)</f>
        <v>0</v>
      </c>
      <c r="K297" s="241"/>
      <c r="L297" s="41"/>
      <c r="M297" s="242" t="s">
        <v>1</v>
      </c>
      <c r="N297" s="243" t="s">
        <v>41</v>
      </c>
      <c r="O297" s="94"/>
      <c r="P297" s="244">
        <f>O297*H297</f>
        <v>0</v>
      </c>
      <c r="Q297" s="244">
        <v>0</v>
      </c>
      <c r="R297" s="244">
        <f>Q297*H297</f>
        <v>0</v>
      </c>
      <c r="S297" s="244">
        <v>0</v>
      </c>
      <c r="T297" s="245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246" t="s">
        <v>176</v>
      </c>
      <c r="AT297" s="246" t="s">
        <v>149</v>
      </c>
      <c r="AU297" s="246" t="s">
        <v>85</v>
      </c>
      <c r="AY297" s="14" t="s">
        <v>147</v>
      </c>
      <c r="BE297" s="247">
        <f>IF(N297="základná",J297,0)</f>
        <v>0</v>
      </c>
      <c r="BF297" s="247">
        <f>IF(N297="znížená",J297,0)</f>
        <v>0</v>
      </c>
      <c r="BG297" s="247">
        <f>IF(N297="zákl. prenesená",J297,0)</f>
        <v>0</v>
      </c>
      <c r="BH297" s="247">
        <f>IF(N297="zníž. prenesená",J297,0)</f>
        <v>0</v>
      </c>
      <c r="BI297" s="247">
        <f>IF(N297="nulová",J297,0)</f>
        <v>0</v>
      </c>
      <c r="BJ297" s="14" t="s">
        <v>85</v>
      </c>
      <c r="BK297" s="247">
        <f>ROUND(I297*H297,2)</f>
        <v>0</v>
      </c>
      <c r="BL297" s="14" t="s">
        <v>176</v>
      </c>
      <c r="BM297" s="246" t="s">
        <v>652</v>
      </c>
    </row>
    <row r="298" s="2" customFormat="1" ht="24.15" customHeight="1">
      <c r="A298" s="35"/>
      <c r="B298" s="36"/>
      <c r="C298" s="234" t="s">
        <v>409</v>
      </c>
      <c r="D298" s="234" t="s">
        <v>149</v>
      </c>
      <c r="E298" s="235" t="s">
        <v>653</v>
      </c>
      <c r="F298" s="236" t="s">
        <v>654</v>
      </c>
      <c r="G298" s="237" t="s">
        <v>476</v>
      </c>
      <c r="H298" s="259"/>
      <c r="I298" s="239"/>
      <c r="J298" s="240">
        <f>ROUND(I298*H298,2)</f>
        <v>0</v>
      </c>
      <c r="K298" s="241"/>
      <c r="L298" s="41"/>
      <c r="M298" s="242" t="s">
        <v>1</v>
      </c>
      <c r="N298" s="243" t="s">
        <v>41</v>
      </c>
      <c r="O298" s="94"/>
      <c r="P298" s="244">
        <f>O298*H298</f>
        <v>0</v>
      </c>
      <c r="Q298" s="244">
        <v>0</v>
      </c>
      <c r="R298" s="244">
        <f>Q298*H298</f>
        <v>0</v>
      </c>
      <c r="S298" s="244">
        <v>0</v>
      </c>
      <c r="T298" s="245">
        <f>S298*H298</f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246" t="s">
        <v>176</v>
      </c>
      <c r="AT298" s="246" t="s">
        <v>149</v>
      </c>
      <c r="AU298" s="246" t="s">
        <v>85</v>
      </c>
      <c r="AY298" s="14" t="s">
        <v>147</v>
      </c>
      <c r="BE298" s="247">
        <f>IF(N298="základná",J298,0)</f>
        <v>0</v>
      </c>
      <c r="BF298" s="247">
        <f>IF(N298="znížená",J298,0)</f>
        <v>0</v>
      </c>
      <c r="BG298" s="247">
        <f>IF(N298="zákl. prenesená",J298,0)</f>
        <v>0</v>
      </c>
      <c r="BH298" s="247">
        <f>IF(N298="zníž. prenesená",J298,0)</f>
        <v>0</v>
      </c>
      <c r="BI298" s="247">
        <f>IF(N298="nulová",J298,0)</f>
        <v>0</v>
      </c>
      <c r="BJ298" s="14" t="s">
        <v>85</v>
      </c>
      <c r="BK298" s="247">
        <f>ROUND(I298*H298,2)</f>
        <v>0</v>
      </c>
      <c r="BL298" s="14" t="s">
        <v>176</v>
      </c>
      <c r="BM298" s="246" t="s">
        <v>655</v>
      </c>
    </row>
    <row r="299" s="12" customFormat="1" ht="22.8" customHeight="1">
      <c r="A299" s="12"/>
      <c r="B299" s="218"/>
      <c r="C299" s="219"/>
      <c r="D299" s="220" t="s">
        <v>74</v>
      </c>
      <c r="E299" s="232" t="s">
        <v>656</v>
      </c>
      <c r="F299" s="232" t="s">
        <v>657</v>
      </c>
      <c r="G299" s="219"/>
      <c r="H299" s="219"/>
      <c r="I299" s="222"/>
      <c r="J299" s="233">
        <f>BK299</f>
        <v>0</v>
      </c>
      <c r="K299" s="219"/>
      <c r="L299" s="224"/>
      <c r="M299" s="225"/>
      <c r="N299" s="226"/>
      <c r="O299" s="226"/>
      <c r="P299" s="227">
        <f>SUM(P300:P311)</f>
        <v>0</v>
      </c>
      <c r="Q299" s="226"/>
      <c r="R299" s="227">
        <f>SUM(R300:R311)</f>
        <v>0</v>
      </c>
      <c r="S299" s="226"/>
      <c r="T299" s="228">
        <f>SUM(T300:T311)</f>
        <v>0</v>
      </c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R299" s="229" t="s">
        <v>85</v>
      </c>
      <c r="AT299" s="230" t="s">
        <v>74</v>
      </c>
      <c r="AU299" s="230" t="s">
        <v>81</v>
      </c>
      <c r="AY299" s="229" t="s">
        <v>147</v>
      </c>
      <c r="BK299" s="231">
        <f>SUM(BK300:BK311)</f>
        <v>0</v>
      </c>
    </row>
    <row r="300" s="2" customFormat="1" ht="24.15" customHeight="1">
      <c r="A300" s="35"/>
      <c r="B300" s="36"/>
      <c r="C300" s="234" t="s">
        <v>658</v>
      </c>
      <c r="D300" s="234" t="s">
        <v>149</v>
      </c>
      <c r="E300" s="235" t="s">
        <v>659</v>
      </c>
      <c r="F300" s="236" t="s">
        <v>660</v>
      </c>
      <c r="G300" s="237" t="s">
        <v>230</v>
      </c>
      <c r="H300" s="238">
        <v>1</v>
      </c>
      <c r="I300" s="239"/>
      <c r="J300" s="240">
        <f>ROUND(I300*H300,2)</f>
        <v>0</v>
      </c>
      <c r="K300" s="241"/>
      <c r="L300" s="41"/>
      <c r="M300" s="242" t="s">
        <v>1</v>
      </c>
      <c r="N300" s="243" t="s">
        <v>41</v>
      </c>
      <c r="O300" s="94"/>
      <c r="P300" s="244">
        <f>O300*H300</f>
        <v>0</v>
      </c>
      <c r="Q300" s="244">
        <v>0</v>
      </c>
      <c r="R300" s="244">
        <f>Q300*H300</f>
        <v>0</v>
      </c>
      <c r="S300" s="244">
        <v>0</v>
      </c>
      <c r="T300" s="245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246" t="s">
        <v>176</v>
      </c>
      <c r="AT300" s="246" t="s">
        <v>149</v>
      </c>
      <c r="AU300" s="246" t="s">
        <v>85</v>
      </c>
      <c r="AY300" s="14" t="s">
        <v>147</v>
      </c>
      <c r="BE300" s="247">
        <f>IF(N300="základná",J300,0)</f>
        <v>0</v>
      </c>
      <c r="BF300" s="247">
        <f>IF(N300="znížená",J300,0)</f>
        <v>0</v>
      </c>
      <c r="BG300" s="247">
        <f>IF(N300="zákl. prenesená",J300,0)</f>
        <v>0</v>
      </c>
      <c r="BH300" s="247">
        <f>IF(N300="zníž. prenesená",J300,0)</f>
        <v>0</v>
      </c>
      <c r="BI300" s="247">
        <f>IF(N300="nulová",J300,0)</f>
        <v>0</v>
      </c>
      <c r="BJ300" s="14" t="s">
        <v>85</v>
      </c>
      <c r="BK300" s="247">
        <f>ROUND(I300*H300,2)</f>
        <v>0</v>
      </c>
      <c r="BL300" s="14" t="s">
        <v>176</v>
      </c>
      <c r="BM300" s="246" t="s">
        <v>661</v>
      </c>
    </row>
    <row r="301" s="2" customFormat="1" ht="24.15" customHeight="1">
      <c r="A301" s="35"/>
      <c r="B301" s="36"/>
      <c r="C301" s="248" t="s">
        <v>412</v>
      </c>
      <c r="D301" s="248" t="s">
        <v>444</v>
      </c>
      <c r="E301" s="249" t="s">
        <v>662</v>
      </c>
      <c r="F301" s="250" t="s">
        <v>663</v>
      </c>
      <c r="G301" s="251" t="s">
        <v>230</v>
      </c>
      <c r="H301" s="252">
        <v>1</v>
      </c>
      <c r="I301" s="253"/>
      <c r="J301" s="254">
        <f>ROUND(I301*H301,2)</f>
        <v>0</v>
      </c>
      <c r="K301" s="255"/>
      <c r="L301" s="256"/>
      <c r="M301" s="257" t="s">
        <v>1</v>
      </c>
      <c r="N301" s="258" t="s">
        <v>41</v>
      </c>
      <c r="O301" s="94"/>
      <c r="P301" s="244">
        <f>O301*H301</f>
        <v>0</v>
      </c>
      <c r="Q301" s="244">
        <v>0</v>
      </c>
      <c r="R301" s="244">
        <f>Q301*H301</f>
        <v>0</v>
      </c>
      <c r="S301" s="244">
        <v>0</v>
      </c>
      <c r="T301" s="245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246" t="s">
        <v>206</v>
      </c>
      <c r="AT301" s="246" t="s">
        <v>444</v>
      </c>
      <c r="AU301" s="246" t="s">
        <v>85</v>
      </c>
      <c r="AY301" s="14" t="s">
        <v>147</v>
      </c>
      <c r="BE301" s="247">
        <f>IF(N301="základná",J301,0)</f>
        <v>0</v>
      </c>
      <c r="BF301" s="247">
        <f>IF(N301="znížená",J301,0)</f>
        <v>0</v>
      </c>
      <c r="BG301" s="247">
        <f>IF(N301="zákl. prenesená",J301,0)</f>
        <v>0</v>
      </c>
      <c r="BH301" s="247">
        <f>IF(N301="zníž. prenesená",J301,0)</f>
        <v>0</v>
      </c>
      <c r="BI301" s="247">
        <f>IF(N301="nulová",J301,0)</f>
        <v>0</v>
      </c>
      <c r="BJ301" s="14" t="s">
        <v>85</v>
      </c>
      <c r="BK301" s="247">
        <f>ROUND(I301*H301,2)</f>
        <v>0</v>
      </c>
      <c r="BL301" s="14" t="s">
        <v>176</v>
      </c>
      <c r="BM301" s="246" t="s">
        <v>664</v>
      </c>
    </row>
    <row r="302" s="2" customFormat="1" ht="33" customHeight="1">
      <c r="A302" s="35"/>
      <c r="B302" s="36"/>
      <c r="C302" s="234" t="s">
        <v>665</v>
      </c>
      <c r="D302" s="234" t="s">
        <v>149</v>
      </c>
      <c r="E302" s="235" t="s">
        <v>666</v>
      </c>
      <c r="F302" s="236" t="s">
        <v>667</v>
      </c>
      <c r="G302" s="237" t="s">
        <v>230</v>
      </c>
      <c r="H302" s="238">
        <v>13</v>
      </c>
      <c r="I302" s="239"/>
      <c r="J302" s="240">
        <f>ROUND(I302*H302,2)</f>
        <v>0</v>
      </c>
      <c r="K302" s="241"/>
      <c r="L302" s="41"/>
      <c r="M302" s="242" t="s">
        <v>1</v>
      </c>
      <c r="N302" s="243" t="s">
        <v>41</v>
      </c>
      <c r="O302" s="94"/>
      <c r="P302" s="244">
        <f>O302*H302</f>
        <v>0</v>
      </c>
      <c r="Q302" s="244">
        <v>0</v>
      </c>
      <c r="R302" s="244">
        <f>Q302*H302</f>
        <v>0</v>
      </c>
      <c r="S302" s="244">
        <v>0</v>
      </c>
      <c r="T302" s="245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246" t="s">
        <v>176</v>
      </c>
      <c r="AT302" s="246" t="s">
        <v>149</v>
      </c>
      <c r="AU302" s="246" t="s">
        <v>85</v>
      </c>
      <c r="AY302" s="14" t="s">
        <v>147</v>
      </c>
      <c r="BE302" s="247">
        <f>IF(N302="základná",J302,0)</f>
        <v>0</v>
      </c>
      <c r="BF302" s="247">
        <f>IF(N302="znížená",J302,0)</f>
        <v>0</v>
      </c>
      <c r="BG302" s="247">
        <f>IF(N302="zákl. prenesená",J302,0)</f>
        <v>0</v>
      </c>
      <c r="BH302" s="247">
        <f>IF(N302="zníž. prenesená",J302,0)</f>
        <v>0</v>
      </c>
      <c r="BI302" s="247">
        <f>IF(N302="nulová",J302,0)</f>
        <v>0</v>
      </c>
      <c r="BJ302" s="14" t="s">
        <v>85</v>
      </c>
      <c r="BK302" s="247">
        <f>ROUND(I302*H302,2)</f>
        <v>0</v>
      </c>
      <c r="BL302" s="14" t="s">
        <v>176</v>
      </c>
      <c r="BM302" s="246" t="s">
        <v>668</v>
      </c>
    </row>
    <row r="303" s="2" customFormat="1" ht="24.15" customHeight="1">
      <c r="A303" s="35"/>
      <c r="B303" s="36"/>
      <c r="C303" s="248" t="s">
        <v>430</v>
      </c>
      <c r="D303" s="248" t="s">
        <v>444</v>
      </c>
      <c r="E303" s="249" t="s">
        <v>669</v>
      </c>
      <c r="F303" s="250" t="s">
        <v>670</v>
      </c>
      <c r="G303" s="251" t="s">
        <v>230</v>
      </c>
      <c r="H303" s="252">
        <v>13</v>
      </c>
      <c r="I303" s="253"/>
      <c r="J303" s="254">
        <f>ROUND(I303*H303,2)</f>
        <v>0</v>
      </c>
      <c r="K303" s="255"/>
      <c r="L303" s="256"/>
      <c r="M303" s="257" t="s">
        <v>1</v>
      </c>
      <c r="N303" s="258" t="s">
        <v>41</v>
      </c>
      <c r="O303" s="94"/>
      <c r="P303" s="244">
        <f>O303*H303</f>
        <v>0</v>
      </c>
      <c r="Q303" s="244">
        <v>0</v>
      </c>
      <c r="R303" s="244">
        <f>Q303*H303</f>
        <v>0</v>
      </c>
      <c r="S303" s="244">
        <v>0</v>
      </c>
      <c r="T303" s="245">
        <f>S303*H303</f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246" t="s">
        <v>206</v>
      </c>
      <c r="AT303" s="246" t="s">
        <v>444</v>
      </c>
      <c r="AU303" s="246" t="s">
        <v>85</v>
      </c>
      <c r="AY303" s="14" t="s">
        <v>147</v>
      </c>
      <c r="BE303" s="247">
        <f>IF(N303="základná",J303,0)</f>
        <v>0</v>
      </c>
      <c r="BF303" s="247">
        <f>IF(N303="znížená",J303,0)</f>
        <v>0</v>
      </c>
      <c r="BG303" s="247">
        <f>IF(N303="zákl. prenesená",J303,0)</f>
        <v>0</v>
      </c>
      <c r="BH303" s="247">
        <f>IF(N303="zníž. prenesená",J303,0)</f>
        <v>0</v>
      </c>
      <c r="BI303" s="247">
        <f>IF(N303="nulová",J303,0)</f>
        <v>0</v>
      </c>
      <c r="BJ303" s="14" t="s">
        <v>85</v>
      </c>
      <c r="BK303" s="247">
        <f>ROUND(I303*H303,2)</f>
        <v>0</v>
      </c>
      <c r="BL303" s="14" t="s">
        <v>176</v>
      </c>
      <c r="BM303" s="246" t="s">
        <v>671</v>
      </c>
    </row>
    <row r="304" s="2" customFormat="1" ht="37.8" customHeight="1">
      <c r="A304" s="35"/>
      <c r="B304" s="36"/>
      <c r="C304" s="248" t="s">
        <v>672</v>
      </c>
      <c r="D304" s="248" t="s">
        <v>444</v>
      </c>
      <c r="E304" s="249" t="s">
        <v>673</v>
      </c>
      <c r="F304" s="250" t="s">
        <v>674</v>
      </c>
      <c r="G304" s="251" t="s">
        <v>230</v>
      </c>
      <c r="H304" s="252">
        <v>13</v>
      </c>
      <c r="I304" s="253"/>
      <c r="J304" s="254">
        <f>ROUND(I304*H304,2)</f>
        <v>0</v>
      </c>
      <c r="K304" s="255"/>
      <c r="L304" s="256"/>
      <c r="M304" s="257" t="s">
        <v>1</v>
      </c>
      <c r="N304" s="258" t="s">
        <v>41</v>
      </c>
      <c r="O304" s="94"/>
      <c r="P304" s="244">
        <f>O304*H304</f>
        <v>0</v>
      </c>
      <c r="Q304" s="244">
        <v>0</v>
      </c>
      <c r="R304" s="244">
        <f>Q304*H304</f>
        <v>0</v>
      </c>
      <c r="S304" s="244">
        <v>0</v>
      </c>
      <c r="T304" s="245">
        <f>S304*H304</f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246" t="s">
        <v>206</v>
      </c>
      <c r="AT304" s="246" t="s">
        <v>444</v>
      </c>
      <c r="AU304" s="246" t="s">
        <v>85</v>
      </c>
      <c r="AY304" s="14" t="s">
        <v>147</v>
      </c>
      <c r="BE304" s="247">
        <f>IF(N304="základná",J304,0)</f>
        <v>0</v>
      </c>
      <c r="BF304" s="247">
        <f>IF(N304="znížená",J304,0)</f>
        <v>0</v>
      </c>
      <c r="BG304" s="247">
        <f>IF(N304="zákl. prenesená",J304,0)</f>
        <v>0</v>
      </c>
      <c r="BH304" s="247">
        <f>IF(N304="zníž. prenesená",J304,0)</f>
        <v>0</v>
      </c>
      <c r="BI304" s="247">
        <f>IF(N304="nulová",J304,0)</f>
        <v>0</v>
      </c>
      <c r="BJ304" s="14" t="s">
        <v>85</v>
      </c>
      <c r="BK304" s="247">
        <f>ROUND(I304*H304,2)</f>
        <v>0</v>
      </c>
      <c r="BL304" s="14" t="s">
        <v>176</v>
      </c>
      <c r="BM304" s="246" t="s">
        <v>675</v>
      </c>
    </row>
    <row r="305" s="2" customFormat="1" ht="33" customHeight="1">
      <c r="A305" s="35"/>
      <c r="B305" s="36"/>
      <c r="C305" s="234" t="s">
        <v>435</v>
      </c>
      <c r="D305" s="234" t="s">
        <v>149</v>
      </c>
      <c r="E305" s="235" t="s">
        <v>676</v>
      </c>
      <c r="F305" s="236" t="s">
        <v>677</v>
      </c>
      <c r="G305" s="237" t="s">
        <v>230</v>
      </c>
      <c r="H305" s="238">
        <v>1</v>
      </c>
      <c r="I305" s="239"/>
      <c r="J305" s="240">
        <f>ROUND(I305*H305,2)</f>
        <v>0</v>
      </c>
      <c r="K305" s="241"/>
      <c r="L305" s="41"/>
      <c r="M305" s="242" t="s">
        <v>1</v>
      </c>
      <c r="N305" s="243" t="s">
        <v>41</v>
      </c>
      <c r="O305" s="94"/>
      <c r="P305" s="244">
        <f>O305*H305</f>
        <v>0</v>
      </c>
      <c r="Q305" s="244">
        <v>0</v>
      </c>
      <c r="R305" s="244">
        <f>Q305*H305</f>
        <v>0</v>
      </c>
      <c r="S305" s="244">
        <v>0</v>
      </c>
      <c r="T305" s="245">
        <f>S305*H305</f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246" t="s">
        <v>176</v>
      </c>
      <c r="AT305" s="246" t="s">
        <v>149</v>
      </c>
      <c r="AU305" s="246" t="s">
        <v>85</v>
      </c>
      <c r="AY305" s="14" t="s">
        <v>147</v>
      </c>
      <c r="BE305" s="247">
        <f>IF(N305="základná",J305,0)</f>
        <v>0</v>
      </c>
      <c r="BF305" s="247">
        <f>IF(N305="znížená",J305,0)</f>
        <v>0</v>
      </c>
      <c r="BG305" s="247">
        <f>IF(N305="zákl. prenesená",J305,0)</f>
        <v>0</v>
      </c>
      <c r="BH305" s="247">
        <f>IF(N305="zníž. prenesená",J305,0)</f>
        <v>0</v>
      </c>
      <c r="BI305" s="247">
        <f>IF(N305="nulová",J305,0)</f>
        <v>0</v>
      </c>
      <c r="BJ305" s="14" t="s">
        <v>85</v>
      </c>
      <c r="BK305" s="247">
        <f>ROUND(I305*H305,2)</f>
        <v>0</v>
      </c>
      <c r="BL305" s="14" t="s">
        <v>176</v>
      </c>
      <c r="BM305" s="246" t="s">
        <v>678</v>
      </c>
    </row>
    <row r="306" s="2" customFormat="1" ht="37.8" customHeight="1">
      <c r="A306" s="35"/>
      <c r="B306" s="36"/>
      <c r="C306" s="248" t="s">
        <v>679</v>
      </c>
      <c r="D306" s="248" t="s">
        <v>444</v>
      </c>
      <c r="E306" s="249" t="s">
        <v>680</v>
      </c>
      <c r="F306" s="250" t="s">
        <v>681</v>
      </c>
      <c r="G306" s="251" t="s">
        <v>230</v>
      </c>
      <c r="H306" s="252">
        <v>2</v>
      </c>
      <c r="I306" s="253"/>
      <c r="J306" s="254">
        <f>ROUND(I306*H306,2)</f>
        <v>0</v>
      </c>
      <c r="K306" s="255"/>
      <c r="L306" s="256"/>
      <c r="M306" s="257" t="s">
        <v>1</v>
      </c>
      <c r="N306" s="258" t="s">
        <v>41</v>
      </c>
      <c r="O306" s="94"/>
      <c r="P306" s="244">
        <f>O306*H306</f>
        <v>0</v>
      </c>
      <c r="Q306" s="244">
        <v>0</v>
      </c>
      <c r="R306" s="244">
        <f>Q306*H306</f>
        <v>0</v>
      </c>
      <c r="S306" s="244">
        <v>0</v>
      </c>
      <c r="T306" s="245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246" t="s">
        <v>206</v>
      </c>
      <c r="AT306" s="246" t="s">
        <v>444</v>
      </c>
      <c r="AU306" s="246" t="s">
        <v>85</v>
      </c>
      <c r="AY306" s="14" t="s">
        <v>147</v>
      </c>
      <c r="BE306" s="247">
        <f>IF(N306="základná",J306,0)</f>
        <v>0</v>
      </c>
      <c r="BF306" s="247">
        <f>IF(N306="znížená",J306,0)</f>
        <v>0</v>
      </c>
      <c r="BG306" s="247">
        <f>IF(N306="zákl. prenesená",J306,0)</f>
        <v>0</v>
      </c>
      <c r="BH306" s="247">
        <f>IF(N306="zníž. prenesená",J306,0)</f>
        <v>0</v>
      </c>
      <c r="BI306" s="247">
        <f>IF(N306="nulová",J306,0)</f>
        <v>0</v>
      </c>
      <c r="BJ306" s="14" t="s">
        <v>85</v>
      </c>
      <c r="BK306" s="247">
        <f>ROUND(I306*H306,2)</f>
        <v>0</v>
      </c>
      <c r="BL306" s="14" t="s">
        <v>176</v>
      </c>
      <c r="BM306" s="246" t="s">
        <v>682</v>
      </c>
    </row>
    <row r="307" s="2" customFormat="1" ht="21.75" customHeight="1">
      <c r="A307" s="35"/>
      <c r="B307" s="36"/>
      <c r="C307" s="234" t="s">
        <v>443</v>
      </c>
      <c r="D307" s="234" t="s">
        <v>149</v>
      </c>
      <c r="E307" s="235" t="s">
        <v>683</v>
      </c>
      <c r="F307" s="236" t="s">
        <v>684</v>
      </c>
      <c r="G307" s="237" t="s">
        <v>230</v>
      </c>
      <c r="H307" s="238">
        <v>13</v>
      </c>
      <c r="I307" s="239"/>
      <c r="J307" s="240">
        <f>ROUND(I307*H307,2)</f>
        <v>0</v>
      </c>
      <c r="K307" s="241"/>
      <c r="L307" s="41"/>
      <c r="M307" s="242" t="s">
        <v>1</v>
      </c>
      <c r="N307" s="243" t="s">
        <v>41</v>
      </c>
      <c r="O307" s="94"/>
      <c r="P307" s="244">
        <f>O307*H307</f>
        <v>0</v>
      </c>
      <c r="Q307" s="244">
        <v>0</v>
      </c>
      <c r="R307" s="244">
        <f>Q307*H307</f>
        <v>0</v>
      </c>
      <c r="S307" s="244">
        <v>0</v>
      </c>
      <c r="T307" s="245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246" t="s">
        <v>176</v>
      </c>
      <c r="AT307" s="246" t="s">
        <v>149</v>
      </c>
      <c r="AU307" s="246" t="s">
        <v>85</v>
      </c>
      <c r="AY307" s="14" t="s">
        <v>147</v>
      </c>
      <c r="BE307" s="247">
        <f>IF(N307="základná",J307,0)</f>
        <v>0</v>
      </c>
      <c r="BF307" s="247">
        <f>IF(N307="znížená",J307,0)</f>
        <v>0</v>
      </c>
      <c r="BG307" s="247">
        <f>IF(N307="zákl. prenesená",J307,0)</f>
        <v>0</v>
      </c>
      <c r="BH307" s="247">
        <f>IF(N307="zníž. prenesená",J307,0)</f>
        <v>0</v>
      </c>
      <c r="BI307" s="247">
        <f>IF(N307="nulová",J307,0)</f>
        <v>0</v>
      </c>
      <c r="BJ307" s="14" t="s">
        <v>85</v>
      </c>
      <c r="BK307" s="247">
        <f>ROUND(I307*H307,2)</f>
        <v>0</v>
      </c>
      <c r="BL307" s="14" t="s">
        <v>176</v>
      </c>
      <c r="BM307" s="246" t="s">
        <v>685</v>
      </c>
    </row>
    <row r="308" s="2" customFormat="1" ht="44.25" customHeight="1">
      <c r="A308" s="35"/>
      <c r="B308" s="36"/>
      <c r="C308" s="248" t="s">
        <v>686</v>
      </c>
      <c r="D308" s="248" t="s">
        <v>444</v>
      </c>
      <c r="E308" s="249" t="s">
        <v>687</v>
      </c>
      <c r="F308" s="250" t="s">
        <v>688</v>
      </c>
      <c r="G308" s="251" t="s">
        <v>230</v>
      </c>
      <c r="H308" s="252">
        <v>13</v>
      </c>
      <c r="I308" s="253"/>
      <c r="J308" s="254">
        <f>ROUND(I308*H308,2)</f>
        <v>0</v>
      </c>
      <c r="K308" s="255"/>
      <c r="L308" s="256"/>
      <c r="M308" s="257" t="s">
        <v>1</v>
      </c>
      <c r="N308" s="258" t="s">
        <v>41</v>
      </c>
      <c r="O308" s="94"/>
      <c r="P308" s="244">
        <f>O308*H308</f>
        <v>0</v>
      </c>
      <c r="Q308" s="244">
        <v>0</v>
      </c>
      <c r="R308" s="244">
        <f>Q308*H308</f>
        <v>0</v>
      </c>
      <c r="S308" s="244">
        <v>0</v>
      </c>
      <c r="T308" s="245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246" t="s">
        <v>206</v>
      </c>
      <c r="AT308" s="246" t="s">
        <v>444</v>
      </c>
      <c r="AU308" s="246" t="s">
        <v>85</v>
      </c>
      <c r="AY308" s="14" t="s">
        <v>147</v>
      </c>
      <c r="BE308" s="247">
        <f>IF(N308="základná",J308,0)</f>
        <v>0</v>
      </c>
      <c r="BF308" s="247">
        <f>IF(N308="znížená",J308,0)</f>
        <v>0</v>
      </c>
      <c r="BG308" s="247">
        <f>IF(N308="zákl. prenesená",J308,0)</f>
        <v>0</v>
      </c>
      <c r="BH308" s="247">
        <f>IF(N308="zníž. prenesená",J308,0)</f>
        <v>0</v>
      </c>
      <c r="BI308" s="247">
        <f>IF(N308="nulová",J308,0)</f>
        <v>0</v>
      </c>
      <c r="BJ308" s="14" t="s">
        <v>85</v>
      </c>
      <c r="BK308" s="247">
        <f>ROUND(I308*H308,2)</f>
        <v>0</v>
      </c>
      <c r="BL308" s="14" t="s">
        <v>176</v>
      </c>
      <c r="BM308" s="246" t="s">
        <v>689</v>
      </c>
    </row>
    <row r="309" s="2" customFormat="1" ht="21.75" customHeight="1">
      <c r="A309" s="35"/>
      <c r="B309" s="36"/>
      <c r="C309" s="234" t="s">
        <v>448</v>
      </c>
      <c r="D309" s="234" t="s">
        <v>149</v>
      </c>
      <c r="E309" s="235" t="s">
        <v>690</v>
      </c>
      <c r="F309" s="236" t="s">
        <v>691</v>
      </c>
      <c r="G309" s="237" t="s">
        <v>230</v>
      </c>
      <c r="H309" s="238">
        <v>1</v>
      </c>
      <c r="I309" s="239"/>
      <c r="J309" s="240">
        <f>ROUND(I309*H309,2)</f>
        <v>0</v>
      </c>
      <c r="K309" s="241"/>
      <c r="L309" s="41"/>
      <c r="M309" s="242" t="s">
        <v>1</v>
      </c>
      <c r="N309" s="243" t="s">
        <v>41</v>
      </c>
      <c r="O309" s="94"/>
      <c r="P309" s="244">
        <f>O309*H309</f>
        <v>0</v>
      </c>
      <c r="Q309" s="244">
        <v>0</v>
      </c>
      <c r="R309" s="244">
        <f>Q309*H309</f>
        <v>0</v>
      </c>
      <c r="S309" s="244">
        <v>0</v>
      </c>
      <c r="T309" s="245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246" t="s">
        <v>176</v>
      </c>
      <c r="AT309" s="246" t="s">
        <v>149</v>
      </c>
      <c r="AU309" s="246" t="s">
        <v>85</v>
      </c>
      <c r="AY309" s="14" t="s">
        <v>147</v>
      </c>
      <c r="BE309" s="247">
        <f>IF(N309="základná",J309,0)</f>
        <v>0</v>
      </c>
      <c r="BF309" s="247">
        <f>IF(N309="znížená",J309,0)</f>
        <v>0</v>
      </c>
      <c r="BG309" s="247">
        <f>IF(N309="zákl. prenesená",J309,0)</f>
        <v>0</v>
      </c>
      <c r="BH309" s="247">
        <f>IF(N309="zníž. prenesená",J309,0)</f>
        <v>0</v>
      </c>
      <c r="BI309" s="247">
        <f>IF(N309="nulová",J309,0)</f>
        <v>0</v>
      </c>
      <c r="BJ309" s="14" t="s">
        <v>85</v>
      </c>
      <c r="BK309" s="247">
        <f>ROUND(I309*H309,2)</f>
        <v>0</v>
      </c>
      <c r="BL309" s="14" t="s">
        <v>176</v>
      </c>
      <c r="BM309" s="246" t="s">
        <v>692</v>
      </c>
    </row>
    <row r="310" s="2" customFormat="1" ht="44.25" customHeight="1">
      <c r="A310" s="35"/>
      <c r="B310" s="36"/>
      <c r="C310" s="248" t="s">
        <v>693</v>
      </c>
      <c r="D310" s="248" t="s">
        <v>444</v>
      </c>
      <c r="E310" s="249" t="s">
        <v>694</v>
      </c>
      <c r="F310" s="250" t="s">
        <v>695</v>
      </c>
      <c r="G310" s="251" t="s">
        <v>230</v>
      </c>
      <c r="H310" s="252">
        <v>1</v>
      </c>
      <c r="I310" s="253"/>
      <c r="J310" s="254">
        <f>ROUND(I310*H310,2)</f>
        <v>0</v>
      </c>
      <c r="K310" s="255"/>
      <c r="L310" s="256"/>
      <c r="M310" s="257" t="s">
        <v>1</v>
      </c>
      <c r="N310" s="258" t="s">
        <v>41</v>
      </c>
      <c r="O310" s="94"/>
      <c r="P310" s="244">
        <f>O310*H310</f>
        <v>0</v>
      </c>
      <c r="Q310" s="244">
        <v>0</v>
      </c>
      <c r="R310" s="244">
        <f>Q310*H310</f>
        <v>0</v>
      </c>
      <c r="S310" s="244">
        <v>0</v>
      </c>
      <c r="T310" s="245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246" t="s">
        <v>206</v>
      </c>
      <c r="AT310" s="246" t="s">
        <v>444</v>
      </c>
      <c r="AU310" s="246" t="s">
        <v>85</v>
      </c>
      <c r="AY310" s="14" t="s">
        <v>147</v>
      </c>
      <c r="BE310" s="247">
        <f>IF(N310="základná",J310,0)</f>
        <v>0</v>
      </c>
      <c r="BF310" s="247">
        <f>IF(N310="znížená",J310,0)</f>
        <v>0</v>
      </c>
      <c r="BG310" s="247">
        <f>IF(N310="zákl. prenesená",J310,0)</f>
        <v>0</v>
      </c>
      <c r="BH310" s="247">
        <f>IF(N310="zníž. prenesená",J310,0)</f>
        <v>0</v>
      </c>
      <c r="BI310" s="247">
        <f>IF(N310="nulová",J310,0)</f>
        <v>0</v>
      </c>
      <c r="BJ310" s="14" t="s">
        <v>85</v>
      </c>
      <c r="BK310" s="247">
        <f>ROUND(I310*H310,2)</f>
        <v>0</v>
      </c>
      <c r="BL310" s="14" t="s">
        <v>176</v>
      </c>
      <c r="BM310" s="246" t="s">
        <v>696</v>
      </c>
    </row>
    <row r="311" s="2" customFormat="1" ht="24.15" customHeight="1">
      <c r="A311" s="35"/>
      <c r="B311" s="36"/>
      <c r="C311" s="234" t="s">
        <v>452</v>
      </c>
      <c r="D311" s="234" t="s">
        <v>149</v>
      </c>
      <c r="E311" s="235" t="s">
        <v>697</v>
      </c>
      <c r="F311" s="236" t="s">
        <v>698</v>
      </c>
      <c r="G311" s="237" t="s">
        <v>476</v>
      </c>
      <c r="H311" s="259"/>
      <c r="I311" s="239"/>
      <c r="J311" s="240">
        <f>ROUND(I311*H311,2)</f>
        <v>0</v>
      </c>
      <c r="K311" s="241"/>
      <c r="L311" s="41"/>
      <c r="M311" s="242" t="s">
        <v>1</v>
      </c>
      <c r="N311" s="243" t="s">
        <v>41</v>
      </c>
      <c r="O311" s="94"/>
      <c r="P311" s="244">
        <f>O311*H311</f>
        <v>0</v>
      </c>
      <c r="Q311" s="244">
        <v>0</v>
      </c>
      <c r="R311" s="244">
        <f>Q311*H311</f>
        <v>0</v>
      </c>
      <c r="S311" s="244">
        <v>0</v>
      </c>
      <c r="T311" s="245">
        <f>S311*H311</f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246" t="s">
        <v>176</v>
      </c>
      <c r="AT311" s="246" t="s">
        <v>149</v>
      </c>
      <c r="AU311" s="246" t="s">
        <v>85</v>
      </c>
      <c r="AY311" s="14" t="s">
        <v>147</v>
      </c>
      <c r="BE311" s="247">
        <f>IF(N311="základná",J311,0)</f>
        <v>0</v>
      </c>
      <c r="BF311" s="247">
        <f>IF(N311="znížená",J311,0)</f>
        <v>0</v>
      </c>
      <c r="BG311" s="247">
        <f>IF(N311="zákl. prenesená",J311,0)</f>
        <v>0</v>
      </c>
      <c r="BH311" s="247">
        <f>IF(N311="zníž. prenesená",J311,0)</f>
        <v>0</v>
      </c>
      <c r="BI311" s="247">
        <f>IF(N311="nulová",J311,0)</f>
        <v>0</v>
      </c>
      <c r="BJ311" s="14" t="s">
        <v>85</v>
      </c>
      <c r="BK311" s="247">
        <f>ROUND(I311*H311,2)</f>
        <v>0</v>
      </c>
      <c r="BL311" s="14" t="s">
        <v>176</v>
      </c>
      <c r="BM311" s="246" t="s">
        <v>699</v>
      </c>
    </row>
    <row r="312" s="12" customFormat="1" ht="22.8" customHeight="1">
      <c r="A312" s="12"/>
      <c r="B312" s="218"/>
      <c r="C312" s="219"/>
      <c r="D312" s="220" t="s">
        <v>74</v>
      </c>
      <c r="E312" s="232" t="s">
        <v>700</v>
      </c>
      <c r="F312" s="232" t="s">
        <v>701</v>
      </c>
      <c r="G312" s="219"/>
      <c r="H312" s="219"/>
      <c r="I312" s="222"/>
      <c r="J312" s="233">
        <f>BK312</f>
        <v>0</v>
      </c>
      <c r="K312" s="219"/>
      <c r="L312" s="224"/>
      <c r="M312" s="225"/>
      <c r="N312" s="226"/>
      <c r="O312" s="226"/>
      <c r="P312" s="227">
        <f>SUM(P313:P316)</f>
        <v>0</v>
      </c>
      <c r="Q312" s="226"/>
      <c r="R312" s="227">
        <f>SUM(R313:R316)</f>
        <v>0</v>
      </c>
      <c r="S312" s="226"/>
      <c r="T312" s="228">
        <f>SUM(T313:T316)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229" t="s">
        <v>85</v>
      </c>
      <c r="AT312" s="230" t="s">
        <v>74</v>
      </c>
      <c r="AU312" s="230" t="s">
        <v>81</v>
      </c>
      <c r="AY312" s="229" t="s">
        <v>147</v>
      </c>
      <c r="BK312" s="231">
        <f>SUM(BK313:BK316)</f>
        <v>0</v>
      </c>
    </row>
    <row r="313" s="2" customFormat="1" ht="16.5" customHeight="1">
      <c r="A313" s="35"/>
      <c r="B313" s="36"/>
      <c r="C313" s="234" t="s">
        <v>702</v>
      </c>
      <c r="D313" s="234" t="s">
        <v>149</v>
      </c>
      <c r="E313" s="235" t="s">
        <v>703</v>
      </c>
      <c r="F313" s="236" t="s">
        <v>704</v>
      </c>
      <c r="G313" s="237" t="s">
        <v>705</v>
      </c>
      <c r="H313" s="238">
        <v>55.799999999999997</v>
      </c>
      <c r="I313" s="239"/>
      <c r="J313" s="240">
        <f>ROUND(I313*H313,2)</f>
        <v>0</v>
      </c>
      <c r="K313" s="241"/>
      <c r="L313" s="41"/>
      <c r="M313" s="242" t="s">
        <v>1</v>
      </c>
      <c r="N313" s="243" t="s">
        <v>41</v>
      </c>
      <c r="O313" s="94"/>
      <c r="P313" s="244">
        <f>O313*H313</f>
        <v>0</v>
      </c>
      <c r="Q313" s="244">
        <v>0</v>
      </c>
      <c r="R313" s="244">
        <f>Q313*H313</f>
        <v>0</v>
      </c>
      <c r="S313" s="244">
        <v>0</v>
      </c>
      <c r="T313" s="245">
        <f>S313*H313</f>
        <v>0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R313" s="246" t="s">
        <v>176</v>
      </c>
      <c r="AT313" s="246" t="s">
        <v>149</v>
      </c>
      <c r="AU313" s="246" t="s">
        <v>85</v>
      </c>
      <c r="AY313" s="14" t="s">
        <v>147</v>
      </c>
      <c r="BE313" s="247">
        <f>IF(N313="základná",J313,0)</f>
        <v>0</v>
      </c>
      <c r="BF313" s="247">
        <f>IF(N313="znížená",J313,0)</f>
        <v>0</v>
      </c>
      <c r="BG313" s="247">
        <f>IF(N313="zákl. prenesená",J313,0)</f>
        <v>0</v>
      </c>
      <c r="BH313" s="247">
        <f>IF(N313="zníž. prenesená",J313,0)</f>
        <v>0</v>
      </c>
      <c r="BI313" s="247">
        <f>IF(N313="nulová",J313,0)</f>
        <v>0</v>
      </c>
      <c r="BJ313" s="14" t="s">
        <v>85</v>
      </c>
      <c r="BK313" s="247">
        <f>ROUND(I313*H313,2)</f>
        <v>0</v>
      </c>
      <c r="BL313" s="14" t="s">
        <v>176</v>
      </c>
      <c r="BM313" s="246" t="s">
        <v>706</v>
      </c>
    </row>
    <row r="314" s="2" customFormat="1" ht="24.15" customHeight="1">
      <c r="A314" s="35"/>
      <c r="B314" s="36"/>
      <c r="C314" s="234" t="s">
        <v>453</v>
      </c>
      <c r="D314" s="234" t="s">
        <v>149</v>
      </c>
      <c r="E314" s="235" t="s">
        <v>707</v>
      </c>
      <c r="F314" s="236" t="s">
        <v>708</v>
      </c>
      <c r="G314" s="237" t="s">
        <v>551</v>
      </c>
      <c r="H314" s="238">
        <v>6.5540000000000003</v>
      </c>
      <c r="I314" s="239"/>
      <c r="J314" s="240">
        <f>ROUND(I314*H314,2)</f>
        <v>0</v>
      </c>
      <c r="K314" s="241"/>
      <c r="L314" s="41"/>
      <c r="M314" s="242" t="s">
        <v>1</v>
      </c>
      <c r="N314" s="243" t="s">
        <v>41</v>
      </c>
      <c r="O314" s="94"/>
      <c r="P314" s="244">
        <f>O314*H314</f>
        <v>0</v>
      </c>
      <c r="Q314" s="244">
        <v>0</v>
      </c>
      <c r="R314" s="244">
        <f>Q314*H314</f>
        <v>0</v>
      </c>
      <c r="S314" s="244">
        <v>0</v>
      </c>
      <c r="T314" s="245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246" t="s">
        <v>176</v>
      </c>
      <c r="AT314" s="246" t="s">
        <v>149</v>
      </c>
      <c r="AU314" s="246" t="s">
        <v>85</v>
      </c>
      <c r="AY314" s="14" t="s">
        <v>147</v>
      </c>
      <c r="BE314" s="247">
        <f>IF(N314="základná",J314,0)</f>
        <v>0</v>
      </c>
      <c r="BF314" s="247">
        <f>IF(N314="znížená",J314,0)</f>
        <v>0</v>
      </c>
      <c r="BG314" s="247">
        <f>IF(N314="zákl. prenesená",J314,0)</f>
        <v>0</v>
      </c>
      <c r="BH314" s="247">
        <f>IF(N314="zníž. prenesená",J314,0)</f>
        <v>0</v>
      </c>
      <c r="BI314" s="247">
        <f>IF(N314="nulová",J314,0)</f>
        <v>0</v>
      </c>
      <c r="BJ314" s="14" t="s">
        <v>85</v>
      </c>
      <c r="BK314" s="247">
        <f>ROUND(I314*H314,2)</f>
        <v>0</v>
      </c>
      <c r="BL314" s="14" t="s">
        <v>176</v>
      </c>
      <c r="BM314" s="246" t="s">
        <v>709</v>
      </c>
    </row>
    <row r="315" s="2" customFormat="1" ht="16.5" customHeight="1">
      <c r="A315" s="35"/>
      <c r="B315" s="36"/>
      <c r="C315" s="248" t="s">
        <v>710</v>
      </c>
      <c r="D315" s="248" t="s">
        <v>444</v>
      </c>
      <c r="E315" s="249" t="s">
        <v>711</v>
      </c>
      <c r="F315" s="250" t="s">
        <v>712</v>
      </c>
      <c r="G315" s="251" t="s">
        <v>551</v>
      </c>
      <c r="H315" s="252">
        <v>6.5540000000000003</v>
      </c>
      <c r="I315" s="253"/>
      <c r="J315" s="254">
        <f>ROUND(I315*H315,2)</f>
        <v>0</v>
      </c>
      <c r="K315" s="255"/>
      <c r="L315" s="256"/>
      <c r="M315" s="257" t="s">
        <v>1</v>
      </c>
      <c r="N315" s="258" t="s">
        <v>41</v>
      </c>
      <c r="O315" s="94"/>
      <c r="P315" s="244">
        <f>O315*H315</f>
        <v>0</v>
      </c>
      <c r="Q315" s="244">
        <v>0</v>
      </c>
      <c r="R315" s="244">
        <f>Q315*H315</f>
        <v>0</v>
      </c>
      <c r="S315" s="244">
        <v>0</v>
      </c>
      <c r="T315" s="245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246" t="s">
        <v>206</v>
      </c>
      <c r="AT315" s="246" t="s">
        <v>444</v>
      </c>
      <c r="AU315" s="246" t="s">
        <v>85</v>
      </c>
      <c r="AY315" s="14" t="s">
        <v>147</v>
      </c>
      <c r="BE315" s="247">
        <f>IF(N315="základná",J315,0)</f>
        <v>0</v>
      </c>
      <c r="BF315" s="247">
        <f>IF(N315="znížená",J315,0)</f>
        <v>0</v>
      </c>
      <c r="BG315" s="247">
        <f>IF(N315="zákl. prenesená",J315,0)</f>
        <v>0</v>
      </c>
      <c r="BH315" s="247">
        <f>IF(N315="zníž. prenesená",J315,0)</f>
        <v>0</v>
      </c>
      <c r="BI315" s="247">
        <f>IF(N315="nulová",J315,0)</f>
        <v>0</v>
      </c>
      <c r="BJ315" s="14" t="s">
        <v>85</v>
      </c>
      <c r="BK315" s="247">
        <f>ROUND(I315*H315,2)</f>
        <v>0</v>
      </c>
      <c r="BL315" s="14" t="s">
        <v>176</v>
      </c>
      <c r="BM315" s="246" t="s">
        <v>713</v>
      </c>
    </row>
    <row r="316" s="2" customFormat="1" ht="24.15" customHeight="1">
      <c r="A316" s="35"/>
      <c r="B316" s="36"/>
      <c r="C316" s="234" t="s">
        <v>457</v>
      </c>
      <c r="D316" s="234" t="s">
        <v>149</v>
      </c>
      <c r="E316" s="235" t="s">
        <v>714</v>
      </c>
      <c r="F316" s="236" t="s">
        <v>715</v>
      </c>
      <c r="G316" s="237" t="s">
        <v>476</v>
      </c>
      <c r="H316" s="259"/>
      <c r="I316" s="239"/>
      <c r="J316" s="240">
        <f>ROUND(I316*H316,2)</f>
        <v>0</v>
      </c>
      <c r="K316" s="241"/>
      <c r="L316" s="41"/>
      <c r="M316" s="242" t="s">
        <v>1</v>
      </c>
      <c r="N316" s="243" t="s">
        <v>41</v>
      </c>
      <c r="O316" s="94"/>
      <c r="P316" s="244">
        <f>O316*H316</f>
        <v>0</v>
      </c>
      <c r="Q316" s="244">
        <v>0</v>
      </c>
      <c r="R316" s="244">
        <f>Q316*H316</f>
        <v>0</v>
      </c>
      <c r="S316" s="244">
        <v>0</v>
      </c>
      <c r="T316" s="245">
        <f>S316*H316</f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246" t="s">
        <v>176</v>
      </c>
      <c r="AT316" s="246" t="s">
        <v>149</v>
      </c>
      <c r="AU316" s="246" t="s">
        <v>85</v>
      </c>
      <c r="AY316" s="14" t="s">
        <v>147</v>
      </c>
      <c r="BE316" s="247">
        <f>IF(N316="základná",J316,0)</f>
        <v>0</v>
      </c>
      <c r="BF316" s="247">
        <f>IF(N316="znížená",J316,0)</f>
        <v>0</v>
      </c>
      <c r="BG316" s="247">
        <f>IF(N316="zákl. prenesená",J316,0)</f>
        <v>0</v>
      </c>
      <c r="BH316" s="247">
        <f>IF(N316="zníž. prenesená",J316,0)</f>
        <v>0</v>
      </c>
      <c r="BI316" s="247">
        <f>IF(N316="nulová",J316,0)</f>
        <v>0</v>
      </c>
      <c r="BJ316" s="14" t="s">
        <v>85</v>
      </c>
      <c r="BK316" s="247">
        <f>ROUND(I316*H316,2)</f>
        <v>0</v>
      </c>
      <c r="BL316" s="14" t="s">
        <v>176</v>
      </c>
      <c r="BM316" s="246" t="s">
        <v>716</v>
      </c>
    </row>
    <row r="317" s="12" customFormat="1" ht="22.8" customHeight="1">
      <c r="A317" s="12"/>
      <c r="B317" s="218"/>
      <c r="C317" s="219"/>
      <c r="D317" s="220" t="s">
        <v>74</v>
      </c>
      <c r="E317" s="232" t="s">
        <v>717</v>
      </c>
      <c r="F317" s="232" t="s">
        <v>718</v>
      </c>
      <c r="G317" s="219"/>
      <c r="H317" s="219"/>
      <c r="I317" s="222"/>
      <c r="J317" s="233">
        <f>BK317</f>
        <v>0</v>
      </c>
      <c r="K317" s="219"/>
      <c r="L317" s="224"/>
      <c r="M317" s="225"/>
      <c r="N317" s="226"/>
      <c r="O317" s="226"/>
      <c r="P317" s="227">
        <f>SUM(P318:P324)</f>
        <v>0</v>
      </c>
      <c r="Q317" s="226"/>
      <c r="R317" s="227">
        <f>SUM(R318:R324)</f>
        <v>0</v>
      </c>
      <c r="S317" s="226"/>
      <c r="T317" s="228">
        <f>SUM(T318:T324)</f>
        <v>0</v>
      </c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R317" s="229" t="s">
        <v>85</v>
      </c>
      <c r="AT317" s="230" t="s">
        <v>74</v>
      </c>
      <c r="AU317" s="230" t="s">
        <v>81</v>
      </c>
      <c r="AY317" s="229" t="s">
        <v>147</v>
      </c>
      <c r="BK317" s="231">
        <f>SUM(BK318:BK324)</f>
        <v>0</v>
      </c>
    </row>
    <row r="318" s="2" customFormat="1" ht="24.15" customHeight="1">
      <c r="A318" s="35"/>
      <c r="B318" s="36"/>
      <c r="C318" s="234" t="s">
        <v>719</v>
      </c>
      <c r="D318" s="234" t="s">
        <v>149</v>
      </c>
      <c r="E318" s="235" t="s">
        <v>720</v>
      </c>
      <c r="F318" s="236" t="s">
        <v>721</v>
      </c>
      <c r="G318" s="237" t="s">
        <v>191</v>
      </c>
      <c r="H318" s="238">
        <v>9.234</v>
      </c>
      <c r="I318" s="239"/>
      <c r="J318" s="240">
        <f>ROUND(I318*H318,2)</f>
        <v>0</v>
      </c>
      <c r="K318" s="241"/>
      <c r="L318" s="41"/>
      <c r="M318" s="242" t="s">
        <v>1</v>
      </c>
      <c r="N318" s="243" t="s">
        <v>41</v>
      </c>
      <c r="O318" s="94"/>
      <c r="P318" s="244">
        <f>O318*H318</f>
        <v>0</v>
      </c>
      <c r="Q318" s="244">
        <v>0</v>
      </c>
      <c r="R318" s="244">
        <f>Q318*H318</f>
        <v>0</v>
      </c>
      <c r="S318" s="244">
        <v>0</v>
      </c>
      <c r="T318" s="245">
        <f>S318*H318</f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246" t="s">
        <v>176</v>
      </c>
      <c r="AT318" s="246" t="s">
        <v>149</v>
      </c>
      <c r="AU318" s="246" t="s">
        <v>85</v>
      </c>
      <c r="AY318" s="14" t="s">
        <v>147</v>
      </c>
      <c r="BE318" s="247">
        <f>IF(N318="základná",J318,0)</f>
        <v>0</v>
      </c>
      <c r="BF318" s="247">
        <f>IF(N318="znížená",J318,0)</f>
        <v>0</v>
      </c>
      <c r="BG318" s="247">
        <f>IF(N318="zákl. prenesená",J318,0)</f>
        <v>0</v>
      </c>
      <c r="BH318" s="247">
        <f>IF(N318="zníž. prenesená",J318,0)</f>
        <v>0</v>
      </c>
      <c r="BI318" s="247">
        <f>IF(N318="nulová",J318,0)</f>
        <v>0</v>
      </c>
      <c r="BJ318" s="14" t="s">
        <v>85</v>
      </c>
      <c r="BK318" s="247">
        <f>ROUND(I318*H318,2)</f>
        <v>0</v>
      </c>
      <c r="BL318" s="14" t="s">
        <v>176</v>
      </c>
      <c r="BM318" s="246" t="s">
        <v>722</v>
      </c>
    </row>
    <row r="319" s="2" customFormat="1" ht="24.15" customHeight="1">
      <c r="A319" s="35"/>
      <c r="B319" s="36"/>
      <c r="C319" s="248" t="s">
        <v>460</v>
      </c>
      <c r="D319" s="248" t="s">
        <v>444</v>
      </c>
      <c r="E319" s="249" t="s">
        <v>723</v>
      </c>
      <c r="F319" s="250" t="s">
        <v>724</v>
      </c>
      <c r="G319" s="251" t="s">
        <v>191</v>
      </c>
      <c r="H319" s="252">
        <v>9.6029999999999998</v>
      </c>
      <c r="I319" s="253"/>
      <c r="J319" s="254">
        <f>ROUND(I319*H319,2)</f>
        <v>0</v>
      </c>
      <c r="K319" s="255"/>
      <c r="L319" s="256"/>
      <c r="M319" s="257" t="s">
        <v>1</v>
      </c>
      <c r="N319" s="258" t="s">
        <v>41</v>
      </c>
      <c r="O319" s="94"/>
      <c r="P319" s="244">
        <f>O319*H319</f>
        <v>0</v>
      </c>
      <c r="Q319" s="244">
        <v>0</v>
      </c>
      <c r="R319" s="244">
        <f>Q319*H319</f>
        <v>0</v>
      </c>
      <c r="S319" s="244">
        <v>0</v>
      </c>
      <c r="T319" s="245">
        <f>S319*H319</f>
        <v>0</v>
      </c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R319" s="246" t="s">
        <v>206</v>
      </c>
      <c r="AT319" s="246" t="s">
        <v>444</v>
      </c>
      <c r="AU319" s="246" t="s">
        <v>85</v>
      </c>
      <c r="AY319" s="14" t="s">
        <v>147</v>
      </c>
      <c r="BE319" s="247">
        <f>IF(N319="základná",J319,0)</f>
        <v>0</v>
      </c>
      <c r="BF319" s="247">
        <f>IF(N319="znížená",J319,0)</f>
        <v>0</v>
      </c>
      <c r="BG319" s="247">
        <f>IF(N319="zákl. prenesená",J319,0)</f>
        <v>0</v>
      </c>
      <c r="BH319" s="247">
        <f>IF(N319="zníž. prenesená",J319,0)</f>
        <v>0</v>
      </c>
      <c r="BI319" s="247">
        <f>IF(N319="nulová",J319,0)</f>
        <v>0</v>
      </c>
      <c r="BJ319" s="14" t="s">
        <v>85</v>
      </c>
      <c r="BK319" s="247">
        <f>ROUND(I319*H319,2)</f>
        <v>0</v>
      </c>
      <c r="BL319" s="14" t="s">
        <v>176</v>
      </c>
      <c r="BM319" s="246" t="s">
        <v>725</v>
      </c>
    </row>
    <row r="320" s="2" customFormat="1" ht="24.15" customHeight="1">
      <c r="A320" s="35"/>
      <c r="B320" s="36"/>
      <c r="C320" s="234" t="s">
        <v>726</v>
      </c>
      <c r="D320" s="234" t="s">
        <v>149</v>
      </c>
      <c r="E320" s="235" t="s">
        <v>727</v>
      </c>
      <c r="F320" s="236" t="s">
        <v>728</v>
      </c>
      <c r="G320" s="237" t="s">
        <v>551</v>
      </c>
      <c r="H320" s="238">
        <v>11.695</v>
      </c>
      <c r="I320" s="239"/>
      <c r="J320" s="240">
        <f>ROUND(I320*H320,2)</f>
        <v>0</v>
      </c>
      <c r="K320" s="241"/>
      <c r="L320" s="41"/>
      <c r="M320" s="242" t="s">
        <v>1</v>
      </c>
      <c r="N320" s="243" t="s">
        <v>41</v>
      </c>
      <c r="O320" s="94"/>
      <c r="P320" s="244">
        <f>O320*H320</f>
        <v>0</v>
      </c>
      <c r="Q320" s="244">
        <v>0</v>
      </c>
      <c r="R320" s="244">
        <f>Q320*H320</f>
        <v>0</v>
      </c>
      <c r="S320" s="244">
        <v>0</v>
      </c>
      <c r="T320" s="245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246" t="s">
        <v>176</v>
      </c>
      <c r="AT320" s="246" t="s">
        <v>149</v>
      </c>
      <c r="AU320" s="246" t="s">
        <v>85</v>
      </c>
      <c r="AY320" s="14" t="s">
        <v>147</v>
      </c>
      <c r="BE320" s="247">
        <f>IF(N320="základná",J320,0)</f>
        <v>0</v>
      </c>
      <c r="BF320" s="247">
        <f>IF(N320="znížená",J320,0)</f>
        <v>0</v>
      </c>
      <c r="BG320" s="247">
        <f>IF(N320="zákl. prenesená",J320,0)</f>
        <v>0</v>
      </c>
      <c r="BH320" s="247">
        <f>IF(N320="zníž. prenesená",J320,0)</f>
        <v>0</v>
      </c>
      <c r="BI320" s="247">
        <f>IF(N320="nulová",J320,0)</f>
        <v>0</v>
      </c>
      <c r="BJ320" s="14" t="s">
        <v>85</v>
      </c>
      <c r="BK320" s="247">
        <f>ROUND(I320*H320,2)</f>
        <v>0</v>
      </c>
      <c r="BL320" s="14" t="s">
        <v>176</v>
      </c>
      <c r="BM320" s="246" t="s">
        <v>729</v>
      </c>
    </row>
    <row r="321" s="2" customFormat="1" ht="24.15" customHeight="1">
      <c r="A321" s="35"/>
      <c r="B321" s="36"/>
      <c r="C321" s="248" t="s">
        <v>464</v>
      </c>
      <c r="D321" s="248" t="s">
        <v>444</v>
      </c>
      <c r="E321" s="249" t="s">
        <v>730</v>
      </c>
      <c r="F321" s="250" t="s">
        <v>731</v>
      </c>
      <c r="G321" s="251" t="s">
        <v>191</v>
      </c>
      <c r="H321" s="252">
        <v>0.79100000000000004</v>
      </c>
      <c r="I321" s="253"/>
      <c r="J321" s="254">
        <f>ROUND(I321*H321,2)</f>
        <v>0</v>
      </c>
      <c r="K321" s="255"/>
      <c r="L321" s="256"/>
      <c r="M321" s="257" t="s">
        <v>1</v>
      </c>
      <c r="N321" s="258" t="s">
        <v>41</v>
      </c>
      <c r="O321" s="94"/>
      <c r="P321" s="244">
        <f>O321*H321</f>
        <v>0</v>
      </c>
      <c r="Q321" s="244">
        <v>0</v>
      </c>
      <c r="R321" s="244">
        <f>Q321*H321</f>
        <v>0</v>
      </c>
      <c r="S321" s="244">
        <v>0</v>
      </c>
      <c r="T321" s="245">
        <f>S321*H321</f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246" t="s">
        <v>206</v>
      </c>
      <c r="AT321" s="246" t="s">
        <v>444</v>
      </c>
      <c r="AU321" s="246" t="s">
        <v>85</v>
      </c>
      <c r="AY321" s="14" t="s">
        <v>147</v>
      </c>
      <c r="BE321" s="247">
        <f>IF(N321="základná",J321,0)</f>
        <v>0</v>
      </c>
      <c r="BF321" s="247">
        <f>IF(N321="znížená",J321,0)</f>
        <v>0</v>
      </c>
      <c r="BG321" s="247">
        <f>IF(N321="zákl. prenesená",J321,0)</f>
        <v>0</v>
      </c>
      <c r="BH321" s="247">
        <f>IF(N321="zníž. prenesená",J321,0)</f>
        <v>0</v>
      </c>
      <c r="BI321" s="247">
        <f>IF(N321="nulová",J321,0)</f>
        <v>0</v>
      </c>
      <c r="BJ321" s="14" t="s">
        <v>85</v>
      </c>
      <c r="BK321" s="247">
        <f>ROUND(I321*H321,2)</f>
        <v>0</v>
      </c>
      <c r="BL321" s="14" t="s">
        <v>176</v>
      </c>
      <c r="BM321" s="246" t="s">
        <v>732</v>
      </c>
    </row>
    <row r="322" s="2" customFormat="1" ht="33" customHeight="1">
      <c r="A322" s="35"/>
      <c r="B322" s="36"/>
      <c r="C322" s="234" t="s">
        <v>733</v>
      </c>
      <c r="D322" s="234" t="s">
        <v>149</v>
      </c>
      <c r="E322" s="235" t="s">
        <v>734</v>
      </c>
      <c r="F322" s="236" t="s">
        <v>735</v>
      </c>
      <c r="G322" s="237" t="s">
        <v>191</v>
      </c>
      <c r="H322" s="238">
        <v>7.9699999999999998</v>
      </c>
      <c r="I322" s="239"/>
      <c r="J322" s="240">
        <f>ROUND(I322*H322,2)</f>
        <v>0</v>
      </c>
      <c r="K322" s="241"/>
      <c r="L322" s="41"/>
      <c r="M322" s="242" t="s">
        <v>1</v>
      </c>
      <c r="N322" s="243" t="s">
        <v>41</v>
      </c>
      <c r="O322" s="94"/>
      <c r="P322" s="244">
        <f>O322*H322</f>
        <v>0</v>
      </c>
      <c r="Q322" s="244">
        <v>0</v>
      </c>
      <c r="R322" s="244">
        <f>Q322*H322</f>
        <v>0</v>
      </c>
      <c r="S322" s="244">
        <v>0</v>
      </c>
      <c r="T322" s="245">
        <f>S322*H322</f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246" t="s">
        <v>176</v>
      </c>
      <c r="AT322" s="246" t="s">
        <v>149</v>
      </c>
      <c r="AU322" s="246" t="s">
        <v>85</v>
      </c>
      <c r="AY322" s="14" t="s">
        <v>147</v>
      </c>
      <c r="BE322" s="247">
        <f>IF(N322="základná",J322,0)</f>
        <v>0</v>
      </c>
      <c r="BF322" s="247">
        <f>IF(N322="znížená",J322,0)</f>
        <v>0</v>
      </c>
      <c r="BG322" s="247">
        <f>IF(N322="zákl. prenesená",J322,0)</f>
        <v>0</v>
      </c>
      <c r="BH322" s="247">
        <f>IF(N322="zníž. prenesená",J322,0)</f>
        <v>0</v>
      </c>
      <c r="BI322" s="247">
        <f>IF(N322="nulová",J322,0)</f>
        <v>0</v>
      </c>
      <c r="BJ322" s="14" t="s">
        <v>85</v>
      </c>
      <c r="BK322" s="247">
        <f>ROUND(I322*H322,2)</f>
        <v>0</v>
      </c>
      <c r="BL322" s="14" t="s">
        <v>176</v>
      </c>
      <c r="BM322" s="246" t="s">
        <v>736</v>
      </c>
    </row>
    <row r="323" s="2" customFormat="1" ht="24.15" customHeight="1">
      <c r="A323" s="35"/>
      <c r="B323" s="36"/>
      <c r="C323" s="248" t="s">
        <v>465</v>
      </c>
      <c r="D323" s="248" t="s">
        <v>444</v>
      </c>
      <c r="E323" s="249" t="s">
        <v>737</v>
      </c>
      <c r="F323" s="250" t="s">
        <v>738</v>
      </c>
      <c r="G323" s="251" t="s">
        <v>191</v>
      </c>
      <c r="H323" s="252">
        <v>8.2889999999999997</v>
      </c>
      <c r="I323" s="253"/>
      <c r="J323" s="254">
        <f>ROUND(I323*H323,2)</f>
        <v>0</v>
      </c>
      <c r="K323" s="255"/>
      <c r="L323" s="256"/>
      <c r="M323" s="257" t="s">
        <v>1</v>
      </c>
      <c r="N323" s="258" t="s">
        <v>41</v>
      </c>
      <c r="O323" s="94"/>
      <c r="P323" s="244">
        <f>O323*H323</f>
        <v>0</v>
      </c>
      <c r="Q323" s="244">
        <v>0</v>
      </c>
      <c r="R323" s="244">
        <f>Q323*H323</f>
        <v>0</v>
      </c>
      <c r="S323" s="244">
        <v>0</v>
      </c>
      <c r="T323" s="245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246" t="s">
        <v>206</v>
      </c>
      <c r="AT323" s="246" t="s">
        <v>444</v>
      </c>
      <c r="AU323" s="246" t="s">
        <v>85</v>
      </c>
      <c r="AY323" s="14" t="s">
        <v>147</v>
      </c>
      <c r="BE323" s="247">
        <f>IF(N323="základná",J323,0)</f>
        <v>0</v>
      </c>
      <c r="BF323" s="247">
        <f>IF(N323="znížená",J323,0)</f>
        <v>0</v>
      </c>
      <c r="BG323" s="247">
        <f>IF(N323="zákl. prenesená",J323,0)</f>
        <v>0</v>
      </c>
      <c r="BH323" s="247">
        <f>IF(N323="zníž. prenesená",J323,0)</f>
        <v>0</v>
      </c>
      <c r="BI323" s="247">
        <f>IF(N323="nulová",J323,0)</f>
        <v>0</v>
      </c>
      <c r="BJ323" s="14" t="s">
        <v>85</v>
      </c>
      <c r="BK323" s="247">
        <f>ROUND(I323*H323,2)</f>
        <v>0</v>
      </c>
      <c r="BL323" s="14" t="s">
        <v>176</v>
      </c>
      <c r="BM323" s="246" t="s">
        <v>739</v>
      </c>
    </row>
    <row r="324" s="2" customFormat="1" ht="24.15" customHeight="1">
      <c r="A324" s="35"/>
      <c r="B324" s="36"/>
      <c r="C324" s="234" t="s">
        <v>740</v>
      </c>
      <c r="D324" s="234" t="s">
        <v>149</v>
      </c>
      <c r="E324" s="235" t="s">
        <v>741</v>
      </c>
      <c r="F324" s="236" t="s">
        <v>742</v>
      </c>
      <c r="G324" s="237" t="s">
        <v>476</v>
      </c>
      <c r="H324" s="259"/>
      <c r="I324" s="239"/>
      <c r="J324" s="240">
        <f>ROUND(I324*H324,2)</f>
        <v>0</v>
      </c>
      <c r="K324" s="241"/>
      <c r="L324" s="41"/>
      <c r="M324" s="242" t="s">
        <v>1</v>
      </c>
      <c r="N324" s="243" t="s">
        <v>41</v>
      </c>
      <c r="O324" s="94"/>
      <c r="P324" s="244">
        <f>O324*H324</f>
        <v>0</v>
      </c>
      <c r="Q324" s="244">
        <v>0</v>
      </c>
      <c r="R324" s="244">
        <f>Q324*H324</f>
        <v>0</v>
      </c>
      <c r="S324" s="244">
        <v>0</v>
      </c>
      <c r="T324" s="245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246" t="s">
        <v>176</v>
      </c>
      <c r="AT324" s="246" t="s">
        <v>149</v>
      </c>
      <c r="AU324" s="246" t="s">
        <v>85</v>
      </c>
      <c r="AY324" s="14" t="s">
        <v>147</v>
      </c>
      <c r="BE324" s="247">
        <f>IF(N324="základná",J324,0)</f>
        <v>0</v>
      </c>
      <c r="BF324" s="247">
        <f>IF(N324="znížená",J324,0)</f>
        <v>0</v>
      </c>
      <c r="BG324" s="247">
        <f>IF(N324="zákl. prenesená",J324,0)</f>
        <v>0</v>
      </c>
      <c r="BH324" s="247">
        <f>IF(N324="zníž. prenesená",J324,0)</f>
        <v>0</v>
      </c>
      <c r="BI324" s="247">
        <f>IF(N324="nulová",J324,0)</f>
        <v>0</v>
      </c>
      <c r="BJ324" s="14" t="s">
        <v>85</v>
      </c>
      <c r="BK324" s="247">
        <f>ROUND(I324*H324,2)</f>
        <v>0</v>
      </c>
      <c r="BL324" s="14" t="s">
        <v>176</v>
      </c>
      <c r="BM324" s="246" t="s">
        <v>743</v>
      </c>
    </row>
    <row r="325" s="12" customFormat="1" ht="22.8" customHeight="1">
      <c r="A325" s="12"/>
      <c r="B325" s="218"/>
      <c r="C325" s="219"/>
      <c r="D325" s="220" t="s">
        <v>74</v>
      </c>
      <c r="E325" s="232" t="s">
        <v>744</v>
      </c>
      <c r="F325" s="232" t="s">
        <v>745</v>
      </c>
      <c r="G325" s="219"/>
      <c r="H325" s="219"/>
      <c r="I325" s="222"/>
      <c r="J325" s="233">
        <f>BK325</f>
        <v>0</v>
      </c>
      <c r="K325" s="219"/>
      <c r="L325" s="224"/>
      <c r="M325" s="225"/>
      <c r="N325" s="226"/>
      <c r="O325" s="226"/>
      <c r="P325" s="227">
        <f>SUM(P326:P328)</f>
        <v>0</v>
      </c>
      <c r="Q325" s="226"/>
      <c r="R325" s="227">
        <f>SUM(R326:R328)</f>
        <v>0</v>
      </c>
      <c r="S325" s="226"/>
      <c r="T325" s="228">
        <f>SUM(T326:T328)</f>
        <v>0</v>
      </c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R325" s="229" t="s">
        <v>85</v>
      </c>
      <c r="AT325" s="230" t="s">
        <v>74</v>
      </c>
      <c r="AU325" s="230" t="s">
        <v>81</v>
      </c>
      <c r="AY325" s="229" t="s">
        <v>147</v>
      </c>
      <c r="BK325" s="231">
        <f>SUM(BK326:BK328)</f>
        <v>0</v>
      </c>
    </row>
    <row r="326" s="2" customFormat="1" ht="24.15" customHeight="1">
      <c r="A326" s="35"/>
      <c r="B326" s="36"/>
      <c r="C326" s="234" t="s">
        <v>469</v>
      </c>
      <c r="D326" s="234" t="s">
        <v>149</v>
      </c>
      <c r="E326" s="235" t="s">
        <v>746</v>
      </c>
      <c r="F326" s="236" t="s">
        <v>747</v>
      </c>
      <c r="G326" s="237" t="s">
        <v>191</v>
      </c>
      <c r="H326" s="238">
        <v>122.76000000000001</v>
      </c>
      <c r="I326" s="239"/>
      <c r="J326" s="240">
        <f>ROUND(I326*H326,2)</f>
        <v>0</v>
      </c>
      <c r="K326" s="241"/>
      <c r="L326" s="41"/>
      <c r="M326" s="242" t="s">
        <v>1</v>
      </c>
      <c r="N326" s="243" t="s">
        <v>41</v>
      </c>
      <c r="O326" s="94"/>
      <c r="P326" s="244">
        <f>O326*H326</f>
        <v>0</v>
      </c>
      <c r="Q326" s="244">
        <v>0</v>
      </c>
      <c r="R326" s="244">
        <f>Q326*H326</f>
        <v>0</v>
      </c>
      <c r="S326" s="244">
        <v>0</v>
      </c>
      <c r="T326" s="245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246" t="s">
        <v>176</v>
      </c>
      <c r="AT326" s="246" t="s">
        <v>149</v>
      </c>
      <c r="AU326" s="246" t="s">
        <v>85</v>
      </c>
      <c r="AY326" s="14" t="s">
        <v>147</v>
      </c>
      <c r="BE326" s="247">
        <f>IF(N326="základná",J326,0)</f>
        <v>0</v>
      </c>
      <c r="BF326" s="247">
        <f>IF(N326="znížená",J326,0)</f>
        <v>0</v>
      </c>
      <c r="BG326" s="247">
        <f>IF(N326="zákl. prenesená",J326,0)</f>
        <v>0</v>
      </c>
      <c r="BH326" s="247">
        <f>IF(N326="zníž. prenesená",J326,0)</f>
        <v>0</v>
      </c>
      <c r="BI326" s="247">
        <f>IF(N326="nulová",J326,0)</f>
        <v>0</v>
      </c>
      <c r="BJ326" s="14" t="s">
        <v>85</v>
      </c>
      <c r="BK326" s="247">
        <f>ROUND(I326*H326,2)</f>
        <v>0</v>
      </c>
      <c r="BL326" s="14" t="s">
        <v>176</v>
      </c>
      <c r="BM326" s="246" t="s">
        <v>748</v>
      </c>
    </row>
    <row r="327" s="2" customFormat="1" ht="24.15" customHeight="1">
      <c r="A327" s="35"/>
      <c r="B327" s="36"/>
      <c r="C327" s="248" t="s">
        <v>749</v>
      </c>
      <c r="D327" s="248" t="s">
        <v>444</v>
      </c>
      <c r="E327" s="249" t="s">
        <v>750</v>
      </c>
      <c r="F327" s="250" t="s">
        <v>751</v>
      </c>
      <c r="G327" s="251" t="s">
        <v>191</v>
      </c>
      <c r="H327" s="252">
        <v>127.67</v>
      </c>
      <c r="I327" s="253"/>
      <c r="J327" s="254">
        <f>ROUND(I327*H327,2)</f>
        <v>0</v>
      </c>
      <c r="K327" s="255"/>
      <c r="L327" s="256"/>
      <c r="M327" s="257" t="s">
        <v>1</v>
      </c>
      <c r="N327" s="258" t="s">
        <v>41</v>
      </c>
      <c r="O327" s="94"/>
      <c r="P327" s="244">
        <f>O327*H327</f>
        <v>0</v>
      </c>
      <c r="Q327" s="244">
        <v>0</v>
      </c>
      <c r="R327" s="244">
        <f>Q327*H327</f>
        <v>0</v>
      </c>
      <c r="S327" s="244">
        <v>0</v>
      </c>
      <c r="T327" s="245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246" t="s">
        <v>206</v>
      </c>
      <c r="AT327" s="246" t="s">
        <v>444</v>
      </c>
      <c r="AU327" s="246" t="s">
        <v>85</v>
      </c>
      <c r="AY327" s="14" t="s">
        <v>147</v>
      </c>
      <c r="BE327" s="247">
        <f>IF(N327="základná",J327,0)</f>
        <v>0</v>
      </c>
      <c r="BF327" s="247">
        <f>IF(N327="znížená",J327,0)</f>
        <v>0</v>
      </c>
      <c r="BG327" s="247">
        <f>IF(N327="zákl. prenesená",J327,0)</f>
        <v>0</v>
      </c>
      <c r="BH327" s="247">
        <f>IF(N327="zníž. prenesená",J327,0)</f>
        <v>0</v>
      </c>
      <c r="BI327" s="247">
        <f>IF(N327="nulová",J327,0)</f>
        <v>0</v>
      </c>
      <c r="BJ327" s="14" t="s">
        <v>85</v>
      </c>
      <c r="BK327" s="247">
        <f>ROUND(I327*H327,2)</f>
        <v>0</v>
      </c>
      <c r="BL327" s="14" t="s">
        <v>176</v>
      </c>
      <c r="BM327" s="246" t="s">
        <v>752</v>
      </c>
    </row>
    <row r="328" s="2" customFormat="1" ht="24.15" customHeight="1">
      <c r="A328" s="35"/>
      <c r="B328" s="36"/>
      <c r="C328" s="234" t="s">
        <v>472</v>
      </c>
      <c r="D328" s="234" t="s">
        <v>149</v>
      </c>
      <c r="E328" s="235" t="s">
        <v>753</v>
      </c>
      <c r="F328" s="236" t="s">
        <v>754</v>
      </c>
      <c r="G328" s="237" t="s">
        <v>476</v>
      </c>
      <c r="H328" s="259"/>
      <c r="I328" s="239"/>
      <c r="J328" s="240">
        <f>ROUND(I328*H328,2)</f>
        <v>0</v>
      </c>
      <c r="K328" s="241"/>
      <c r="L328" s="41"/>
      <c r="M328" s="242" t="s">
        <v>1</v>
      </c>
      <c r="N328" s="243" t="s">
        <v>41</v>
      </c>
      <c r="O328" s="94"/>
      <c r="P328" s="244">
        <f>O328*H328</f>
        <v>0</v>
      </c>
      <c r="Q328" s="244">
        <v>0</v>
      </c>
      <c r="R328" s="244">
        <f>Q328*H328</f>
        <v>0</v>
      </c>
      <c r="S328" s="244">
        <v>0</v>
      </c>
      <c r="T328" s="245">
        <f>S328*H328</f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246" t="s">
        <v>176</v>
      </c>
      <c r="AT328" s="246" t="s">
        <v>149</v>
      </c>
      <c r="AU328" s="246" t="s">
        <v>85</v>
      </c>
      <c r="AY328" s="14" t="s">
        <v>147</v>
      </c>
      <c r="BE328" s="247">
        <f>IF(N328="základná",J328,0)</f>
        <v>0</v>
      </c>
      <c r="BF328" s="247">
        <f>IF(N328="znížená",J328,0)</f>
        <v>0</v>
      </c>
      <c r="BG328" s="247">
        <f>IF(N328="zákl. prenesená",J328,0)</f>
        <v>0</v>
      </c>
      <c r="BH328" s="247">
        <f>IF(N328="zníž. prenesená",J328,0)</f>
        <v>0</v>
      </c>
      <c r="BI328" s="247">
        <f>IF(N328="nulová",J328,0)</f>
        <v>0</v>
      </c>
      <c r="BJ328" s="14" t="s">
        <v>85</v>
      </c>
      <c r="BK328" s="247">
        <f>ROUND(I328*H328,2)</f>
        <v>0</v>
      </c>
      <c r="BL328" s="14" t="s">
        <v>176</v>
      </c>
      <c r="BM328" s="246" t="s">
        <v>755</v>
      </c>
    </row>
    <row r="329" s="12" customFormat="1" ht="22.8" customHeight="1">
      <c r="A329" s="12"/>
      <c r="B329" s="218"/>
      <c r="C329" s="219"/>
      <c r="D329" s="220" t="s">
        <v>74</v>
      </c>
      <c r="E329" s="232" t="s">
        <v>756</v>
      </c>
      <c r="F329" s="232" t="s">
        <v>757</v>
      </c>
      <c r="G329" s="219"/>
      <c r="H329" s="219"/>
      <c r="I329" s="222"/>
      <c r="J329" s="233">
        <f>BK329</f>
        <v>0</v>
      </c>
      <c r="K329" s="219"/>
      <c r="L329" s="224"/>
      <c r="M329" s="225"/>
      <c r="N329" s="226"/>
      <c r="O329" s="226"/>
      <c r="P329" s="227">
        <f>SUM(P330:P332)</f>
        <v>0</v>
      </c>
      <c r="Q329" s="226"/>
      <c r="R329" s="227">
        <f>SUM(R330:R332)</f>
        <v>0</v>
      </c>
      <c r="S329" s="226"/>
      <c r="T329" s="228">
        <f>SUM(T330:T332)</f>
        <v>0</v>
      </c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R329" s="229" t="s">
        <v>85</v>
      </c>
      <c r="AT329" s="230" t="s">
        <v>74</v>
      </c>
      <c r="AU329" s="230" t="s">
        <v>81</v>
      </c>
      <c r="AY329" s="229" t="s">
        <v>147</v>
      </c>
      <c r="BK329" s="231">
        <f>SUM(BK330:BK332)</f>
        <v>0</v>
      </c>
    </row>
    <row r="330" s="2" customFormat="1" ht="33" customHeight="1">
      <c r="A330" s="35"/>
      <c r="B330" s="36"/>
      <c r="C330" s="234" t="s">
        <v>758</v>
      </c>
      <c r="D330" s="234" t="s">
        <v>149</v>
      </c>
      <c r="E330" s="235" t="s">
        <v>759</v>
      </c>
      <c r="F330" s="236" t="s">
        <v>760</v>
      </c>
      <c r="G330" s="237" t="s">
        <v>191</v>
      </c>
      <c r="H330" s="238">
        <v>228.57900000000001</v>
      </c>
      <c r="I330" s="239"/>
      <c r="J330" s="240">
        <f>ROUND(I330*H330,2)</f>
        <v>0</v>
      </c>
      <c r="K330" s="241"/>
      <c r="L330" s="41"/>
      <c r="M330" s="242" t="s">
        <v>1</v>
      </c>
      <c r="N330" s="243" t="s">
        <v>41</v>
      </c>
      <c r="O330" s="94"/>
      <c r="P330" s="244">
        <f>O330*H330</f>
        <v>0</v>
      </c>
      <c r="Q330" s="244">
        <v>0</v>
      </c>
      <c r="R330" s="244">
        <f>Q330*H330</f>
        <v>0</v>
      </c>
      <c r="S330" s="244">
        <v>0</v>
      </c>
      <c r="T330" s="245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246" t="s">
        <v>176</v>
      </c>
      <c r="AT330" s="246" t="s">
        <v>149</v>
      </c>
      <c r="AU330" s="246" t="s">
        <v>85</v>
      </c>
      <c r="AY330" s="14" t="s">
        <v>147</v>
      </c>
      <c r="BE330" s="247">
        <f>IF(N330="základná",J330,0)</f>
        <v>0</v>
      </c>
      <c r="BF330" s="247">
        <f>IF(N330="znížená",J330,0)</f>
        <v>0</v>
      </c>
      <c r="BG330" s="247">
        <f>IF(N330="zákl. prenesená",J330,0)</f>
        <v>0</v>
      </c>
      <c r="BH330" s="247">
        <f>IF(N330="zníž. prenesená",J330,0)</f>
        <v>0</v>
      </c>
      <c r="BI330" s="247">
        <f>IF(N330="nulová",J330,0)</f>
        <v>0</v>
      </c>
      <c r="BJ330" s="14" t="s">
        <v>85</v>
      </c>
      <c r="BK330" s="247">
        <f>ROUND(I330*H330,2)</f>
        <v>0</v>
      </c>
      <c r="BL330" s="14" t="s">
        <v>176</v>
      </c>
      <c r="BM330" s="246" t="s">
        <v>761</v>
      </c>
    </row>
    <row r="331" s="2" customFormat="1" ht="33" customHeight="1">
      <c r="A331" s="35"/>
      <c r="B331" s="36"/>
      <c r="C331" s="234" t="s">
        <v>477</v>
      </c>
      <c r="D331" s="234" t="s">
        <v>149</v>
      </c>
      <c r="E331" s="235" t="s">
        <v>762</v>
      </c>
      <c r="F331" s="236" t="s">
        <v>763</v>
      </c>
      <c r="G331" s="237" t="s">
        <v>191</v>
      </c>
      <c r="H331" s="238">
        <v>228.57900000000001</v>
      </c>
      <c r="I331" s="239"/>
      <c r="J331" s="240">
        <f>ROUND(I331*H331,2)</f>
        <v>0</v>
      </c>
      <c r="K331" s="241"/>
      <c r="L331" s="41"/>
      <c r="M331" s="242" t="s">
        <v>1</v>
      </c>
      <c r="N331" s="243" t="s">
        <v>41</v>
      </c>
      <c r="O331" s="94"/>
      <c r="P331" s="244">
        <f>O331*H331</f>
        <v>0</v>
      </c>
      <c r="Q331" s="244">
        <v>0</v>
      </c>
      <c r="R331" s="244">
        <f>Q331*H331</f>
        <v>0</v>
      </c>
      <c r="S331" s="244">
        <v>0</v>
      </c>
      <c r="T331" s="245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246" t="s">
        <v>176</v>
      </c>
      <c r="AT331" s="246" t="s">
        <v>149</v>
      </c>
      <c r="AU331" s="246" t="s">
        <v>85</v>
      </c>
      <c r="AY331" s="14" t="s">
        <v>147</v>
      </c>
      <c r="BE331" s="247">
        <f>IF(N331="základná",J331,0)</f>
        <v>0</v>
      </c>
      <c r="BF331" s="247">
        <f>IF(N331="znížená",J331,0)</f>
        <v>0</v>
      </c>
      <c r="BG331" s="247">
        <f>IF(N331="zákl. prenesená",J331,0)</f>
        <v>0</v>
      </c>
      <c r="BH331" s="247">
        <f>IF(N331="zníž. prenesená",J331,0)</f>
        <v>0</v>
      </c>
      <c r="BI331" s="247">
        <f>IF(N331="nulová",J331,0)</f>
        <v>0</v>
      </c>
      <c r="BJ331" s="14" t="s">
        <v>85</v>
      </c>
      <c r="BK331" s="247">
        <f>ROUND(I331*H331,2)</f>
        <v>0</v>
      </c>
      <c r="BL331" s="14" t="s">
        <v>176</v>
      </c>
      <c r="BM331" s="246" t="s">
        <v>764</v>
      </c>
    </row>
    <row r="332" s="2" customFormat="1" ht="37.8" customHeight="1">
      <c r="A332" s="35"/>
      <c r="B332" s="36"/>
      <c r="C332" s="234" t="s">
        <v>765</v>
      </c>
      <c r="D332" s="234" t="s">
        <v>149</v>
      </c>
      <c r="E332" s="235" t="s">
        <v>766</v>
      </c>
      <c r="F332" s="236" t="s">
        <v>767</v>
      </c>
      <c r="G332" s="237" t="s">
        <v>191</v>
      </c>
      <c r="H332" s="238">
        <v>726.45000000000005</v>
      </c>
      <c r="I332" s="239"/>
      <c r="J332" s="240">
        <f>ROUND(I332*H332,2)</f>
        <v>0</v>
      </c>
      <c r="K332" s="241"/>
      <c r="L332" s="41"/>
      <c r="M332" s="242" t="s">
        <v>1</v>
      </c>
      <c r="N332" s="243" t="s">
        <v>41</v>
      </c>
      <c r="O332" s="94"/>
      <c r="P332" s="244">
        <f>O332*H332</f>
        <v>0</v>
      </c>
      <c r="Q332" s="244">
        <v>0</v>
      </c>
      <c r="R332" s="244">
        <f>Q332*H332</f>
        <v>0</v>
      </c>
      <c r="S332" s="244">
        <v>0</v>
      </c>
      <c r="T332" s="245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246" t="s">
        <v>176</v>
      </c>
      <c r="AT332" s="246" t="s">
        <v>149</v>
      </c>
      <c r="AU332" s="246" t="s">
        <v>85</v>
      </c>
      <c r="AY332" s="14" t="s">
        <v>147</v>
      </c>
      <c r="BE332" s="247">
        <f>IF(N332="základná",J332,0)</f>
        <v>0</v>
      </c>
      <c r="BF332" s="247">
        <f>IF(N332="znížená",J332,0)</f>
        <v>0</v>
      </c>
      <c r="BG332" s="247">
        <f>IF(N332="zákl. prenesená",J332,0)</f>
        <v>0</v>
      </c>
      <c r="BH332" s="247">
        <f>IF(N332="zníž. prenesená",J332,0)</f>
        <v>0</v>
      </c>
      <c r="BI332" s="247">
        <f>IF(N332="nulová",J332,0)</f>
        <v>0</v>
      </c>
      <c r="BJ332" s="14" t="s">
        <v>85</v>
      </c>
      <c r="BK332" s="247">
        <f>ROUND(I332*H332,2)</f>
        <v>0</v>
      </c>
      <c r="BL332" s="14" t="s">
        <v>176</v>
      </c>
      <c r="BM332" s="246" t="s">
        <v>768</v>
      </c>
    </row>
    <row r="333" s="12" customFormat="1" ht="22.8" customHeight="1">
      <c r="A333" s="12"/>
      <c r="B333" s="218"/>
      <c r="C333" s="219"/>
      <c r="D333" s="220" t="s">
        <v>74</v>
      </c>
      <c r="E333" s="232" t="s">
        <v>769</v>
      </c>
      <c r="F333" s="232" t="s">
        <v>770</v>
      </c>
      <c r="G333" s="219"/>
      <c r="H333" s="219"/>
      <c r="I333" s="222"/>
      <c r="J333" s="233">
        <f>BK333</f>
        <v>0</v>
      </c>
      <c r="K333" s="219"/>
      <c r="L333" s="224"/>
      <c r="M333" s="225"/>
      <c r="N333" s="226"/>
      <c r="O333" s="226"/>
      <c r="P333" s="227">
        <f>SUM(P334:P335)</f>
        <v>0</v>
      </c>
      <c r="Q333" s="226"/>
      <c r="R333" s="227">
        <f>SUM(R334:R335)</f>
        <v>0</v>
      </c>
      <c r="S333" s="226"/>
      <c r="T333" s="228">
        <f>SUM(T334:T335)</f>
        <v>0</v>
      </c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R333" s="229" t="s">
        <v>85</v>
      </c>
      <c r="AT333" s="230" t="s">
        <v>74</v>
      </c>
      <c r="AU333" s="230" t="s">
        <v>81</v>
      </c>
      <c r="AY333" s="229" t="s">
        <v>147</v>
      </c>
      <c r="BK333" s="231">
        <f>SUM(BK334:BK335)</f>
        <v>0</v>
      </c>
    </row>
    <row r="334" s="2" customFormat="1" ht="24.15" customHeight="1">
      <c r="A334" s="35"/>
      <c r="B334" s="36"/>
      <c r="C334" s="234" t="s">
        <v>482</v>
      </c>
      <c r="D334" s="234" t="s">
        <v>149</v>
      </c>
      <c r="E334" s="235" t="s">
        <v>771</v>
      </c>
      <c r="F334" s="236" t="s">
        <v>772</v>
      </c>
      <c r="G334" s="237" t="s">
        <v>191</v>
      </c>
      <c r="H334" s="238">
        <v>89.254000000000005</v>
      </c>
      <c r="I334" s="239"/>
      <c r="J334" s="240">
        <f>ROUND(I334*H334,2)</f>
        <v>0</v>
      </c>
      <c r="K334" s="241"/>
      <c r="L334" s="41"/>
      <c r="M334" s="242" t="s">
        <v>1</v>
      </c>
      <c r="N334" s="243" t="s">
        <v>41</v>
      </c>
      <c r="O334" s="94"/>
      <c r="P334" s="244">
        <f>O334*H334</f>
        <v>0</v>
      </c>
      <c r="Q334" s="244">
        <v>0</v>
      </c>
      <c r="R334" s="244">
        <f>Q334*H334</f>
        <v>0</v>
      </c>
      <c r="S334" s="244">
        <v>0</v>
      </c>
      <c r="T334" s="245">
        <f>S334*H334</f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246" t="s">
        <v>176</v>
      </c>
      <c r="AT334" s="246" t="s">
        <v>149</v>
      </c>
      <c r="AU334" s="246" t="s">
        <v>85</v>
      </c>
      <c r="AY334" s="14" t="s">
        <v>147</v>
      </c>
      <c r="BE334" s="247">
        <f>IF(N334="základná",J334,0)</f>
        <v>0</v>
      </c>
      <c r="BF334" s="247">
        <f>IF(N334="znížená",J334,0)</f>
        <v>0</v>
      </c>
      <c r="BG334" s="247">
        <f>IF(N334="zákl. prenesená",J334,0)</f>
        <v>0</v>
      </c>
      <c r="BH334" s="247">
        <f>IF(N334="zníž. prenesená",J334,0)</f>
        <v>0</v>
      </c>
      <c r="BI334" s="247">
        <f>IF(N334="nulová",J334,0)</f>
        <v>0</v>
      </c>
      <c r="BJ334" s="14" t="s">
        <v>85</v>
      </c>
      <c r="BK334" s="247">
        <f>ROUND(I334*H334,2)</f>
        <v>0</v>
      </c>
      <c r="BL334" s="14" t="s">
        <v>176</v>
      </c>
      <c r="BM334" s="246" t="s">
        <v>773</v>
      </c>
    </row>
    <row r="335" s="2" customFormat="1" ht="37.8" customHeight="1">
      <c r="A335" s="35"/>
      <c r="B335" s="36"/>
      <c r="C335" s="234" t="s">
        <v>774</v>
      </c>
      <c r="D335" s="234" t="s">
        <v>149</v>
      </c>
      <c r="E335" s="235" t="s">
        <v>775</v>
      </c>
      <c r="F335" s="236" t="s">
        <v>776</v>
      </c>
      <c r="G335" s="237" t="s">
        <v>191</v>
      </c>
      <c r="H335" s="238">
        <v>517.90499999999997</v>
      </c>
      <c r="I335" s="239"/>
      <c r="J335" s="240">
        <f>ROUND(I335*H335,2)</f>
        <v>0</v>
      </c>
      <c r="K335" s="241"/>
      <c r="L335" s="41"/>
      <c r="M335" s="242" t="s">
        <v>1</v>
      </c>
      <c r="N335" s="243" t="s">
        <v>41</v>
      </c>
      <c r="O335" s="94"/>
      <c r="P335" s="244">
        <f>O335*H335</f>
        <v>0</v>
      </c>
      <c r="Q335" s="244">
        <v>0</v>
      </c>
      <c r="R335" s="244">
        <f>Q335*H335</f>
        <v>0</v>
      </c>
      <c r="S335" s="244">
        <v>0</v>
      </c>
      <c r="T335" s="245">
        <f>S335*H335</f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246" t="s">
        <v>176</v>
      </c>
      <c r="AT335" s="246" t="s">
        <v>149</v>
      </c>
      <c r="AU335" s="246" t="s">
        <v>85</v>
      </c>
      <c r="AY335" s="14" t="s">
        <v>147</v>
      </c>
      <c r="BE335" s="247">
        <f>IF(N335="základná",J335,0)</f>
        <v>0</v>
      </c>
      <c r="BF335" s="247">
        <f>IF(N335="znížená",J335,0)</f>
        <v>0</v>
      </c>
      <c r="BG335" s="247">
        <f>IF(N335="zákl. prenesená",J335,0)</f>
        <v>0</v>
      </c>
      <c r="BH335" s="247">
        <f>IF(N335="zníž. prenesená",J335,0)</f>
        <v>0</v>
      </c>
      <c r="BI335" s="247">
        <f>IF(N335="nulová",J335,0)</f>
        <v>0</v>
      </c>
      <c r="BJ335" s="14" t="s">
        <v>85</v>
      </c>
      <c r="BK335" s="247">
        <f>ROUND(I335*H335,2)</f>
        <v>0</v>
      </c>
      <c r="BL335" s="14" t="s">
        <v>176</v>
      </c>
      <c r="BM335" s="246" t="s">
        <v>777</v>
      </c>
    </row>
    <row r="336" s="12" customFormat="1" ht="25.92" customHeight="1">
      <c r="A336" s="12"/>
      <c r="B336" s="218"/>
      <c r="C336" s="219"/>
      <c r="D336" s="220" t="s">
        <v>74</v>
      </c>
      <c r="E336" s="221" t="s">
        <v>444</v>
      </c>
      <c r="F336" s="221" t="s">
        <v>444</v>
      </c>
      <c r="G336" s="219"/>
      <c r="H336" s="219"/>
      <c r="I336" s="222"/>
      <c r="J336" s="223">
        <f>BK336</f>
        <v>0</v>
      </c>
      <c r="K336" s="219"/>
      <c r="L336" s="224"/>
      <c r="M336" s="225"/>
      <c r="N336" s="226"/>
      <c r="O336" s="226"/>
      <c r="P336" s="227">
        <f>P337</f>
        <v>0</v>
      </c>
      <c r="Q336" s="226"/>
      <c r="R336" s="227">
        <f>R337</f>
        <v>0</v>
      </c>
      <c r="S336" s="226"/>
      <c r="T336" s="228">
        <f>T337</f>
        <v>0</v>
      </c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R336" s="229" t="s">
        <v>156</v>
      </c>
      <c r="AT336" s="230" t="s">
        <v>74</v>
      </c>
      <c r="AU336" s="230" t="s">
        <v>75</v>
      </c>
      <c r="AY336" s="229" t="s">
        <v>147</v>
      </c>
      <c r="BK336" s="231">
        <f>BK337</f>
        <v>0</v>
      </c>
    </row>
    <row r="337" s="12" customFormat="1" ht="22.8" customHeight="1">
      <c r="A337" s="12"/>
      <c r="B337" s="218"/>
      <c r="C337" s="219"/>
      <c r="D337" s="220" t="s">
        <v>74</v>
      </c>
      <c r="E337" s="232" t="s">
        <v>778</v>
      </c>
      <c r="F337" s="232" t="s">
        <v>779</v>
      </c>
      <c r="G337" s="219"/>
      <c r="H337" s="219"/>
      <c r="I337" s="222"/>
      <c r="J337" s="233">
        <f>BK337</f>
        <v>0</v>
      </c>
      <c r="K337" s="219"/>
      <c r="L337" s="224"/>
      <c r="M337" s="225"/>
      <c r="N337" s="226"/>
      <c r="O337" s="226"/>
      <c r="P337" s="227">
        <f>P338</f>
        <v>0</v>
      </c>
      <c r="Q337" s="226"/>
      <c r="R337" s="227">
        <f>R338</f>
        <v>0</v>
      </c>
      <c r="S337" s="226"/>
      <c r="T337" s="228">
        <f>T338</f>
        <v>0</v>
      </c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R337" s="229" t="s">
        <v>156</v>
      </c>
      <c r="AT337" s="230" t="s">
        <v>74</v>
      </c>
      <c r="AU337" s="230" t="s">
        <v>81</v>
      </c>
      <c r="AY337" s="229" t="s">
        <v>147</v>
      </c>
      <c r="BK337" s="231">
        <f>BK338</f>
        <v>0</v>
      </c>
    </row>
    <row r="338" s="2" customFormat="1" ht="24.15" customHeight="1">
      <c r="A338" s="35"/>
      <c r="B338" s="36"/>
      <c r="C338" s="234" t="s">
        <v>780</v>
      </c>
      <c r="D338" s="234" t="s">
        <v>149</v>
      </c>
      <c r="E338" s="235" t="s">
        <v>781</v>
      </c>
      <c r="F338" s="236" t="s">
        <v>782</v>
      </c>
      <c r="G338" s="237" t="s">
        <v>447</v>
      </c>
      <c r="H338" s="238">
        <v>9069.7039999999997</v>
      </c>
      <c r="I338" s="239"/>
      <c r="J338" s="240">
        <f>ROUND(I338*H338,2)</f>
        <v>0</v>
      </c>
      <c r="K338" s="241"/>
      <c r="L338" s="41"/>
      <c r="M338" s="260" t="s">
        <v>1</v>
      </c>
      <c r="N338" s="261" t="s">
        <v>41</v>
      </c>
      <c r="O338" s="262"/>
      <c r="P338" s="263">
        <f>O338*H338</f>
        <v>0</v>
      </c>
      <c r="Q338" s="263">
        <v>0</v>
      </c>
      <c r="R338" s="263">
        <f>Q338*H338</f>
        <v>0</v>
      </c>
      <c r="S338" s="263">
        <v>0</v>
      </c>
      <c r="T338" s="264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246" t="s">
        <v>262</v>
      </c>
      <c r="AT338" s="246" t="s">
        <v>149</v>
      </c>
      <c r="AU338" s="246" t="s">
        <v>85</v>
      </c>
      <c r="AY338" s="14" t="s">
        <v>147</v>
      </c>
      <c r="BE338" s="247">
        <f>IF(N338="základná",J338,0)</f>
        <v>0</v>
      </c>
      <c r="BF338" s="247">
        <f>IF(N338="znížená",J338,0)</f>
        <v>0</v>
      </c>
      <c r="BG338" s="247">
        <f>IF(N338="zákl. prenesená",J338,0)</f>
        <v>0</v>
      </c>
      <c r="BH338" s="247">
        <f>IF(N338="zníž. prenesená",J338,0)</f>
        <v>0</v>
      </c>
      <c r="BI338" s="247">
        <f>IF(N338="nulová",J338,0)</f>
        <v>0</v>
      </c>
      <c r="BJ338" s="14" t="s">
        <v>85</v>
      </c>
      <c r="BK338" s="247">
        <f>ROUND(I338*H338,2)</f>
        <v>0</v>
      </c>
      <c r="BL338" s="14" t="s">
        <v>262</v>
      </c>
      <c r="BM338" s="246" t="s">
        <v>783</v>
      </c>
    </row>
    <row r="339" s="2" customFormat="1" ht="6.96" customHeight="1">
      <c r="A339" s="35"/>
      <c r="B339" s="69"/>
      <c r="C339" s="70"/>
      <c r="D339" s="70"/>
      <c r="E339" s="70"/>
      <c r="F339" s="70"/>
      <c r="G339" s="70"/>
      <c r="H339" s="70"/>
      <c r="I339" s="70"/>
      <c r="J339" s="70"/>
      <c r="K339" s="70"/>
      <c r="L339" s="41"/>
      <c r="M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</row>
  </sheetData>
  <sheetProtection sheet="1" autoFilter="0" formatColumns="0" formatRows="0" objects="1" scenarios="1" spinCount="100000" saltValue="S7pPb9vXq8RTPnvWkkRpqLAahyBhvHIDrRQurQ8mWCQfcMLg/y5Bgqy0dbbBzM5dgSpep3mTrOB5fppwiujJdQ==" hashValue="2Fo85pmgqpQq58WzhRPD2OiuWRtXiX8RC/aAidM6xMtfxWUKXodxhZokR920R85kw4e2qOfKAJ1AZ5xrvZC6bQ==" algorithmName="SHA-512" password="CC35"/>
  <autoFilter ref="C140:K338"/>
  <mergeCells count="9">
    <mergeCell ref="E7:H7"/>
    <mergeCell ref="E9:H9"/>
    <mergeCell ref="E18:H18"/>
    <mergeCell ref="E27:H27"/>
    <mergeCell ref="E85:H85"/>
    <mergeCell ref="E87:H87"/>
    <mergeCell ref="E131:H131"/>
    <mergeCell ref="E133:H13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89</v>
      </c>
    </row>
    <row r="3" hidden="1" s="1" customFormat="1" ht="6.96" customHeigh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7"/>
      <c r="AT3" s="14" t="s">
        <v>81</v>
      </c>
    </row>
    <row r="4" hidden="1" s="1" customFormat="1" ht="24.96" customHeight="1">
      <c r="B4" s="17"/>
      <c r="D4" s="151" t="s">
        <v>99</v>
      </c>
      <c r="L4" s="17"/>
      <c r="M4" s="152" t="s">
        <v>9</v>
      </c>
      <c r="AT4" s="14" t="s">
        <v>4</v>
      </c>
    </row>
    <row r="5" hidden="1" s="1" customFormat="1" ht="6.96" customHeight="1">
      <c r="B5" s="17"/>
      <c r="L5" s="17"/>
    </row>
    <row r="6" hidden="1" s="1" customFormat="1" ht="12" customHeight="1">
      <c r="B6" s="17"/>
      <c r="D6" s="153" t="s">
        <v>15</v>
      </c>
      <c r="L6" s="17"/>
    </row>
    <row r="7" hidden="1" s="1" customFormat="1" ht="16.5" customHeight="1">
      <c r="B7" s="17"/>
      <c r="E7" s="154" t="str">
        <f>'Rekapitulácia stavby'!K6</f>
        <v>Včelín - Lokálna predajňa Včelco s.r.o.</v>
      </c>
      <c r="F7" s="153"/>
      <c r="G7" s="153"/>
      <c r="H7" s="153"/>
      <c r="L7" s="17"/>
    </row>
    <row r="8" hidden="1" s="1" customFormat="1" ht="12" customHeight="1">
      <c r="B8" s="17"/>
      <c r="D8" s="153" t="s">
        <v>100</v>
      </c>
      <c r="L8" s="17"/>
    </row>
    <row r="9" hidden="1" s="2" customFormat="1" ht="16.5" customHeight="1">
      <c r="A9" s="35"/>
      <c r="B9" s="41"/>
      <c r="C9" s="35"/>
      <c r="D9" s="35"/>
      <c r="E9" s="154" t="s">
        <v>101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hidden="1" s="2" customFormat="1" ht="12" customHeight="1">
      <c r="A10" s="35"/>
      <c r="B10" s="41"/>
      <c r="C10" s="35"/>
      <c r="D10" s="153" t="s">
        <v>784</v>
      </c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hidden="1" s="2" customFormat="1" ht="16.5" customHeight="1">
      <c r="A11" s="35"/>
      <c r="B11" s="41"/>
      <c r="C11" s="35"/>
      <c r="D11" s="35"/>
      <c r="E11" s="155" t="s">
        <v>785</v>
      </c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hidden="1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hidden="1" s="2" customFormat="1" ht="12" customHeight="1">
      <c r="A13" s="35"/>
      <c r="B13" s="41"/>
      <c r="C13" s="35"/>
      <c r="D13" s="153" t="s">
        <v>17</v>
      </c>
      <c r="E13" s="35"/>
      <c r="F13" s="144" t="s">
        <v>1</v>
      </c>
      <c r="G13" s="35"/>
      <c r="H13" s="35"/>
      <c r="I13" s="153" t="s">
        <v>18</v>
      </c>
      <c r="J13" s="144" t="s">
        <v>1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hidden="1" s="2" customFormat="1" ht="12" customHeight="1">
      <c r="A14" s="35"/>
      <c r="B14" s="41"/>
      <c r="C14" s="35"/>
      <c r="D14" s="153" t="s">
        <v>19</v>
      </c>
      <c r="E14" s="35"/>
      <c r="F14" s="144" t="s">
        <v>786</v>
      </c>
      <c r="G14" s="35"/>
      <c r="H14" s="35"/>
      <c r="I14" s="153" t="s">
        <v>21</v>
      </c>
      <c r="J14" s="156" t="str">
        <f>'Rekapitulácia stavby'!AN8</f>
        <v>27.4.2022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hidden="1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hidden="1" s="2" customFormat="1" ht="12" customHeight="1">
      <c r="A16" s="35"/>
      <c r="B16" s="41"/>
      <c r="C16" s="35"/>
      <c r="D16" s="153" t="s">
        <v>23</v>
      </c>
      <c r="E16" s="35"/>
      <c r="F16" s="35"/>
      <c r="G16" s="35"/>
      <c r="H16" s="35"/>
      <c r="I16" s="153" t="s">
        <v>24</v>
      </c>
      <c r="J16" s="144" t="str">
        <f>IF('Rekapitulácia stavby'!AN10="","",'Rekapitulácia stavby'!AN10)</f>
        <v/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hidden="1" s="2" customFormat="1" ht="18" customHeight="1">
      <c r="A17" s="35"/>
      <c r="B17" s="41"/>
      <c r="C17" s="35"/>
      <c r="D17" s="35"/>
      <c r="E17" s="144" t="str">
        <f>IF('Rekapitulácia stavby'!E11="","",'Rekapitulácia stavby'!E11)</f>
        <v>VČELCO, s.r.o. Továrenská 10A, 119 04 Smolenice</v>
      </c>
      <c r="F17" s="35"/>
      <c r="G17" s="35"/>
      <c r="H17" s="35"/>
      <c r="I17" s="153" t="s">
        <v>26</v>
      </c>
      <c r="J17" s="144" t="str">
        <f>IF('Rekapitulácia stavby'!AN11="","",'Rekapitulácia stavby'!AN11)</f>
        <v/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hidden="1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hidden="1" s="2" customFormat="1" ht="12" customHeight="1">
      <c r="A19" s="35"/>
      <c r="B19" s="41"/>
      <c r="C19" s="35"/>
      <c r="D19" s="153" t="s">
        <v>27</v>
      </c>
      <c r="E19" s="35"/>
      <c r="F19" s="35"/>
      <c r="G19" s="35"/>
      <c r="H19" s="35"/>
      <c r="I19" s="153" t="s">
        <v>24</v>
      </c>
      <c r="J19" s="30" t="str">
        <f>'Rekapitulácia stavby'!AN13</f>
        <v>Vyplň údaj</v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hidden="1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44"/>
      <c r="G20" s="144"/>
      <c r="H20" s="144"/>
      <c r="I20" s="153" t="s">
        <v>26</v>
      </c>
      <c r="J20" s="30" t="str">
        <f>'Rekapitulácia stavby'!AN14</f>
        <v>Vyplň údaj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hidden="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hidden="1" s="2" customFormat="1" ht="12" customHeight="1">
      <c r="A22" s="35"/>
      <c r="B22" s="41"/>
      <c r="C22" s="35"/>
      <c r="D22" s="153" t="s">
        <v>29</v>
      </c>
      <c r="E22" s="35"/>
      <c r="F22" s="35"/>
      <c r="G22" s="35"/>
      <c r="H22" s="35"/>
      <c r="I22" s="153" t="s">
        <v>24</v>
      </c>
      <c r="J22" s="144" t="str">
        <f>IF('Rekapitulácia stavby'!AN16="","",'Rekapitulácia stavby'!AN16)</f>
        <v/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hidden="1" s="2" customFormat="1" ht="18" customHeight="1">
      <c r="A23" s="35"/>
      <c r="B23" s="41"/>
      <c r="C23" s="35"/>
      <c r="D23" s="35"/>
      <c r="E23" s="144" t="str">
        <f>IF('Rekapitulácia stavby'!E17="","",'Rekapitulácia stavby'!E17)</f>
        <v>Ing. Miloš Karol</v>
      </c>
      <c r="F23" s="35"/>
      <c r="G23" s="35"/>
      <c r="H23" s="35"/>
      <c r="I23" s="153" t="s">
        <v>26</v>
      </c>
      <c r="J23" s="144" t="str">
        <f>IF('Rekapitulácia stavby'!AN17="","",'Rekapitulácia stavby'!AN17)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hidden="1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hidden="1" s="2" customFormat="1" ht="12" customHeight="1">
      <c r="A25" s="35"/>
      <c r="B25" s="41"/>
      <c r="C25" s="35"/>
      <c r="D25" s="153" t="s">
        <v>31</v>
      </c>
      <c r="E25" s="35"/>
      <c r="F25" s="35"/>
      <c r="G25" s="35"/>
      <c r="H25" s="35"/>
      <c r="I25" s="153" t="s">
        <v>24</v>
      </c>
      <c r="J25" s="144" t="str">
        <f>IF('Rekapitulácia stavby'!AN19="","",'Rekapitulácia stavby'!AN19)</f>
        <v/>
      </c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hidden="1" s="2" customFormat="1" ht="18" customHeight="1">
      <c r="A26" s="35"/>
      <c r="B26" s="41"/>
      <c r="C26" s="35"/>
      <c r="D26" s="35"/>
      <c r="E26" s="144" t="str">
        <f>IF('Rekapitulácia stavby'!E20="","",'Rekapitulácia stavby'!E20)</f>
        <v>Ing. Tibor Jakubis</v>
      </c>
      <c r="F26" s="35"/>
      <c r="G26" s="35"/>
      <c r="H26" s="35"/>
      <c r="I26" s="153" t="s">
        <v>26</v>
      </c>
      <c r="J26" s="144" t="str">
        <f>IF('Rekapitulácia stavby'!AN20="","",'Rekapitulácia stavby'!AN20)</f>
        <v/>
      </c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hidden="1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hidden="1" s="2" customFormat="1" ht="12" customHeight="1">
      <c r="A28" s="35"/>
      <c r="B28" s="41"/>
      <c r="C28" s="35"/>
      <c r="D28" s="153" t="s">
        <v>34</v>
      </c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hidden="1" s="8" customFormat="1" ht="16.5" customHeight="1">
      <c r="A29" s="157"/>
      <c r="B29" s="158"/>
      <c r="C29" s="157"/>
      <c r="D29" s="157"/>
      <c r="E29" s="159" t="s">
        <v>1</v>
      </c>
      <c r="F29" s="159"/>
      <c r="G29" s="159"/>
      <c r="H29" s="159"/>
      <c r="I29" s="157"/>
      <c r="J29" s="157"/>
      <c r="K29" s="157"/>
      <c r="L29" s="160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</row>
    <row r="30" hidden="1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hidden="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1"/>
      <c r="J31" s="161"/>
      <c r="K31" s="161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hidden="1" s="2" customFormat="1" ht="25.44" customHeight="1">
      <c r="A32" s="35"/>
      <c r="B32" s="41"/>
      <c r="C32" s="35"/>
      <c r="D32" s="162" t="s">
        <v>35</v>
      </c>
      <c r="E32" s="35"/>
      <c r="F32" s="35"/>
      <c r="G32" s="35"/>
      <c r="H32" s="35"/>
      <c r="I32" s="35"/>
      <c r="J32" s="163">
        <f>ROUND(J128, 2)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1"/>
      <c r="J33" s="161"/>
      <c r="K33" s="161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35"/>
      <c r="F34" s="164" t="s">
        <v>37</v>
      </c>
      <c r="G34" s="35"/>
      <c r="H34" s="35"/>
      <c r="I34" s="164" t="s">
        <v>36</v>
      </c>
      <c r="J34" s="164" t="s">
        <v>38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165" t="s">
        <v>39</v>
      </c>
      <c r="E35" s="166" t="s">
        <v>40</v>
      </c>
      <c r="F35" s="167">
        <f>ROUND((SUM(BE128:BE210)),  2)</f>
        <v>0</v>
      </c>
      <c r="G35" s="168"/>
      <c r="H35" s="168"/>
      <c r="I35" s="169">
        <v>0.20000000000000001</v>
      </c>
      <c r="J35" s="167">
        <f>ROUND(((SUM(BE128:BE210))*I35),  2)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66" t="s">
        <v>41</v>
      </c>
      <c r="F36" s="167">
        <f>ROUND((SUM(BF128:BF210)),  2)</f>
        <v>0</v>
      </c>
      <c r="G36" s="168"/>
      <c r="H36" s="168"/>
      <c r="I36" s="169">
        <v>0.20000000000000001</v>
      </c>
      <c r="J36" s="167">
        <f>ROUND(((SUM(BF128:BF210))*I36),  2)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3" t="s">
        <v>42</v>
      </c>
      <c r="F37" s="170">
        <f>ROUND((SUM(BG128:BG210)),  2)</f>
        <v>0</v>
      </c>
      <c r="G37" s="35"/>
      <c r="H37" s="35"/>
      <c r="I37" s="171">
        <v>0.20000000000000001</v>
      </c>
      <c r="J37" s="170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53" t="s">
        <v>43</v>
      </c>
      <c r="F38" s="170">
        <f>ROUND((SUM(BH128:BH210)),  2)</f>
        <v>0</v>
      </c>
      <c r="G38" s="35"/>
      <c r="H38" s="35"/>
      <c r="I38" s="171">
        <v>0.20000000000000001</v>
      </c>
      <c r="J38" s="170">
        <f>0</f>
        <v>0</v>
      </c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66" t="s">
        <v>44</v>
      </c>
      <c r="F39" s="167">
        <f>ROUND((SUM(BI128:BI210)),  2)</f>
        <v>0</v>
      </c>
      <c r="G39" s="168"/>
      <c r="H39" s="168"/>
      <c r="I39" s="169">
        <v>0</v>
      </c>
      <c r="J39" s="167">
        <f>0</f>
        <v>0</v>
      </c>
      <c r="K39" s="35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2" customFormat="1" ht="25.44" customHeight="1">
      <c r="A41" s="35"/>
      <c r="B41" s="41"/>
      <c r="C41" s="172"/>
      <c r="D41" s="173" t="s">
        <v>45</v>
      </c>
      <c r="E41" s="174"/>
      <c r="F41" s="174"/>
      <c r="G41" s="175" t="s">
        <v>46</v>
      </c>
      <c r="H41" s="176" t="s">
        <v>47</v>
      </c>
      <c r="I41" s="174"/>
      <c r="J41" s="177">
        <f>SUM(J32:J39)</f>
        <v>0</v>
      </c>
      <c r="K41" s="178"/>
      <c r="L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hidden="1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hidden="1" s="1" customFormat="1" ht="14.4" customHeight="1">
      <c r="B43" s="17"/>
      <c r="L43" s="17"/>
    </row>
    <row r="44" hidden="1" s="1" customFormat="1" ht="14.4" customHeight="1">
      <c r="B44" s="17"/>
      <c r="L44" s="17"/>
    </row>
    <row r="45" hidden="1" s="1" customFormat="1" ht="14.4" customHeight="1">
      <c r="B45" s="17"/>
      <c r="L45" s="17"/>
    </row>
    <row r="46" hidden="1" s="1" customFormat="1" ht="14.4" customHeight="1">
      <c r="B46" s="17"/>
      <c r="L46" s="17"/>
    </row>
    <row r="47" hidden="1" s="1" customFormat="1" ht="14.4" customHeight="1">
      <c r="B47" s="17"/>
      <c r="L47" s="17"/>
    </row>
    <row r="48" hidden="1" s="1" customFormat="1" ht="14.4" customHeight="1">
      <c r="B48" s="17"/>
      <c r="L48" s="17"/>
    </row>
    <row r="49" hidden="1" s="1" customFormat="1" ht="14.4" customHeight="1">
      <c r="B49" s="17"/>
      <c r="L49" s="17"/>
    </row>
    <row r="50" hidden="1" s="2" customFormat="1" ht="14.4" customHeight="1">
      <c r="B50" s="66"/>
      <c r="D50" s="179" t="s">
        <v>48</v>
      </c>
      <c r="E50" s="180"/>
      <c r="F50" s="180"/>
      <c r="G50" s="179" t="s">
        <v>49</v>
      </c>
      <c r="H50" s="180"/>
      <c r="I50" s="180"/>
      <c r="J50" s="180"/>
      <c r="K50" s="180"/>
      <c r="L50" s="66"/>
    </row>
    <row r="51" hidden="1">
      <c r="B51" s="17"/>
      <c r="L51" s="17"/>
    </row>
    <row r="52" hidden="1">
      <c r="B52" s="17"/>
      <c r="L52" s="17"/>
    </row>
    <row r="53" hidden="1">
      <c r="B53" s="17"/>
      <c r="L53" s="17"/>
    </row>
    <row r="54" hidden="1">
      <c r="B54" s="17"/>
      <c r="L54" s="17"/>
    </row>
    <row r="55" hidden="1">
      <c r="B55" s="17"/>
      <c r="L55" s="17"/>
    </row>
    <row r="56" hidden="1">
      <c r="B56" s="17"/>
      <c r="L56" s="17"/>
    </row>
    <row r="57" hidden="1">
      <c r="B57" s="17"/>
      <c r="L57" s="17"/>
    </row>
    <row r="58" hidden="1">
      <c r="B58" s="17"/>
      <c r="L58" s="17"/>
    </row>
    <row r="59" hidden="1">
      <c r="B59" s="17"/>
      <c r="L59" s="17"/>
    </row>
    <row r="60" hidden="1">
      <c r="B60" s="17"/>
      <c r="L60" s="17"/>
    </row>
    <row r="61" hidden="1" s="2" customFormat="1">
      <c r="A61" s="35"/>
      <c r="B61" s="41"/>
      <c r="C61" s="35"/>
      <c r="D61" s="181" t="s">
        <v>50</v>
      </c>
      <c r="E61" s="182"/>
      <c r="F61" s="183" t="s">
        <v>51</v>
      </c>
      <c r="G61" s="181" t="s">
        <v>50</v>
      </c>
      <c r="H61" s="182"/>
      <c r="I61" s="182"/>
      <c r="J61" s="184" t="s">
        <v>51</v>
      </c>
      <c r="K61" s="182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hidden="1">
      <c r="B62" s="17"/>
      <c r="L62" s="17"/>
    </row>
    <row r="63" hidden="1">
      <c r="B63" s="17"/>
      <c r="L63" s="17"/>
    </row>
    <row r="64" hidden="1">
      <c r="B64" s="17"/>
      <c r="L64" s="17"/>
    </row>
    <row r="65" hidden="1" s="2" customFormat="1">
      <c r="A65" s="35"/>
      <c r="B65" s="41"/>
      <c r="C65" s="35"/>
      <c r="D65" s="179" t="s">
        <v>52</v>
      </c>
      <c r="E65" s="185"/>
      <c r="F65" s="185"/>
      <c r="G65" s="179" t="s">
        <v>53</v>
      </c>
      <c r="H65" s="185"/>
      <c r="I65" s="185"/>
      <c r="J65" s="185"/>
      <c r="K65" s="185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hidden="1">
      <c r="B66" s="17"/>
      <c r="L66" s="17"/>
    </row>
    <row r="67" hidden="1">
      <c r="B67" s="17"/>
      <c r="L67" s="17"/>
    </row>
    <row r="68" hidden="1">
      <c r="B68" s="17"/>
      <c r="L68" s="17"/>
    </row>
    <row r="69" hidden="1">
      <c r="B69" s="17"/>
      <c r="L69" s="17"/>
    </row>
    <row r="70" hidden="1">
      <c r="B70" s="17"/>
      <c r="L70" s="17"/>
    </row>
    <row r="71" hidden="1">
      <c r="B71" s="17"/>
      <c r="L71" s="17"/>
    </row>
    <row r="72" hidden="1">
      <c r="B72" s="17"/>
      <c r="L72" s="17"/>
    </row>
    <row r="73" hidden="1">
      <c r="B73" s="17"/>
      <c r="L73" s="17"/>
    </row>
    <row r="74" hidden="1">
      <c r="B74" s="17"/>
      <c r="L74" s="17"/>
    </row>
    <row r="75" hidden="1">
      <c r="B75" s="17"/>
      <c r="L75" s="17"/>
    </row>
    <row r="76" hidden="1" s="2" customFormat="1">
      <c r="A76" s="35"/>
      <c r="B76" s="41"/>
      <c r="C76" s="35"/>
      <c r="D76" s="181" t="s">
        <v>50</v>
      </c>
      <c r="E76" s="182"/>
      <c r="F76" s="183" t="s">
        <v>51</v>
      </c>
      <c r="G76" s="181" t="s">
        <v>50</v>
      </c>
      <c r="H76" s="182"/>
      <c r="I76" s="182"/>
      <c r="J76" s="184" t="s">
        <v>51</v>
      </c>
      <c r="K76" s="182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hidden="1" s="2" customFormat="1" ht="14.4" customHeight="1">
      <c r="A77" s="35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hidden="1"/>
    <row r="79" hidden="1"/>
    <row r="80" hidden="1"/>
    <row r="81" s="2" customFormat="1" ht="6.96" customHeight="1">
      <c r="A81" s="35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103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0" t="str">
        <f>E7</f>
        <v>Včelín - Lokálna predajňa Včelco s.r.o.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100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90" t="s">
        <v>101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784</v>
      </c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9" t="str">
        <f>E11</f>
        <v>ELI - Elektroinštalácia</v>
      </c>
      <c r="F89" s="37"/>
      <c r="G89" s="37"/>
      <c r="H89" s="37"/>
      <c r="I89" s="37"/>
      <c r="J89" s="37"/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19</v>
      </c>
      <c r="D91" s="37"/>
      <c r="E91" s="37"/>
      <c r="F91" s="24" t="str">
        <f>F14</f>
        <v xml:space="preserve"> </v>
      </c>
      <c r="G91" s="37"/>
      <c r="H91" s="37"/>
      <c r="I91" s="29" t="s">
        <v>21</v>
      </c>
      <c r="J91" s="82" t="str">
        <f>IF(J14="","",J14)</f>
        <v>27.4.2022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5.15" customHeight="1">
      <c r="A93" s="35"/>
      <c r="B93" s="36"/>
      <c r="C93" s="29" t="s">
        <v>23</v>
      </c>
      <c r="D93" s="37"/>
      <c r="E93" s="37"/>
      <c r="F93" s="24" t="str">
        <f>E17</f>
        <v>VČELCO, s.r.o. Továrenská 10A, 119 04 Smolenice</v>
      </c>
      <c r="G93" s="37"/>
      <c r="H93" s="37"/>
      <c r="I93" s="29" t="s">
        <v>29</v>
      </c>
      <c r="J93" s="33" t="str">
        <f>E23</f>
        <v>Ing. Miloš Karol</v>
      </c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27</v>
      </c>
      <c r="D94" s="37"/>
      <c r="E94" s="37"/>
      <c r="F94" s="24" t="str">
        <f>IF(E20="","",E20)</f>
        <v>Vyplň údaj</v>
      </c>
      <c r="G94" s="37"/>
      <c r="H94" s="37"/>
      <c r="I94" s="29" t="s">
        <v>31</v>
      </c>
      <c r="J94" s="33" t="str">
        <f>E26</f>
        <v>Ing. Tibor Jakubis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91" t="s">
        <v>104</v>
      </c>
      <c r="D96" s="192"/>
      <c r="E96" s="192"/>
      <c r="F96" s="192"/>
      <c r="G96" s="192"/>
      <c r="H96" s="192"/>
      <c r="I96" s="192"/>
      <c r="J96" s="193" t="s">
        <v>105</v>
      </c>
      <c r="K96" s="192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4" t="s">
        <v>106</v>
      </c>
      <c r="D98" s="37"/>
      <c r="E98" s="37"/>
      <c r="F98" s="37"/>
      <c r="G98" s="37"/>
      <c r="H98" s="37"/>
      <c r="I98" s="37"/>
      <c r="J98" s="113">
        <f>J128</f>
        <v>0</v>
      </c>
      <c r="K98" s="37"/>
      <c r="L98" s="6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107</v>
      </c>
    </row>
    <row r="99" s="9" customFormat="1" ht="24.96" customHeight="1">
      <c r="A99" s="9"/>
      <c r="B99" s="195"/>
      <c r="C99" s="196"/>
      <c r="D99" s="197" t="s">
        <v>787</v>
      </c>
      <c r="E99" s="198"/>
      <c r="F99" s="198"/>
      <c r="G99" s="198"/>
      <c r="H99" s="198"/>
      <c r="I99" s="198"/>
      <c r="J99" s="199">
        <f>J129</f>
        <v>0</v>
      </c>
      <c r="K99" s="196"/>
      <c r="L99" s="20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95"/>
      <c r="C100" s="196"/>
      <c r="D100" s="197" t="s">
        <v>788</v>
      </c>
      <c r="E100" s="198"/>
      <c r="F100" s="198"/>
      <c r="G100" s="198"/>
      <c r="H100" s="198"/>
      <c r="I100" s="198"/>
      <c r="J100" s="199">
        <f>J165</f>
        <v>0</v>
      </c>
      <c r="K100" s="196"/>
      <c r="L100" s="200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95"/>
      <c r="C101" s="196"/>
      <c r="D101" s="197" t="s">
        <v>789</v>
      </c>
      <c r="E101" s="198"/>
      <c r="F101" s="198"/>
      <c r="G101" s="198"/>
      <c r="H101" s="198"/>
      <c r="I101" s="198"/>
      <c r="J101" s="199">
        <f>J171</f>
        <v>0</v>
      </c>
      <c r="K101" s="196"/>
      <c r="L101" s="200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95"/>
      <c r="C102" s="196"/>
      <c r="D102" s="197" t="s">
        <v>790</v>
      </c>
      <c r="E102" s="198"/>
      <c r="F102" s="198"/>
      <c r="G102" s="198"/>
      <c r="H102" s="198"/>
      <c r="I102" s="198"/>
      <c r="J102" s="199">
        <f>J188</f>
        <v>0</v>
      </c>
      <c r="K102" s="196"/>
      <c r="L102" s="200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95"/>
      <c r="C103" s="196"/>
      <c r="D103" s="197" t="s">
        <v>791</v>
      </c>
      <c r="E103" s="198"/>
      <c r="F103" s="198"/>
      <c r="G103" s="198"/>
      <c r="H103" s="198"/>
      <c r="I103" s="198"/>
      <c r="J103" s="199">
        <f>J192</f>
        <v>0</v>
      </c>
      <c r="K103" s="196"/>
      <c r="L103" s="20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95"/>
      <c r="C104" s="196"/>
      <c r="D104" s="197" t="s">
        <v>792</v>
      </c>
      <c r="E104" s="198"/>
      <c r="F104" s="198"/>
      <c r="G104" s="198"/>
      <c r="H104" s="198"/>
      <c r="I104" s="198"/>
      <c r="J104" s="199">
        <f>J205</f>
        <v>0</v>
      </c>
      <c r="K104" s="196"/>
      <c r="L104" s="200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201"/>
      <c r="C105" s="136"/>
      <c r="D105" s="202" t="s">
        <v>793</v>
      </c>
      <c r="E105" s="203"/>
      <c r="F105" s="203"/>
      <c r="G105" s="203"/>
      <c r="H105" s="203"/>
      <c r="I105" s="203"/>
      <c r="J105" s="204">
        <f>J206</f>
        <v>0</v>
      </c>
      <c r="K105" s="136"/>
      <c r="L105" s="20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1"/>
      <c r="C106" s="136"/>
      <c r="D106" s="202" t="s">
        <v>794</v>
      </c>
      <c r="E106" s="203"/>
      <c r="F106" s="203"/>
      <c r="G106" s="203"/>
      <c r="H106" s="203"/>
      <c r="I106" s="203"/>
      <c r="J106" s="204">
        <f>J209</f>
        <v>0</v>
      </c>
      <c r="K106" s="136"/>
      <c r="L106" s="205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69"/>
      <c r="C108" s="70"/>
      <c r="D108" s="70"/>
      <c r="E108" s="70"/>
      <c r="F108" s="70"/>
      <c r="G108" s="70"/>
      <c r="H108" s="70"/>
      <c r="I108" s="70"/>
      <c r="J108" s="70"/>
      <c r="K108" s="70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12" s="2" customFormat="1" ht="6.96" customHeight="1">
      <c r="A112" s="35"/>
      <c r="B112" s="71"/>
      <c r="C112" s="72"/>
      <c r="D112" s="72"/>
      <c r="E112" s="72"/>
      <c r="F112" s="72"/>
      <c r="G112" s="72"/>
      <c r="H112" s="72"/>
      <c r="I112" s="72"/>
      <c r="J112" s="72"/>
      <c r="K112" s="72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24.96" customHeight="1">
      <c r="A113" s="35"/>
      <c r="B113" s="36"/>
      <c r="C113" s="20" t="s">
        <v>133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15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190" t="str">
        <f>E7</f>
        <v>Včelín - Lokálna predajňa Včelco s.r.o.</v>
      </c>
      <c r="F116" s="29"/>
      <c r="G116" s="29"/>
      <c r="H116" s="29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1" customFormat="1" ht="12" customHeight="1">
      <c r="B117" s="18"/>
      <c r="C117" s="29" t="s">
        <v>100</v>
      </c>
      <c r="D117" s="19"/>
      <c r="E117" s="19"/>
      <c r="F117" s="19"/>
      <c r="G117" s="19"/>
      <c r="H117" s="19"/>
      <c r="I117" s="19"/>
      <c r="J117" s="19"/>
      <c r="K117" s="19"/>
      <c r="L117" s="17"/>
    </row>
    <row r="118" s="2" customFormat="1" ht="16.5" customHeight="1">
      <c r="A118" s="35"/>
      <c r="B118" s="36"/>
      <c r="C118" s="37"/>
      <c r="D118" s="37"/>
      <c r="E118" s="190" t="s">
        <v>101</v>
      </c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784</v>
      </c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6.5" customHeight="1">
      <c r="A120" s="35"/>
      <c r="B120" s="36"/>
      <c r="C120" s="37"/>
      <c r="D120" s="37"/>
      <c r="E120" s="79" t="str">
        <f>E11</f>
        <v>ELI - Elektroinštalácia</v>
      </c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19</v>
      </c>
      <c r="D122" s="37"/>
      <c r="E122" s="37"/>
      <c r="F122" s="24" t="str">
        <f>F14</f>
        <v xml:space="preserve"> </v>
      </c>
      <c r="G122" s="37"/>
      <c r="H122" s="37"/>
      <c r="I122" s="29" t="s">
        <v>21</v>
      </c>
      <c r="J122" s="82" t="str">
        <f>IF(J14="","",J14)</f>
        <v>27.4.2022</v>
      </c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23</v>
      </c>
      <c r="D124" s="37"/>
      <c r="E124" s="37"/>
      <c r="F124" s="24" t="str">
        <f>E17</f>
        <v>VČELCO, s.r.o. Továrenská 10A, 119 04 Smolenice</v>
      </c>
      <c r="G124" s="37"/>
      <c r="H124" s="37"/>
      <c r="I124" s="29" t="s">
        <v>29</v>
      </c>
      <c r="J124" s="33" t="str">
        <f>E23</f>
        <v>Ing. Miloš Karol</v>
      </c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5.15" customHeight="1">
      <c r="A125" s="35"/>
      <c r="B125" s="36"/>
      <c r="C125" s="29" t="s">
        <v>27</v>
      </c>
      <c r="D125" s="37"/>
      <c r="E125" s="37"/>
      <c r="F125" s="24" t="str">
        <f>IF(E20="","",E20)</f>
        <v>Vyplň údaj</v>
      </c>
      <c r="G125" s="37"/>
      <c r="H125" s="37"/>
      <c r="I125" s="29" t="s">
        <v>31</v>
      </c>
      <c r="J125" s="33" t="str">
        <f>E26</f>
        <v>Ing. Tibor Jakubis</v>
      </c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0.32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11" customFormat="1" ht="29.28" customHeight="1">
      <c r="A127" s="206"/>
      <c r="B127" s="207"/>
      <c r="C127" s="208" t="s">
        <v>134</v>
      </c>
      <c r="D127" s="209" t="s">
        <v>60</v>
      </c>
      <c r="E127" s="209" t="s">
        <v>56</v>
      </c>
      <c r="F127" s="209" t="s">
        <v>57</v>
      </c>
      <c r="G127" s="209" t="s">
        <v>135</v>
      </c>
      <c r="H127" s="209" t="s">
        <v>136</v>
      </c>
      <c r="I127" s="209" t="s">
        <v>137</v>
      </c>
      <c r="J127" s="210" t="s">
        <v>105</v>
      </c>
      <c r="K127" s="211" t="s">
        <v>138</v>
      </c>
      <c r="L127" s="212"/>
      <c r="M127" s="103" t="s">
        <v>1</v>
      </c>
      <c r="N127" s="104" t="s">
        <v>39</v>
      </c>
      <c r="O127" s="104" t="s">
        <v>139</v>
      </c>
      <c r="P127" s="104" t="s">
        <v>140</v>
      </c>
      <c r="Q127" s="104" t="s">
        <v>141</v>
      </c>
      <c r="R127" s="104" t="s">
        <v>142</v>
      </c>
      <c r="S127" s="104" t="s">
        <v>143</v>
      </c>
      <c r="T127" s="105" t="s">
        <v>144</v>
      </c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</row>
    <row r="128" s="2" customFormat="1" ht="22.8" customHeight="1">
      <c r="A128" s="35"/>
      <c r="B128" s="36"/>
      <c r="C128" s="110" t="s">
        <v>106</v>
      </c>
      <c r="D128" s="37"/>
      <c r="E128" s="37"/>
      <c r="F128" s="37"/>
      <c r="G128" s="37"/>
      <c r="H128" s="37"/>
      <c r="I128" s="37"/>
      <c r="J128" s="213">
        <f>BK128</f>
        <v>0</v>
      </c>
      <c r="K128" s="37"/>
      <c r="L128" s="41"/>
      <c r="M128" s="106"/>
      <c r="N128" s="214"/>
      <c r="O128" s="107"/>
      <c r="P128" s="215">
        <f>P129+P165+P171+P188+P192+P205</f>
        <v>0</v>
      </c>
      <c r="Q128" s="107"/>
      <c r="R128" s="215">
        <f>R129+R165+R171+R188+R192+R205</f>
        <v>0</v>
      </c>
      <c r="S128" s="107"/>
      <c r="T128" s="216">
        <f>T129+T165+T171+T188+T192+T205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4" t="s">
        <v>74</v>
      </c>
      <c r="AU128" s="14" t="s">
        <v>107</v>
      </c>
      <c r="BK128" s="217">
        <f>BK129+BK165+BK171+BK188+BK192+BK205</f>
        <v>0</v>
      </c>
    </row>
    <row r="129" s="12" customFormat="1" ht="25.92" customHeight="1">
      <c r="A129" s="12"/>
      <c r="B129" s="218"/>
      <c r="C129" s="219"/>
      <c r="D129" s="220" t="s">
        <v>74</v>
      </c>
      <c r="E129" s="221" t="s">
        <v>795</v>
      </c>
      <c r="F129" s="221" t="s">
        <v>88</v>
      </c>
      <c r="G129" s="219"/>
      <c r="H129" s="219"/>
      <c r="I129" s="222"/>
      <c r="J129" s="223">
        <f>BK129</f>
        <v>0</v>
      </c>
      <c r="K129" s="219"/>
      <c r="L129" s="224"/>
      <c r="M129" s="225"/>
      <c r="N129" s="226"/>
      <c r="O129" s="226"/>
      <c r="P129" s="227">
        <f>SUM(P130:P164)</f>
        <v>0</v>
      </c>
      <c r="Q129" s="226"/>
      <c r="R129" s="227">
        <f>SUM(R130:R164)</f>
        <v>0</v>
      </c>
      <c r="S129" s="226"/>
      <c r="T129" s="228">
        <f>SUM(T130:T164)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9" t="s">
        <v>81</v>
      </c>
      <c r="AT129" s="230" t="s">
        <v>74</v>
      </c>
      <c r="AU129" s="230" t="s">
        <v>75</v>
      </c>
      <c r="AY129" s="229" t="s">
        <v>147</v>
      </c>
      <c r="BK129" s="231">
        <f>SUM(BK130:BK164)</f>
        <v>0</v>
      </c>
    </row>
    <row r="130" s="2" customFormat="1" ht="16.5" customHeight="1">
      <c r="A130" s="35"/>
      <c r="B130" s="36"/>
      <c r="C130" s="248" t="s">
        <v>75</v>
      </c>
      <c r="D130" s="248" t="s">
        <v>444</v>
      </c>
      <c r="E130" s="249" t="s">
        <v>796</v>
      </c>
      <c r="F130" s="250" t="s">
        <v>797</v>
      </c>
      <c r="G130" s="251" t="s">
        <v>230</v>
      </c>
      <c r="H130" s="252">
        <v>37</v>
      </c>
      <c r="I130" s="253"/>
      <c r="J130" s="254">
        <f>ROUND(I130*H130,2)</f>
        <v>0</v>
      </c>
      <c r="K130" s="255"/>
      <c r="L130" s="256"/>
      <c r="M130" s="257" t="s">
        <v>1</v>
      </c>
      <c r="N130" s="258" t="s">
        <v>41</v>
      </c>
      <c r="O130" s="94"/>
      <c r="P130" s="244">
        <f>O130*H130</f>
        <v>0</v>
      </c>
      <c r="Q130" s="244">
        <v>0</v>
      </c>
      <c r="R130" s="244">
        <f>Q130*H130</f>
        <v>0</v>
      </c>
      <c r="S130" s="244">
        <v>0</v>
      </c>
      <c r="T130" s="245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46" t="s">
        <v>162</v>
      </c>
      <c r="AT130" s="246" t="s">
        <v>444</v>
      </c>
      <c r="AU130" s="246" t="s">
        <v>81</v>
      </c>
      <c r="AY130" s="14" t="s">
        <v>147</v>
      </c>
      <c r="BE130" s="247">
        <f>IF(N130="základná",J130,0)</f>
        <v>0</v>
      </c>
      <c r="BF130" s="247">
        <f>IF(N130="znížená",J130,0)</f>
        <v>0</v>
      </c>
      <c r="BG130" s="247">
        <f>IF(N130="zákl. prenesená",J130,0)</f>
        <v>0</v>
      </c>
      <c r="BH130" s="247">
        <f>IF(N130="zníž. prenesená",J130,0)</f>
        <v>0</v>
      </c>
      <c r="BI130" s="247">
        <f>IF(N130="nulová",J130,0)</f>
        <v>0</v>
      </c>
      <c r="BJ130" s="14" t="s">
        <v>85</v>
      </c>
      <c r="BK130" s="247">
        <f>ROUND(I130*H130,2)</f>
        <v>0</v>
      </c>
      <c r="BL130" s="14" t="s">
        <v>153</v>
      </c>
      <c r="BM130" s="246" t="s">
        <v>85</v>
      </c>
    </row>
    <row r="131" s="2" customFormat="1" ht="16.5" customHeight="1">
      <c r="A131" s="35"/>
      <c r="B131" s="36"/>
      <c r="C131" s="248" t="s">
        <v>75</v>
      </c>
      <c r="D131" s="248" t="s">
        <v>444</v>
      </c>
      <c r="E131" s="249" t="s">
        <v>798</v>
      </c>
      <c r="F131" s="250" t="s">
        <v>799</v>
      </c>
      <c r="G131" s="251" t="s">
        <v>230</v>
      </c>
      <c r="H131" s="252">
        <v>0</v>
      </c>
      <c r="I131" s="253"/>
      <c r="J131" s="254">
        <f>ROUND(I131*H131,2)</f>
        <v>0</v>
      </c>
      <c r="K131" s="255"/>
      <c r="L131" s="256"/>
      <c r="M131" s="257" t="s">
        <v>1</v>
      </c>
      <c r="N131" s="258" t="s">
        <v>41</v>
      </c>
      <c r="O131" s="94"/>
      <c r="P131" s="244">
        <f>O131*H131</f>
        <v>0</v>
      </c>
      <c r="Q131" s="244">
        <v>0</v>
      </c>
      <c r="R131" s="244">
        <f>Q131*H131</f>
        <v>0</v>
      </c>
      <c r="S131" s="244">
        <v>0</v>
      </c>
      <c r="T131" s="245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46" t="s">
        <v>162</v>
      </c>
      <c r="AT131" s="246" t="s">
        <v>444</v>
      </c>
      <c r="AU131" s="246" t="s">
        <v>81</v>
      </c>
      <c r="AY131" s="14" t="s">
        <v>147</v>
      </c>
      <c r="BE131" s="247">
        <f>IF(N131="základná",J131,0)</f>
        <v>0</v>
      </c>
      <c r="BF131" s="247">
        <f>IF(N131="znížená",J131,0)</f>
        <v>0</v>
      </c>
      <c r="BG131" s="247">
        <f>IF(N131="zákl. prenesená",J131,0)</f>
        <v>0</v>
      </c>
      <c r="BH131" s="247">
        <f>IF(N131="zníž. prenesená",J131,0)</f>
        <v>0</v>
      </c>
      <c r="BI131" s="247">
        <f>IF(N131="nulová",J131,0)</f>
        <v>0</v>
      </c>
      <c r="BJ131" s="14" t="s">
        <v>85</v>
      </c>
      <c r="BK131" s="247">
        <f>ROUND(I131*H131,2)</f>
        <v>0</v>
      </c>
      <c r="BL131" s="14" t="s">
        <v>153</v>
      </c>
      <c r="BM131" s="246" t="s">
        <v>153</v>
      </c>
    </row>
    <row r="132" s="2" customFormat="1" ht="16.5" customHeight="1">
      <c r="A132" s="35"/>
      <c r="B132" s="36"/>
      <c r="C132" s="248" t="s">
        <v>75</v>
      </c>
      <c r="D132" s="248" t="s">
        <v>444</v>
      </c>
      <c r="E132" s="249" t="s">
        <v>800</v>
      </c>
      <c r="F132" s="250" t="s">
        <v>801</v>
      </c>
      <c r="G132" s="251" t="s">
        <v>230</v>
      </c>
      <c r="H132" s="252">
        <v>3</v>
      </c>
      <c r="I132" s="253"/>
      <c r="J132" s="254">
        <f>ROUND(I132*H132,2)</f>
        <v>0</v>
      </c>
      <c r="K132" s="255"/>
      <c r="L132" s="256"/>
      <c r="M132" s="257" t="s">
        <v>1</v>
      </c>
      <c r="N132" s="258" t="s">
        <v>41</v>
      </c>
      <c r="O132" s="94"/>
      <c r="P132" s="244">
        <f>O132*H132</f>
        <v>0</v>
      </c>
      <c r="Q132" s="244">
        <v>0</v>
      </c>
      <c r="R132" s="244">
        <f>Q132*H132</f>
        <v>0</v>
      </c>
      <c r="S132" s="244">
        <v>0</v>
      </c>
      <c r="T132" s="245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46" t="s">
        <v>162</v>
      </c>
      <c r="AT132" s="246" t="s">
        <v>444</v>
      </c>
      <c r="AU132" s="246" t="s">
        <v>81</v>
      </c>
      <c r="AY132" s="14" t="s">
        <v>147</v>
      </c>
      <c r="BE132" s="247">
        <f>IF(N132="základná",J132,0)</f>
        <v>0</v>
      </c>
      <c r="BF132" s="247">
        <f>IF(N132="znížená",J132,0)</f>
        <v>0</v>
      </c>
      <c r="BG132" s="247">
        <f>IF(N132="zákl. prenesená",J132,0)</f>
        <v>0</v>
      </c>
      <c r="BH132" s="247">
        <f>IF(N132="zníž. prenesená",J132,0)</f>
        <v>0</v>
      </c>
      <c r="BI132" s="247">
        <f>IF(N132="nulová",J132,0)</f>
        <v>0</v>
      </c>
      <c r="BJ132" s="14" t="s">
        <v>85</v>
      </c>
      <c r="BK132" s="247">
        <f>ROUND(I132*H132,2)</f>
        <v>0</v>
      </c>
      <c r="BL132" s="14" t="s">
        <v>153</v>
      </c>
      <c r="BM132" s="246" t="s">
        <v>159</v>
      </c>
    </row>
    <row r="133" s="2" customFormat="1" ht="16.5" customHeight="1">
      <c r="A133" s="35"/>
      <c r="B133" s="36"/>
      <c r="C133" s="248" t="s">
        <v>75</v>
      </c>
      <c r="D133" s="248" t="s">
        <v>444</v>
      </c>
      <c r="E133" s="249" t="s">
        <v>802</v>
      </c>
      <c r="F133" s="250" t="s">
        <v>803</v>
      </c>
      <c r="G133" s="251" t="s">
        <v>230</v>
      </c>
      <c r="H133" s="252">
        <v>4</v>
      </c>
      <c r="I133" s="253"/>
      <c r="J133" s="254">
        <f>ROUND(I133*H133,2)</f>
        <v>0</v>
      </c>
      <c r="K133" s="255"/>
      <c r="L133" s="256"/>
      <c r="M133" s="257" t="s">
        <v>1</v>
      </c>
      <c r="N133" s="258" t="s">
        <v>41</v>
      </c>
      <c r="O133" s="94"/>
      <c r="P133" s="244">
        <f>O133*H133</f>
        <v>0</v>
      </c>
      <c r="Q133" s="244">
        <v>0</v>
      </c>
      <c r="R133" s="244">
        <f>Q133*H133</f>
        <v>0</v>
      </c>
      <c r="S133" s="244">
        <v>0</v>
      </c>
      <c r="T133" s="245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46" t="s">
        <v>162</v>
      </c>
      <c r="AT133" s="246" t="s">
        <v>444</v>
      </c>
      <c r="AU133" s="246" t="s">
        <v>81</v>
      </c>
      <c r="AY133" s="14" t="s">
        <v>147</v>
      </c>
      <c r="BE133" s="247">
        <f>IF(N133="základná",J133,0)</f>
        <v>0</v>
      </c>
      <c r="BF133" s="247">
        <f>IF(N133="znížená",J133,0)</f>
        <v>0</v>
      </c>
      <c r="BG133" s="247">
        <f>IF(N133="zákl. prenesená",J133,0)</f>
        <v>0</v>
      </c>
      <c r="BH133" s="247">
        <f>IF(N133="zníž. prenesená",J133,0)</f>
        <v>0</v>
      </c>
      <c r="BI133" s="247">
        <f>IF(N133="nulová",J133,0)</f>
        <v>0</v>
      </c>
      <c r="BJ133" s="14" t="s">
        <v>85</v>
      </c>
      <c r="BK133" s="247">
        <f>ROUND(I133*H133,2)</f>
        <v>0</v>
      </c>
      <c r="BL133" s="14" t="s">
        <v>153</v>
      </c>
      <c r="BM133" s="246" t="s">
        <v>162</v>
      </c>
    </row>
    <row r="134" s="2" customFormat="1" ht="16.5" customHeight="1">
      <c r="A134" s="35"/>
      <c r="B134" s="36"/>
      <c r="C134" s="248" t="s">
        <v>75</v>
      </c>
      <c r="D134" s="248" t="s">
        <v>444</v>
      </c>
      <c r="E134" s="249" t="s">
        <v>804</v>
      </c>
      <c r="F134" s="250" t="s">
        <v>805</v>
      </c>
      <c r="G134" s="251" t="s">
        <v>230</v>
      </c>
      <c r="H134" s="252">
        <v>6</v>
      </c>
      <c r="I134" s="253"/>
      <c r="J134" s="254">
        <f>ROUND(I134*H134,2)</f>
        <v>0</v>
      </c>
      <c r="K134" s="255"/>
      <c r="L134" s="256"/>
      <c r="M134" s="257" t="s">
        <v>1</v>
      </c>
      <c r="N134" s="258" t="s">
        <v>41</v>
      </c>
      <c r="O134" s="94"/>
      <c r="P134" s="244">
        <f>O134*H134</f>
        <v>0</v>
      </c>
      <c r="Q134" s="244">
        <v>0</v>
      </c>
      <c r="R134" s="244">
        <f>Q134*H134</f>
        <v>0</v>
      </c>
      <c r="S134" s="244">
        <v>0</v>
      </c>
      <c r="T134" s="245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46" t="s">
        <v>162</v>
      </c>
      <c r="AT134" s="246" t="s">
        <v>444</v>
      </c>
      <c r="AU134" s="246" t="s">
        <v>81</v>
      </c>
      <c r="AY134" s="14" t="s">
        <v>147</v>
      </c>
      <c r="BE134" s="247">
        <f>IF(N134="základná",J134,0)</f>
        <v>0</v>
      </c>
      <c r="BF134" s="247">
        <f>IF(N134="znížená",J134,0)</f>
        <v>0</v>
      </c>
      <c r="BG134" s="247">
        <f>IF(N134="zákl. prenesená",J134,0)</f>
        <v>0</v>
      </c>
      <c r="BH134" s="247">
        <f>IF(N134="zníž. prenesená",J134,0)</f>
        <v>0</v>
      </c>
      <c r="BI134" s="247">
        <f>IF(N134="nulová",J134,0)</f>
        <v>0</v>
      </c>
      <c r="BJ134" s="14" t="s">
        <v>85</v>
      </c>
      <c r="BK134" s="247">
        <f>ROUND(I134*H134,2)</f>
        <v>0</v>
      </c>
      <c r="BL134" s="14" t="s">
        <v>153</v>
      </c>
      <c r="BM134" s="246" t="s">
        <v>166</v>
      </c>
    </row>
    <row r="135" s="2" customFormat="1" ht="16.5" customHeight="1">
      <c r="A135" s="35"/>
      <c r="B135" s="36"/>
      <c r="C135" s="248" t="s">
        <v>75</v>
      </c>
      <c r="D135" s="248" t="s">
        <v>444</v>
      </c>
      <c r="E135" s="249" t="s">
        <v>806</v>
      </c>
      <c r="F135" s="250" t="s">
        <v>807</v>
      </c>
      <c r="G135" s="251" t="s">
        <v>230</v>
      </c>
      <c r="H135" s="252">
        <v>0</v>
      </c>
      <c r="I135" s="253"/>
      <c r="J135" s="254">
        <f>ROUND(I135*H135,2)</f>
        <v>0</v>
      </c>
      <c r="K135" s="255"/>
      <c r="L135" s="256"/>
      <c r="M135" s="257" t="s">
        <v>1</v>
      </c>
      <c r="N135" s="258" t="s">
        <v>41</v>
      </c>
      <c r="O135" s="94"/>
      <c r="P135" s="244">
        <f>O135*H135</f>
        <v>0</v>
      </c>
      <c r="Q135" s="244">
        <v>0</v>
      </c>
      <c r="R135" s="244">
        <f>Q135*H135</f>
        <v>0</v>
      </c>
      <c r="S135" s="244">
        <v>0</v>
      </c>
      <c r="T135" s="245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46" t="s">
        <v>162</v>
      </c>
      <c r="AT135" s="246" t="s">
        <v>444</v>
      </c>
      <c r="AU135" s="246" t="s">
        <v>81</v>
      </c>
      <c r="AY135" s="14" t="s">
        <v>147</v>
      </c>
      <c r="BE135" s="247">
        <f>IF(N135="základná",J135,0)</f>
        <v>0</v>
      </c>
      <c r="BF135" s="247">
        <f>IF(N135="znížená",J135,0)</f>
        <v>0</v>
      </c>
      <c r="BG135" s="247">
        <f>IF(N135="zákl. prenesená",J135,0)</f>
        <v>0</v>
      </c>
      <c r="BH135" s="247">
        <f>IF(N135="zníž. prenesená",J135,0)</f>
        <v>0</v>
      </c>
      <c r="BI135" s="247">
        <f>IF(N135="nulová",J135,0)</f>
        <v>0</v>
      </c>
      <c r="BJ135" s="14" t="s">
        <v>85</v>
      </c>
      <c r="BK135" s="247">
        <f>ROUND(I135*H135,2)</f>
        <v>0</v>
      </c>
      <c r="BL135" s="14" t="s">
        <v>153</v>
      </c>
      <c r="BM135" s="246" t="s">
        <v>169</v>
      </c>
    </row>
    <row r="136" s="2" customFormat="1" ht="16.5" customHeight="1">
      <c r="A136" s="35"/>
      <c r="B136" s="36"/>
      <c r="C136" s="248" t="s">
        <v>75</v>
      </c>
      <c r="D136" s="248" t="s">
        <v>444</v>
      </c>
      <c r="E136" s="249" t="s">
        <v>808</v>
      </c>
      <c r="F136" s="250" t="s">
        <v>809</v>
      </c>
      <c r="G136" s="251" t="s">
        <v>230</v>
      </c>
      <c r="H136" s="252">
        <v>6</v>
      </c>
      <c r="I136" s="253"/>
      <c r="J136" s="254">
        <f>ROUND(I136*H136,2)</f>
        <v>0</v>
      </c>
      <c r="K136" s="255"/>
      <c r="L136" s="256"/>
      <c r="M136" s="257" t="s">
        <v>1</v>
      </c>
      <c r="N136" s="258" t="s">
        <v>41</v>
      </c>
      <c r="O136" s="94"/>
      <c r="P136" s="244">
        <f>O136*H136</f>
        <v>0</v>
      </c>
      <c r="Q136" s="244">
        <v>0</v>
      </c>
      <c r="R136" s="244">
        <f>Q136*H136</f>
        <v>0</v>
      </c>
      <c r="S136" s="244">
        <v>0</v>
      </c>
      <c r="T136" s="245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46" t="s">
        <v>162</v>
      </c>
      <c r="AT136" s="246" t="s">
        <v>444</v>
      </c>
      <c r="AU136" s="246" t="s">
        <v>81</v>
      </c>
      <c r="AY136" s="14" t="s">
        <v>147</v>
      </c>
      <c r="BE136" s="247">
        <f>IF(N136="základná",J136,0)</f>
        <v>0</v>
      </c>
      <c r="BF136" s="247">
        <f>IF(N136="znížená",J136,0)</f>
        <v>0</v>
      </c>
      <c r="BG136" s="247">
        <f>IF(N136="zákl. prenesená",J136,0)</f>
        <v>0</v>
      </c>
      <c r="BH136" s="247">
        <f>IF(N136="zníž. prenesená",J136,0)</f>
        <v>0</v>
      </c>
      <c r="BI136" s="247">
        <f>IF(N136="nulová",J136,0)</f>
        <v>0</v>
      </c>
      <c r="BJ136" s="14" t="s">
        <v>85</v>
      </c>
      <c r="BK136" s="247">
        <f>ROUND(I136*H136,2)</f>
        <v>0</v>
      </c>
      <c r="BL136" s="14" t="s">
        <v>153</v>
      </c>
      <c r="BM136" s="246" t="s">
        <v>173</v>
      </c>
    </row>
    <row r="137" s="2" customFormat="1" ht="16.5" customHeight="1">
      <c r="A137" s="35"/>
      <c r="B137" s="36"/>
      <c r="C137" s="248" t="s">
        <v>75</v>
      </c>
      <c r="D137" s="248" t="s">
        <v>444</v>
      </c>
      <c r="E137" s="249" t="s">
        <v>810</v>
      </c>
      <c r="F137" s="250" t="s">
        <v>811</v>
      </c>
      <c r="G137" s="251" t="s">
        <v>230</v>
      </c>
      <c r="H137" s="252">
        <v>0</v>
      </c>
      <c r="I137" s="253"/>
      <c r="J137" s="254">
        <f>ROUND(I137*H137,2)</f>
        <v>0</v>
      </c>
      <c r="K137" s="255"/>
      <c r="L137" s="256"/>
      <c r="M137" s="257" t="s">
        <v>1</v>
      </c>
      <c r="N137" s="258" t="s">
        <v>41</v>
      </c>
      <c r="O137" s="94"/>
      <c r="P137" s="244">
        <f>O137*H137</f>
        <v>0</v>
      </c>
      <c r="Q137" s="244">
        <v>0</v>
      </c>
      <c r="R137" s="244">
        <f>Q137*H137</f>
        <v>0</v>
      </c>
      <c r="S137" s="244">
        <v>0</v>
      </c>
      <c r="T137" s="245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46" t="s">
        <v>162</v>
      </c>
      <c r="AT137" s="246" t="s">
        <v>444</v>
      </c>
      <c r="AU137" s="246" t="s">
        <v>81</v>
      </c>
      <c r="AY137" s="14" t="s">
        <v>147</v>
      </c>
      <c r="BE137" s="247">
        <f>IF(N137="základná",J137,0)</f>
        <v>0</v>
      </c>
      <c r="BF137" s="247">
        <f>IF(N137="znížená",J137,0)</f>
        <v>0</v>
      </c>
      <c r="BG137" s="247">
        <f>IF(N137="zákl. prenesená",J137,0)</f>
        <v>0</v>
      </c>
      <c r="BH137" s="247">
        <f>IF(N137="zníž. prenesená",J137,0)</f>
        <v>0</v>
      </c>
      <c r="BI137" s="247">
        <f>IF(N137="nulová",J137,0)</f>
        <v>0</v>
      </c>
      <c r="BJ137" s="14" t="s">
        <v>85</v>
      </c>
      <c r="BK137" s="247">
        <f>ROUND(I137*H137,2)</f>
        <v>0</v>
      </c>
      <c r="BL137" s="14" t="s">
        <v>153</v>
      </c>
      <c r="BM137" s="246" t="s">
        <v>176</v>
      </c>
    </row>
    <row r="138" s="2" customFormat="1" ht="16.5" customHeight="1">
      <c r="A138" s="35"/>
      <c r="B138" s="36"/>
      <c r="C138" s="248" t="s">
        <v>75</v>
      </c>
      <c r="D138" s="248" t="s">
        <v>444</v>
      </c>
      <c r="E138" s="249" t="s">
        <v>812</v>
      </c>
      <c r="F138" s="250" t="s">
        <v>813</v>
      </c>
      <c r="G138" s="251" t="s">
        <v>230</v>
      </c>
      <c r="H138" s="252">
        <v>56</v>
      </c>
      <c r="I138" s="253"/>
      <c r="J138" s="254">
        <f>ROUND(I138*H138,2)</f>
        <v>0</v>
      </c>
      <c r="K138" s="255"/>
      <c r="L138" s="256"/>
      <c r="M138" s="257" t="s">
        <v>1</v>
      </c>
      <c r="N138" s="258" t="s">
        <v>41</v>
      </c>
      <c r="O138" s="94"/>
      <c r="P138" s="244">
        <f>O138*H138</f>
        <v>0</v>
      </c>
      <c r="Q138" s="244">
        <v>0</v>
      </c>
      <c r="R138" s="244">
        <f>Q138*H138</f>
        <v>0</v>
      </c>
      <c r="S138" s="244">
        <v>0</v>
      </c>
      <c r="T138" s="245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46" t="s">
        <v>162</v>
      </c>
      <c r="AT138" s="246" t="s">
        <v>444</v>
      </c>
      <c r="AU138" s="246" t="s">
        <v>81</v>
      </c>
      <c r="AY138" s="14" t="s">
        <v>147</v>
      </c>
      <c r="BE138" s="247">
        <f>IF(N138="základná",J138,0)</f>
        <v>0</v>
      </c>
      <c r="BF138" s="247">
        <f>IF(N138="znížená",J138,0)</f>
        <v>0</v>
      </c>
      <c r="BG138" s="247">
        <f>IF(N138="zákl. prenesená",J138,0)</f>
        <v>0</v>
      </c>
      <c r="BH138" s="247">
        <f>IF(N138="zníž. prenesená",J138,0)</f>
        <v>0</v>
      </c>
      <c r="BI138" s="247">
        <f>IF(N138="nulová",J138,0)</f>
        <v>0</v>
      </c>
      <c r="BJ138" s="14" t="s">
        <v>85</v>
      </c>
      <c r="BK138" s="247">
        <f>ROUND(I138*H138,2)</f>
        <v>0</v>
      </c>
      <c r="BL138" s="14" t="s">
        <v>153</v>
      </c>
      <c r="BM138" s="246" t="s">
        <v>180</v>
      </c>
    </row>
    <row r="139" s="2" customFormat="1" ht="16.5" customHeight="1">
      <c r="A139" s="35"/>
      <c r="B139" s="36"/>
      <c r="C139" s="248" t="s">
        <v>75</v>
      </c>
      <c r="D139" s="248" t="s">
        <v>444</v>
      </c>
      <c r="E139" s="249" t="s">
        <v>814</v>
      </c>
      <c r="F139" s="250" t="s">
        <v>815</v>
      </c>
      <c r="G139" s="251" t="s">
        <v>230</v>
      </c>
      <c r="H139" s="252">
        <v>20</v>
      </c>
      <c r="I139" s="253"/>
      <c r="J139" s="254">
        <f>ROUND(I139*H139,2)</f>
        <v>0</v>
      </c>
      <c r="K139" s="255"/>
      <c r="L139" s="256"/>
      <c r="M139" s="257" t="s">
        <v>1</v>
      </c>
      <c r="N139" s="258" t="s">
        <v>41</v>
      </c>
      <c r="O139" s="94"/>
      <c r="P139" s="244">
        <f>O139*H139</f>
        <v>0</v>
      </c>
      <c r="Q139" s="244">
        <v>0</v>
      </c>
      <c r="R139" s="244">
        <f>Q139*H139</f>
        <v>0</v>
      </c>
      <c r="S139" s="244">
        <v>0</v>
      </c>
      <c r="T139" s="24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46" t="s">
        <v>162</v>
      </c>
      <c r="AT139" s="246" t="s">
        <v>444</v>
      </c>
      <c r="AU139" s="246" t="s">
        <v>81</v>
      </c>
      <c r="AY139" s="14" t="s">
        <v>147</v>
      </c>
      <c r="BE139" s="247">
        <f>IF(N139="základná",J139,0)</f>
        <v>0</v>
      </c>
      <c r="BF139" s="247">
        <f>IF(N139="znížená",J139,0)</f>
        <v>0</v>
      </c>
      <c r="BG139" s="247">
        <f>IF(N139="zákl. prenesená",J139,0)</f>
        <v>0</v>
      </c>
      <c r="BH139" s="247">
        <f>IF(N139="zníž. prenesená",J139,0)</f>
        <v>0</v>
      </c>
      <c r="BI139" s="247">
        <f>IF(N139="nulová",J139,0)</f>
        <v>0</v>
      </c>
      <c r="BJ139" s="14" t="s">
        <v>85</v>
      </c>
      <c r="BK139" s="247">
        <f>ROUND(I139*H139,2)</f>
        <v>0</v>
      </c>
      <c r="BL139" s="14" t="s">
        <v>153</v>
      </c>
      <c r="BM139" s="246" t="s">
        <v>7</v>
      </c>
    </row>
    <row r="140" s="2" customFormat="1" ht="16.5" customHeight="1">
      <c r="A140" s="35"/>
      <c r="B140" s="36"/>
      <c r="C140" s="248" t="s">
        <v>75</v>
      </c>
      <c r="D140" s="248" t="s">
        <v>444</v>
      </c>
      <c r="E140" s="249" t="s">
        <v>816</v>
      </c>
      <c r="F140" s="250" t="s">
        <v>817</v>
      </c>
      <c r="G140" s="251" t="s">
        <v>230</v>
      </c>
      <c r="H140" s="252">
        <v>20</v>
      </c>
      <c r="I140" s="253"/>
      <c r="J140" s="254">
        <f>ROUND(I140*H140,2)</f>
        <v>0</v>
      </c>
      <c r="K140" s="255"/>
      <c r="L140" s="256"/>
      <c r="M140" s="257" t="s">
        <v>1</v>
      </c>
      <c r="N140" s="258" t="s">
        <v>41</v>
      </c>
      <c r="O140" s="94"/>
      <c r="P140" s="244">
        <f>O140*H140</f>
        <v>0</v>
      </c>
      <c r="Q140" s="244">
        <v>0</v>
      </c>
      <c r="R140" s="244">
        <f>Q140*H140</f>
        <v>0</v>
      </c>
      <c r="S140" s="244">
        <v>0</v>
      </c>
      <c r="T140" s="245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46" t="s">
        <v>162</v>
      </c>
      <c r="AT140" s="246" t="s">
        <v>444</v>
      </c>
      <c r="AU140" s="246" t="s">
        <v>81</v>
      </c>
      <c r="AY140" s="14" t="s">
        <v>147</v>
      </c>
      <c r="BE140" s="247">
        <f>IF(N140="základná",J140,0)</f>
        <v>0</v>
      </c>
      <c r="BF140" s="247">
        <f>IF(N140="znížená",J140,0)</f>
        <v>0</v>
      </c>
      <c r="BG140" s="247">
        <f>IF(N140="zákl. prenesená",J140,0)</f>
        <v>0</v>
      </c>
      <c r="BH140" s="247">
        <f>IF(N140="zníž. prenesená",J140,0)</f>
        <v>0</v>
      </c>
      <c r="BI140" s="247">
        <f>IF(N140="nulová",J140,0)</f>
        <v>0</v>
      </c>
      <c r="BJ140" s="14" t="s">
        <v>85</v>
      </c>
      <c r="BK140" s="247">
        <f>ROUND(I140*H140,2)</f>
        <v>0</v>
      </c>
      <c r="BL140" s="14" t="s">
        <v>153</v>
      </c>
      <c r="BM140" s="246" t="s">
        <v>188</v>
      </c>
    </row>
    <row r="141" s="2" customFormat="1" ht="16.5" customHeight="1">
      <c r="A141" s="35"/>
      <c r="B141" s="36"/>
      <c r="C141" s="248" t="s">
        <v>75</v>
      </c>
      <c r="D141" s="248" t="s">
        <v>444</v>
      </c>
      <c r="E141" s="249" t="s">
        <v>818</v>
      </c>
      <c r="F141" s="250" t="s">
        <v>819</v>
      </c>
      <c r="G141" s="251" t="s">
        <v>230</v>
      </c>
      <c r="H141" s="252">
        <v>1</v>
      </c>
      <c r="I141" s="253"/>
      <c r="J141" s="254">
        <f>ROUND(I141*H141,2)</f>
        <v>0</v>
      </c>
      <c r="K141" s="255"/>
      <c r="L141" s="256"/>
      <c r="M141" s="257" t="s">
        <v>1</v>
      </c>
      <c r="N141" s="258" t="s">
        <v>41</v>
      </c>
      <c r="O141" s="94"/>
      <c r="P141" s="244">
        <f>O141*H141</f>
        <v>0</v>
      </c>
      <c r="Q141" s="244">
        <v>0</v>
      </c>
      <c r="R141" s="244">
        <f>Q141*H141</f>
        <v>0</v>
      </c>
      <c r="S141" s="244">
        <v>0</v>
      </c>
      <c r="T141" s="245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46" t="s">
        <v>162</v>
      </c>
      <c r="AT141" s="246" t="s">
        <v>444</v>
      </c>
      <c r="AU141" s="246" t="s">
        <v>81</v>
      </c>
      <c r="AY141" s="14" t="s">
        <v>147</v>
      </c>
      <c r="BE141" s="247">
        <f>IF(N141="základná",J141,0)</f>
        <v>0</v>
      </c>
      <c r="BF141" s="247">
        <f>IF(N141="znížená",J141,0)</f>
        <v>0</v>
      </c>
      <c r="BG141" s="247">
        <f>IF(N141="zákl. prenesená",J141,0)</f>
        <v>0</v>
      </c>
      <c r="BH141" s="247">
        <f>IF(N141="zníž. prenesená",J141,0)</f>
        <v>0</v>
      </c>
      <c r="BI141" s="247">
        <f>IF(N141="nulová",J141,0)</f>
        <v>0</v>
      </c>
      <c r="BJ141" s="14" t="s">
        <v>85</v>
      </c>
      <c r="BK141" s="247">
        <f>ROUND(I141*H141,2)</f>
        <v>0</v>
      </c>
      <c r="BL141" s="14" t="s">
        <v>153</v>
      </c>
      <c r="BM141" s="246" t="s">
        <v>192</v>
      </c>
    </row>
    <row r="142" s="2" customFormat="1" ht="16.5" customHeight="1">
      <c r="A142" s="35"/>
      <c r="B142" s="36"/>
      <c r="C142" s="248" t="s">
        <v>75</v>
      </c>
      <c r="D142" s="248" t="s">
        <v>444</v>
      </c>
      <c r="E142" s="249" t="s">
        <v>820</v>
      </c>
      <c r="F142" s="250" t="s">
        <v>821</v>
      </c>
      <c r="G142" s="251" t="s">
        <v>230</v>
      </c>
      <c r="H142" s="252">
        <v>300</v>
      </c>
      <c r="I142" s="253"/>
      <c r="J142" s="254">
        <f>ROUND(I142*H142,2)</f>
        <v>0</v>
      </c>
      <c r="K142" s="255"/>
      <c r="L142" s="256"/>
      <c r="M142" s="257" t="s">
        <v>1</v>
      </c>
      <c r="N142" s="258" t="s">
        <v>41</v>
      </c>
      <c r="O142" s="94"/>
      <c r="P142" s="244">
        <f>O142*H142</f>
        <v>0</v>
      </c>
      <c r="Q142" s="244">
        <v>0</v>
      </c>
      <c r="R142" s="244">
        <f>Q142*H142</f>
        <v>0</v>
      </c>
      <c r="S142" s="244">
        <v>0</v>
      </c>
      <c r="T142" s="245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46" t="s">
        <v>162</v>
      </c>
      <c r="AT142" s="246" t="s">
        <v>444</v>
      </c>
      <c r="AU142" s="246" t="s">
        <v>81</v>
      </c>
      <c r="AY142" s="14" t="s">
        <v>147</v>
      </c>
      <c r="BE142" s="247">
        <f>IF(N142="základná",J142,0)</f>
        <v>0</v>
      </c>
      <c r="BF142" s="247">
        <f>IF(N142="znížená",J142,0)</f>
        <v>0</v>
      </c>
      <c r="BG142" s="247">
        <f>IF(N142="zákl. prenesená",J142,0)</f>
        <v>0</v>
      </c>
      <c r="BH142" s="247">
        <f>IF(N142="zníž. prenesená",J142,0)</f>
        <v>0</v>
      </c>
      <c r="BI142" s="247">
        <f>IF(N142="nulová",J142,0)</f>
        <v>0</v>
      </c>
      <c r="BJ142" s="14" t="s">
        <v>85</v>
      </c>
      <c r="BK142" s="247">
        <f>ROUND(I142*H142,2)</f>
        <v>0</v>
      </c>
      <c r="BL142" s="14" t="s">
        <v>153</v>
      </c>
      <c r="BM142" s="246" t="s">
        <v>196</v>
      </c>
    </row>
    <row r="143" s="2" customFormat="1" ht="16.5" customHeight="1">
      <c r="A143" s="35"/>
      <c r="B143" s="36"/>
      <c r="C143" s="248" t="s">
        <v>75</v>
      </c>
      <c r="D143" s="248" t="s">
        <v>444</v>
      </c>
      <c r="E143" s="249" t="s">
        <v>822</v>
      </c>
      <c r="F143" s="250" t="s">
        <v>823</v>
      </c>
      <c r="G143" s="251" t="s">
        <v>551</v>
      </c>
      <c r="H143" s="252">
        <v>600</v>
      </c>
      <c r="I143" s="253"/>
      <c r="J143" s="254">
        <f>ROUND(I143*H143,2)</f>
        <v>0</v>
      </c>
      <c r="K143" s="255"/>
      <c r="L143" s="256"/>
      <c r="M143" s="257" t="s">
        <v>1</v>
      </c>
      <c r="N143" s="258" t="s">
        <v>41</v>
      </c>
      <c r="O143" s="94"/>
      <c r="P143" s="244">
        <f>O143*H143</f>
        <v>0</v>
      </c>
      <c r="Q143" s="244">
        <v>0</v>
      </c>
      <c r="R143" s="244">
        <f>Q143*H143</f>
        <v>0</v>
      </c>
      <c r="S143" s="244">
        <v>0</v>
      </c>
      <c r="T143" s="245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46" t="s">
        <v>162</v>
      </c>
      <c r="AT143" s="246" t="s">
        <v>444</v>
      </c>
      <c r="AU143" s="246" t="s">
        <v>81</v>
      </c>
      <c r="AY143" s="14" t="s">
        <v>147</v>
      </c>
      <c r="BE143" s="247">
        <f>IF(N143="základná",J143,0)</f>
        <v>0</v>
      </c>
      <c r="BF143" s="247">
        <f>IF(N143="znížená",J143,0)</f>
        <v>0</v>
      </c>
      <c r="BG143" s="247">
        <f>IF(N143="zákl. prenesená",J143,0)</f>
        <v>0</v>
      </c>
      <c r="BH143" s="247">
        <f>IF(N143="zníž. prenesená",J143,0)</f>
        <v>0</v>
      </c>
      <c r="BI143" s="247">
        <f>IF(N143="nulová",J143,0)</f>
        <v>0</v>
      </c>
      <c r="BJ143" s="14" t="s">
        <v>85</v>
      </c>
      <c r="BK143" s="247">
        <f>ROUND(I143*H143,2)</f>
        <v>0</v>
      </c>
      <c r="BL143" s="14" t="s">
        <v>153</v>
      </c>
      <c r="BM143" s="246" t="s">
        <v>199</v>
      </c>
    </row>
    <row r="144" s="2" customFormat="1" ht="16.5" customHeight="1">
      <c r="A144" s="35"/>
      <c r="B144" s="36"/>
      <c r="C144" s="248" t="s">
        <v>75</v>
      </c>
      <c r="D144" s="248" t="s">
        <v>444</v>
      </c>
      <c r="E144" s="249" t="s">
        <v>824</v>
      </c>
      <c r="F144" s="250" t="s">
        <v>825</v>
      </c>
      <c r="G144" s="251" t="s">
        <v>551</v>
      </c>
      <c r="H144" s="252">
        <v>150</v>
      </c>
      <c r="I144" s="253"/>
      <c r="J144" s="254">
        <f>ROUND(I144*H144,2)</f>
        <v>0</v>
      </c>
      <c r="K144" s="255"/>
      <c r="L144" s="256"/>
      <c r="M144" s="257" t="s">
        <v>1</v>
      </c>
      <c r="N144" s="258" t="s">
        <v>41</v>
      </c>
      <c r="O144" s="94"/>
      <c r="P144" s="244">
        <f>O144*H144</f>
        <v>0</v>
      </c>
      <c r="Q144" s="244">
        <v>0</v>
      </c>
      <c r="R144" s="244">
        <f>Q144*H144</f>
        <v>0</v>
      </c>
      <c r="S144" s="244">
        <v>0</v>
      </c>
      <c r="T144" s="245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46" t="s">
        <v>162</v>
      </c>
      <c r="AT144" s="246" t="s">
        <v>444</v>
      </c>
      <c r="AU144" s="246" t="s">
        <v>81</v>
      </c>
      <c r="AY144" s="14" t="s">
        <v>147</v>
      </c>
      <c r="BE144" s="247">
        <f>IF(N144="základná",J144,0)</f>
        <v>0</v>
      </c>
      <c r="BF144" s="247">
        <f>IF(N144="znížená",J144,0)</f>
        <v>0</v>
      </c>
      <c r="BG144" s="247">
        <f>IF(N144="zákl. prenesená",J144,0)</f>
        <v>0</v>
      </c>
      <c r="BH144" s="247">
        <f>IF(N144="zníž. prenesená",J144,0)</f>
        <v>0</v>
      </c>
      <c r="BI144" s="247">
        <f>IF(N144="nulová",J144,0)</f>
        <v>0</v>
      </c>
      <c r="BJ144" s="14" t="s">
        <v>85</v>
      </c>
      <c r="BK144" s="247">
        <f>ROUND(I144*H144,2)</f>
        <v>0</v>
      </c>
      <c r="BL144" s="14" t="s">
        <v>153</v>
      </c>
      <c r="BM144" s="246" t="s">
        <v>203</v>
      </c>
    </row>
    <row r="145" s="2" customFormat="1" ht="16.5" customHeight="1">
      <c r="A145" s="35"/>
      <c r="B145" s="36"/>
      <c r="C145" s="248" t="s">
        <v>75</v>
      </c>
      <c r="D145" s="248" t="s">
        <v>444</v>
      </c>
      <c r="E145" s="249" t="s">
        <v>826</v>
      </c>
      <c r="F145" s="250" t="s">
        <v>827</v>
      </c>
      <c r="G145" s="251" t="s">
        <v>551</v>
      </c>
      <c r="H145" s="252">
        <v>500</v>
      </c>
      <c r="I145" s="253"/>
      <c r="J145" s="254">
        <f>ROUND(I145*H145,2)</f>
        <v>0</v>
      </c>
      <c r="K145" s="255"/>
      <c r="L145" s="256"/>
      <c r="M145" s="257" t="s">
        <v>1</v>
      </c>
      <c r="N145" s="258" t="s">
        <v>41</v>
      </c>
      <c r="O145" s="94"/>
      <c r="P145" s="244">
        <f>O145*H145</f>
        <v>0</v>
      </c>
      <c r="Q145" s="244">
        <v>0</v>
      </c>
      <c r="R145" s="244">
        <f>Q145*H145</f>
        <v>0</v>
      </c>
      <c r="S145" s="244">
        <v>0</v>
      </c>
      <c r="T145" s="24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46" t="s">
        <v>162</v>
      </c>
      <c r="AT145" s="246" t="s">
        <v>444</v>
      </c>
      <c r="AU145" s="246" t="s">
        <v>81</v>
      </c>
      <c r="AY145" s="14" t="s">
        <v>147</v>
      </c>
      <c r="BE145" s="247">
        <f>IF(N145="základná",J145,0)</f>
        <v>0</v>
      </c>
      <c r="BF145" s="247">
        <f>IF(N145="znížená",J145,0)</f>
        <v>0</v>
      </c>
      <c r="BG145" s="247">
        <f>IF(N145="zákl. prenesená",J145,0)</f>
        <v>0</v>
      </c>
      <c r="BH145" s="247">
        <f>IF(N145="zníž. prenesená",J145,0)</f>
        <v>0</v>
      </c>
      <c r="BI145" s="247">
        <f>IF(N145="nulová",J145,0)</f>
        <v>0</v>
      </c>
      <c r="BJ145" s="14" t="s">
        <v>85</v>
      </c>
      <c r="BK145" s="247">
        <f>ROUND(I145*H145,2)</f>
        <v>0</v>
      </c>
      <c r="BL145" s="14" t="s">
        <v>153</v>
      </c>
      <c r="BM145" s="246" t="s">
        <v>206</v>
      </c>
    </row>
    <row r="146" s="2" customFormat="1" ht="16.5" customHeight="1">
      <c r="A146" s="35"/>
      <c r="B146" s="36"/>
      <c r="C146" s="248" t="s">
        <v>75</v>
      </c>
      <c r="D146" s="248" t="s">
        <v>444</v>
      </c>
      <c r="E146" s="249" t="s">
        <v>828</v>
      </c>
      <c r="F146" s="250" t="s">
        <v>829</v>
      </c>
      <c r="G146" s="251" t="s">
        <v>551</v>
      </c>
      <c r="H146" s="252">
        <v>350</v>
      </c>
      <c r="I146" s="253"/>
      <c r="J146" s="254">
        <f>ROUND(I146*H146,2)</f>
        <v>0</v>
      </c>
      <c r="K146" s="255"/>
      <c r="L146" s="256"/>
      <c r="M146" s="257" t="s">
        <v>1</v>
      </c>
      <c r="N146" s="258" t="s">
        <v>41</v>
      </c>
      <c r="O146" s="94"/>
      <c r="P146" s="244">
        <f>O146*H146</f>
        <v>0</v>
      </c>
      <c r="Q146" s="244">
        <v>0</v>
      </c>
      <c r="R146" s="244">
        <f>Q146*H146</f>
        <v>0</v>
      </c>
      <c r="S146" s="244">
        <v>0</v>
      </c>
      <c r="T146" s="245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46" t="s">
        <v>162</v>
      </c>
      <c r="AT146" s="246" t="s">
        <v>444</v>
      </c>
      <c r="AU146" s="246" t="s">
        <v>81</v>
      </c>
      <c r="AY146" s="14" t="s">
        <v>147</v>
      </c>
      <c r="BE146" s="247">
        <f>IF(N146="základná",J146,0)</f>
        <v>0</v>
      </c>
      <c r="BF146" s="247">
        <f>IF(N146="znížená",J146,0)</f>
        <v>0</v>
      </c>
      <c r="BG146" s="247">
        <f>IF(N146="zákl. prenesená",J146,0)</f>
        <v>0</v>
      </c>
      <c r="BH146" s="247">
        <f>IF(N146="zníž. prenesená",J146,0)</f>
        <v>0</v>
      </c>
      <c r="BI146" s="247">
        <f>IF(N146="nulová",J146,0)</f>
        <v>0</v>
      </c>
      <c r="BJ146" s="14" t="s">
        <v>85</v>
      </c>
      <c r="BK146" s="247">
        <f>ROUND(I146*H146,2)</f>
        <v>0</v>
      </c>
      <c r="BL146" s="14" t="s">
        <v>153</v>
      </c>
      <c r="BM146" s="246" t="s">
        <v>208</v>
      </c>
    </row>
    <row r="147" s="2" customFormat="1" ht="16.5" customHeight="1">
      <c r="A147" s="35"/>
      <c r="B147" s="36"/>
      <c r="C147" s="248" t="s">
        <v>75</v>
      </c>
      <c r="D147" s="248" t="s">
        <v>444</v>
      </c>
      <c r="E147" s="249" t="s">
        <v>830</v>
      </c>
      <c r="F147" s="250" t="s">
        <v>831</v>
      </c>
      <c r="G147" s="251" t="s">
        <v>551</v>
      </c>
      <c r="H147" s="252">
        <v>200</v>
      </c>
      <c r="I147" s="253"/>
      <c r="J147" s="254">
        <f>ROUND(I147*H147,2)</f>
        <v>0</v>
      </c>
      <c r="K147" s="255"/>
      <c r="L147" s="256"/>
      <c r="M147" s="257" t="s">
        <v>1</v>
      </c>
      <c r="N147" s="258" t="s">
        <v>41</v>
      </c>
      <c r="O147" s="94"/>
      <c r="P147" s="244">
        <f>O147*H147</f>
        <v>0</v>
      </c>
      <c r="Q147" s="244">
        <v>0</v>
      </c>
      <c r="R147" s="244">
        <f>Q147*H147</f>
        <v>0</v>
      </c>
      <c r="S147" s="244">
        <v>0</v>
      </c>
      <c r="T147" s="245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46" t="s">
        <v>162</v>
      </c>
      <c r="AT147" s="246" t="s">
        <v>444</v>
      </c>
      <c r="AU147" s="246" t="s">
        <v>81</v>
      </c>
      <c r="AY147" s="14" t="s">
        <v>147</v>
      </c>
      <c r="BE147" s="247">
        <f>IF(N147="základná",J147,0)</f>
        <v>0</v>
      </c>
      <c r="BF147" s="247">
        <f>IF(N147="znížená",J147,0)</f>
        <v>0</v>
      </c>
      <c r="BG147" s="247">
        <f>IF(N147="zákl. prenesená",J147,0)</f>
        <v>0</v>
      </c>
      <c r="BH147" s="247">
        <f>IF(N147="zníž. prenesená",J147,0)</f>
        <v>0</v>
      </c>
      <c r="BI147" s="247">
        <f>IF(N147="nulová",J147,0)</f>
        <v>0</v>
      </c>
      <c r="BJ147" s="14" t="s">
        <v>85</v>
      </c>
      <c r="BK147" s="247">
        <f>ROUND(I147*H147,2)</f>
        <v>0</v>
      </c>
      <c r="BL147" s="14" t="s">
        <v>153</v>
      </c>
      <c r="BM147" s="246" t="s">
        <v>211</v>
      </c>
    </row>
    <row r="148" s="2" customFormat="1" ht="16.5" customHeight="1">
      <c r="A148" s="35"/>
      <c r="B148" s="36"/>
      <c r="C148" s="248" t="s">
        <v>75</v>
      </c>
      <c r="D148" s="248" t="s">
        <v>444</v>
      </c>
      <c r="E148" s="249" t="s">
        <v>832</v>
      </c>
      <c r="F148" s="250" t="s">
        <v>833</v>
      </c>
      <c r="G148" s="251" t="s">
        <v>551</v>
      </c>
      <c r="H148" s="252">
        <v>0</v>
      </c>
      <c r="I148" s="253"/>
      <c r="J148" s="254">
        <f>ROUND(I148*H148,2)</f>
        <v>0</v>
      </c>
      <c r="K148" s="255"/>
      <c r="L148" s="256"/>
      <c r="M148" s="257" t="s">
        <v>1</v>
      </c>
      <c r="N148" s="258" t="s">
        <v>41</v>
      </c>
      <c r="O148" s="94"/>
      <c r="P148" s="244">
        <f>O148*H148</f>
        <v>0</v>
      </c>
      <c r="Q148" s="244">
        <v>0</v>
      </c>
      <c r="R148" s="244">
        <f>Q148*H148</f>
        <v>0</v>
      </c>
      <c r="S148" s="244">
        <v>0</v>
      </c>
      <c r="T148" s="24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46" t="s">
        <v>162</v>
      </c>
      <c r="AT148" s="246" t="s">
        <v>444</v>
      </c>
      <c r="AU148" s="246" t="s">
        <v>81</v>
      </c>
      <c r="AY148" s="14" t="s">
        <v>147</v>
      </c>
      <c r="BE148" s="247">
        <f>IF(N148="základná",J148,0)</f>
        <v>0</v>
      </c>
      <c r="BF148" s="247">
        <f>IF(N148="znížená",J148,0)</f>
        <v>0</v>
      </c>
      <c r="BG148" s="247">
        <f>IF(N148="zákl. prenesená",J148,0)</f>
        <v>0</v>
      </c>
      <c r="BH148" s="247">
        <f>IF(N148="zníž. prenesená",J148,0)</f>
        <v>0</v>
      </c>
      <c r="BI148" s="247">
        <f>IF(N148="nulová",J148,0)</f>
        <v>0</v>
      </c>
      <c r="BJ148" s="14" t="s">
        <v>85</v>
      </c>
      <c r="BK148" s="247">
        <f>ROUND(I148*H148,2)</f>
        <v>0</v>
      </c>
      <c r="BL148" s="14" t="s">
        <v>153</v>
      </c>
      <c r="BM148" s="246" t="s">
        <v>216</v>
      </c>
    </row>
    <row r="149" s="2" customFormat="1" ht="16.5" customHeight="1">
      <c r="A149" s="35"/>
      <c r="B149" s="36"/>
      <c r="C149" s="248" t="s">
        <v>75</v>
      </c>
      <c r="D149" s="248" t="s">
        <v>444</v>
      </c>
      <c r="E149" s="249" t="s">
        <v>834</v>
      </c>
      <c r="F149" s="250" t="s">
        <v>835</v>
      </c>
      <c r="G149" s="251" t="s">
        <v>551</v>
      </c>
      <c r="H149" s="252">
        <v>0</v>
      </c>
      <c r="I149" s="253"/>
      <c r="J149" s="254">
        <f>ROUND(I149*H149,2)</f>
        <v>0</v>
      </c>
      <c r="K149" s="255"/>
      <c r="L149" s="256"/>
      <c r="M149" s="257" t="s">
        <v>1</v>
      </c>
      <c r="N149" s="258" t="s">
        <v>41</v>
      </c>
      <c r="O149" s="94"/>
      <c r="P149" s="244">
        <f>O149*H149</f>
        <v>0</v>
      </c>
      <c r="Q149" s="244">
        <v>0</v>
      </c>
      <c r="R149" s="244">
        <f>Q149*H149</f>
        <v>0</v>
      </c>
      <c r="S149" s="244">
        <v>0</v>
      </c>
      <c r="T149" s="245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46" t="s">
        <v>162</v>
      </c>
      <c r="AT149" s="246" t="s">
        <v>444</v>
      </c>
      <c r="AU149" s="246" t="s">
        <v>81</v>
      </c>
      <c r="AY149" s="14" t="s">
        <v>147</v>
      </c>
      <c r="BE149" s="247">
        <f>IF(N149="základná",J149,0)</f>
        <v>0</v>
      </c>
      <c r="BF149" s="247">
        <f>IF(N149="znížená",J149,0)</f>
        <v>0</v>
      </c>
      <c r="BG149" s="247">
        <f>IF(N149="zákl. prenesená",J149,0)</f>
        <v>0</v>
      </c>
      <c r="BH149" s="247">
        <f>IF(N149="zníž. prenesená",J149,0)</f>
        <v>0</v>
      </c>
      <c r="BI149" s="247">
        <f>IF(N149="nulová",J149,0)</f>
        <v>0</v>
      </c>
      <c r="BJ149" s="14" t="s">
        <v>85</v>
      </c>
      <c r="BK149" s="247">
        <f>ROUND(I149*H149,2)</f>
        <v>0</v>
      </c>
      <c r="BL149" s="14" t="s">
        <v>153</v>
      </c>
      <c r="BM149" s="246" t="s">
        <v>219</v>
      </c>
    </row>
    <row r="150" s="2" customFormat="1" ht="16.5" customHeight="1">
      <c r="A150" s="35"/>
      <c r="B150" s="36"/>
      <c r="C150" s="248" t="s">
        <v>75</v>
      </c>
      <c r="D150" s="248" t="s">
        <v>444</v>
      </c>
      <c r="E150" s="249" t="s">
        <v>836</v>
      </c>
      <c r="F150" s="250" t="s">
        <v>837</v>
      </c>
      <c r="G150" s="251" t="s">
        <v>551</v>
      </c>
      <c r="H150" s="252">
        <v>200</v>
      </c>
      <c r="I150" s="253"/>
      <c r="J150" s="254">
        <f>ROUND(I150*H150,2)</f>
        <v>0</v>
      </c>
      <c r="K150" s="255"/>
      <c r="L150" s="256"/>
      <c r="M150" s="257" t="s">
        <v>1</v>
      </c>
      <c r="N150" s="258" t="s">
        <v>41</v>
      </c>
      <c r="O150" s="94"/>
      <c r="P150" s="244">
        <f>O150*H150</f>
        <v>0</v>
      </c>
      <c r="Q150" s="244">
        <v>0</v>
      </c>
      <c r="R150" s="244">
        <f>Q150*H150</f>
        <v>0</v>
      </c>
      <c r="S150" s="244">
        <v>0</v>
      </c>
      <c r="T150" s="245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46" t="s">
        <v>162</v>
      </c>
      <c r="AT150" s="246" t="s">
        <v>444</v>
      </c>
      <c r="AU150" s="246" t="s">
        <v>81</v>
      </c>
      <c r="AY150" s="14" t="s">
        <v>147</v>
      </c>
      <c r="BE150" s="247">
        <f>IF(N150="základná",J150,0)</f>
        <v>0</v>
      </c>
      <c r="BF150" s="247">
        <f>IF(N150="znížená",J150,0)</f>
        <v>0</v>
      </c>
      <c r="BG150" s="247">
        <f>IF(N150="zákl. prenesená",J150,0)</f>
        <v>0</v>
      </c>
      <c r="BH150" s="247">
        <f>IF(N150="zníž. prenesená",J150,0)</f>
        <v>0</v>
      </c>
      <c r="BI150" s="247">
        <f>IF(N150="nulová",J150,0)</f>
        <v>0</v>
      </c>
      <c r="BJ150" s="14" t="s">
        <v>85</v>
      </c>
      <c r="BK150" s="247">
        <f>ROUND(I150*H150,2)</f>
        <v>0</v>
      </c>
      <c r="BL150" s="14" t="s">
        <v>153</v>
      </c>
      <c r="BM150" s="246" t="s">
        <v>223</v>
      </c>
    </row>
    <row r="151" s="2" customFormat="1" ht="16.5" customHeight="1">
      <c r="A151" s="35"/>
      <c r="B151" s="36"/>
      <c r="C151" s="248" t="s">
        <v>75</v>
      </c>
      <c r="D151" s="248" t="s">
        <v>444</v>
      </c>
      <c r="E151" s="249" t="s">
        <v>838</v>
      </c>
      <c r="F151" s="250" t="s">
        <v>839</v>
      </c>
      <c r="G151" s="251" t="s">
        <v>551</v>
      </c>
      <c r="H151" s="252">
        <v>35</v>
      </c>
      <c r="I151" s="253"/>
      <c r="J151" s="254">
        <f>ROUND(I151*H151,2)</f>
        <v>0</v>
      </c>
      <c r="K151" s="255"/>
      <c r="L151" s="256"/>
      <c r="M151" s="257" t="s">
        <v>1</v>
      </c>
      <c r="N151" s="258" t="s">
        <v>41</v>
      </c>
      <c r="O151" s="94"/>
      <c r="P151" s="244">
        <f>O151*H151</f>
        <v>0</v>
      </c>
      <c r="Q151" s="244">
        <v>0</v>
      </c>
      <c r="R151" s="244">
        <f>Q151*H151</f>
        <v>0</v>
      </c>
      <c r="S151" s="244">
        <v>0</v>
      </c>
      <c r="T151" s="245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46" t="s">
        <v>162</v>
      </c>
      <c r="AT151" s="246" t="s">
        <v>444</v>
      </c>
      <c r="AU151" s="246" t="s">
        <v>81</v>
      </c>
      <c r="AY151" s="14" t="s">
        <v>147</v>
      </c>
      <c r="BE151" s="247">
        <f>IF(N151="základná",J151,0)</f>
        <v>0</v>
      </c>
      <c r="BF151" s="247">
        <f>IF(N151="znížená",J151,0)</f>
        <v>0</v>
      </c>
      <c r="BG151" s="247">
        <f>IF(N151="zákl. prenesená",J151,0)</f>
        <v>0</v>
      </c>
      <c r="BH151" s="247">
        <f>IF(N151="zníž. prenesená",J151,0)</f>
        <v>0</v>
      </c>
      <c r="BI151" s="247">
        <f>IF(N151="nulová",J151,0)</f>
        <v>0</v>
      </c>
      <c r="BJ151" s="14" t="s">
        <v>85</v>
      </c>
      <c r="BK151" s="247">
        <f>ROUND(I151*H151,2)</f>
        <v>0</v>
      </c>
      <c r="BL151" s="14" t="s">
        <v>153</v>
      </c>
      <c r="BM151" s="246" t="s">
        <v>226</v>
      </c>
    </row>
    <row r="152" s="2" customFormat="1" ht="16.5" customHeight="1">
      <c r="A152" s="35"/>
      <c r="B152" s="36"/>
      <c r="C152" s="248" t="s">
        <v>75</v>
      </c>
      <c r="D152" s="248" t="s">
        <v>444</v>
      </c>
      <c r="E152" s="249" t="s">
        <v>840</v>
      </c>
      <c r="F152" s="250" t="s">
        <v>841</v>
      </c>
      <c r="G152" s="251" t="s">
        <v>551</v>
      </c>
      <c r="H152" s="252">
        <v>0</v>
      </c>
      <c r="I152" s="253"/>
      <c r="J152" s="254">
        <f>ROUND(I152*H152,2)</f>
        <v>0</v>
      </c>
      <c r="K152" s="255"/>
      <c r="L152" s="256"/>
      <c r="M152" s="257" t="s">
        <v>1</v>
      </c>
      <c r="N152" s="258" t="s">
        <v>41</v>
      </c>
      <c r="O152" s="94"/>
      <c r="P152" s="244">
        <f>O152*H152</f>
        <v>0</v>
      </c>
      <c r="Q152" s="244">
        <v>0</v>
      </c>
      <c r="R152" s="244">
        <f>Q152*H152</f>
        <v>0</v>
      </c>
      <c r="S152" s="244">
        <v>0</v>
      </c>
      <c r="T152" s="245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46" t="s">
        <v>162</v>
      </c>
      <c r="AT152" s="246" t="s">
        <v>444</v>
      </c>
      <c r="AU152" s="246" t="s">
        <v>81</v>
      </c>
      <c r="AY152" s="14" t="s">
        <v>147</v>
      </c>
      <c r="BE152" s="247">
        <f>IF(N152="základná",J152,0)</f>
        <v>0</v>
      </c>
      <c r="BF152" s="247">
        <f>IF(N152="znížená",J152,0)</f>
        <v>0</v>
      </c>
      <c r="BG152" s="247">
        <f>IF(N152="zákl. prenesená",J152,0)</f>
        <v>0</v>
      </c>
      <c r="BH152" s="247">
        <f>IF(N152="zníž. prenesená",J152,0)</f>
        <v>0</v>
      </c>
      <c r="BI152" s="247">
        <f>IF(N152="nulová",J152,0)</f>
        <v>0</v>
      </c>
      <c r="BJ152" s="14" t="s">
        <v>85</v>
      </c>
      <c r="BK152" s="247">
        <f>ROUND(I152*H152,2)</f>
        <v>0</v>
      </c>
      <c r="BL152" s="14" t="s">
        <v>153</v>
      </c>
      <c r="BM152" s="246" t="s">
        <v>231</v>
      </c>
    </row>
    <row r="153" s="2" customFormat="1" ht="16.5" customHeight="1">
      <c r="A153" s="35"/>
      <c r="B153" s="36"/>
      <c r="C153" s="248" t="s">
        <v>75</v>
      </c>
      <c r="D153" s="248" t="s">
        <v>444</v>
      </c>
      <c r="E153" s="249" t="s">
        <v>842</v>
      </c>
      <c r="F153" s="250" t="s">
        <v>843</v>
      </c>
      <c r="G153" s="251" t="s">
        <v>551</v>
      </c>
      <c r="H153" s="252">
        <v>200</v>
      </c>
      <c r="I153" s="253"/>
      <c r="J153" s="254">
        <f>ROUND(I153*H153,2)</f>
        <v>0</v>
      </c>
      <c r="K153" s="255"/>
      <c r="L153" s="256"/>
      <c r="M153" s="257" t="s">
        <v>1</v>
      </c>
      <c r="N153" s="258" t="s">
        <v>41</v>
      </c>
      <c r="O153" s="94"/>
      <c r="P153" s="244">
        <f>O153*H153</f>
        <v>0</v>
      </c>
      <c r="Q153" s="244">
        <v>0</v>
      </c>
      <c r="R153" s="244">
        <f>Q153*H153</f>
        <v>0</v>
      </c>
      <c r="S153" s="244">
        <v>0</v>
      </c>
      <c r="T153" s="245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46" t="s">
        <v>162</v>
      </c>
      <c r="AT153" s="246" t="s">
        <v>444</v>
      </c>
      <c r="AU153" s="246" t="s">
        <v>81</v>
      </c>
      <c r="AY153" s="14" t="s">
        <v>147</v>
      </c>
      <c r="BE153" s="247">
        <f>IF(N153="základná",J153,0)</f>
        <v>0</v>
      </c>
      <c r="BF153" s="247">
        <f>IF(N153="znížená",J153,0)</f>
        <v>0</v>
      </c>
      <c r="BG153" s="247">
        <f>IF(N153="zákl. prenesená",J153,0)</f>
        <v>0</v>
      </c>
      <c r="BH153" s="247">
        <f>IF(N153="zníž. prenesená",J153,0)</f>
        <v>0</v>
      </c>
      <c r="BI153" s="247">
        <f>IF(N153="nulová",J153,0)</f>
        <v>0</v>
      </c>
      <c r="BJ153" s="14" t="s">
        <v>85</v>
      </c>
      <c r="BK153" s="247">
        <f>ROUND(I153*H153,2)</f>
        <v>0</v>
      </c>
      <c r="BL153" s="14" t="s">
        <v>153</v>
      </c>
      <c r="BM153" s="246" t="s">
        <v>234</v>
      </c>
    </row>
    <row r="154" s="2" customFormat="1" ht="16.5" customHeight="1">
      <c r="A154" s="35"/>
      <c r="B154" s="36"/>
      <c r="C154" s="248" t="s">
        <v>75</v>
      </c>
      <c r="D154" s="248" t="s">
        <v>444</v>
      </c>
      <c r="E154" s="249" t="s">
        <v>844</v>
      </c>
      <c r="F154" s="250" t="s">
        <v>845</v>
      </c>
      <c r="G154" s="251" t="s">
        <v>551</v>
      </c>
      <c r="H154" s="252">
        <v>100</v>
      </c>
      <c r="I154" s="253"/>
      <c r="J154" s="254">
        <f>ROUND(I154*H154,2)</f>
        <v>0</v>
      </c>
      <c r="K154" s="255"/>
      <c r="L154" s="256"/>
      <c r="M154" s="257" t="s">
        <v>1</v>
      </c>
      <c r="N154" s="258" t="s">
        <v>41</v>
      </c>
      <c r="O154" s="94"/>
      <c r="P154" s="244">
        <f>O154*H154</f>
        <v>0</v>
      </c>
      <c r="Q154" s="244">
        <v>0</v>
      </c>
      <c r="R154" s="244">
        <f>Q154*H154</f>
        <v>0</v>
      </c>
      <c r="S154" s="244">
        <v>0</v>
      </c>
      <c r="T154" s="245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46" t="s">
        <v>162</v>
      </c>
      <c r="AT154" s="246" t="s">
        <v>444</v>
      </c>
      <c r="AU154" s="246" t="s">
        <v>81</v>
      </c>
      <c r="AY154" s="14" t="s">
        <v>147</v>
      </c>
      <c r="BE154" s="247">
        <f>IF(N154="základná",J154,0)</f>
        <v>0</v>
      </c>
      <c r="BF154" s="247">
        <f>IF(N154="znížená",J154,0)</f>
        <v>0</v>
      </c>
      <c r="BG154" s="247">
        <f>IF(N154="zákl. prenesená",J154,0)</f>
        <v>0</v>
      </c>
      <c r="BH154" s="247">
        <f>IF(N154="zníž. prenesená",J154,0)</f>
        <v>0</v>
      </c>
      <c r="BI154" s="247">
        <f>IF(N154="nulová",J154,0)</f>
        <v>0</v>
      </c>
      <c r="BJ154" s="14" t="s">
        <v>85</v>
      </c>
      <c r="BK154" s="247">
        <f>ROUND(I154*H154,2)</f>
        <v>0</v>
      </c>
      <c r="BL154" s="14" t="s">
        <v>153</v>
      </c>
      <c r="BM154" s="246" t="s">
        <v>238</v>
      </c>
    </row>
    <row r="155" s="2" customFormat="1" ht="16.5" customHeight="1">
      <c r="A155" s="35"/>
      <c r="B155" s="36"/>
      <c r="C155" s="248" t="s">
        <v>75</v>
      </c>
      <c r="D155" s="248" t="s">
        <v>444</v>
      </c>
      <c r="E155" s="249" t="s">
        <v>846</v>
      </c>
      <c r="F155" s="250" t="s">
        <v>847</v>
      </c>
      <c r="G155" s="251" t="s">
        <v>551</v>
      </c>
      <c r="H155" s="252">
        <v>0</v>
      </c>
      <c r="I155" s="253"/>
      <c r="J155" s="254">
        <f>ROUND(I155*H155,2)</f>
        <v>0</v>
      </c>
      <c r="K155" s="255"/>
      <c r="L155" s="256"/>
      <c r="M155" s="257" t="s">
        <v>1</v>
      </c>
      <c r="N155" s="258" t="s">
        <v>41</v>
      </c>
      <c r="O155" s="94"/>
      <c r="P155" s="244">
        <f>O155*H155</f>
        <v>0</v>
      </c>
      <c r="Q155" s="244">
        <v>0</v>
      </c>
      <c r="R155" s="244">
        <f>Q155*H155</f>
        <v>0</v>
      </c>
      <c r="S155" s="244">
        <v>0</v>
      </c>
      <c r="T155" s="245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46" t="s">
        <v>162</v>
      </c>
      <c r="AT155" s="246" t="s">
        <v>444</v>
      </c>
      <c r="AU155" s="246" t="s">
        <v>81</v>
      </c>
      <c r="AY155" s="14" t="s">
        <v>147</v>
      </c>
      <c r="BE155" s="247">
        <f>IF(N155="základná",J155,0)</f>
        <v>0</v>
      </c>
      <c r="BF155" s="247">
        <f>IF(N155="znížená",J155,0)</f>
        <v>0</v>
      </c>
      <c r="BG155" s="247">
        <f>IF(N155="zákl. prenesená",J155,0)</f>
        <v>0</v>
      </c>
      <c r="BH155" s="247">
        <f>IF(N155="zníž. prenesená",J155,0)</f>
        <v>0</v>
      </c>
      <c r="BI155" s="247">
        <f>IF(N155="nulová",J155,0)</f>
        <v>0</v>
      </c>
      <c r="BJ155" s="14" t="s">
        <v>85</v>
      </c>
      <c r="BK155" s="247">
        <f>ROUND(I155*H155,2)</f>
        <v>0</v>
      </c>
      <c r="BL155" s="14" t="s">
        <v>153</v>
      </c>
      <c r="BM155" s="246" t="s">
        <v>241</v>
      </c>
    </row>
    <row r="156" s="2" customFormat="1" ht="16.5" customHeight="1">
      <c r="A156" s="35"/>
      <c r="B156" s="36"/>
      <c r="C156" s="248" t="s">
        <v>75</v>
      </c>
      <c r="D156" s="248" t="s">
        <v>444</v>
      </c>
      <c r="E156" s="249" t="s">
        <v>848</v>
      </c>
      <c r="F156" s="250" t="s">
        <v>849</v>
      </c>
      <c r="G156" s="251" t="s">
        <v>551</v>
      </c>
      <c r="H156" s="252">
        <v>680</v>
      </c>
      <c r="I156" s="253"/>
      <c r="J156" s="254">
        <f>ROUND(I156*H156,2)</f>
        <v>0</v>
      </c>
      <c r="K156" s="255"/>
      <c r="L156" s="256"/>
      <c r="M156" s="257" t="s">
        <v>1</v>
      </c>
      <c r="N156" s="258" t="s">
        <v>41</v>
      </c>
      <c r="O156" s="94"/>
      <c r="P156" s="244">
        <f>O156*H156</f>
        <v>0</v>
      </c>
      <c r="Q156" s="244">
        <v>0</v>
      </c>
      <c r="R156" s="244">
        <f>Q156*H156</f>
        <v>0</v>
      </c>
      <c r="S156" s="244">
        <v>0</v>
      </c>
      <c r="T156" s="245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46" t="s">
        <v>162</v>
      </c>
      <c r="AT156" s="246" t="s">
        <v>444</v>
      </c>
      <c r="AU156" s="246" t="s">
        <v>81</v>
      </c>
      <c r="AY156" s="14" t="s">
        <v>147</v>
      </c>
      <c r="BE156" s="247">
        <f>IF(N156="základná",J156,0)</f>
        <v>0</v>
      </c>
      <c r="BF156" s="247">
        <f>IF(N156="znížená",J156,0)</f>
        <v>0</v>
      </c>
      <c r="BG156" s="247">
        <f>IF(N156="zákl. prenesená",J156,0)</f>
        <v>0</v>
      </c>
      <c r="BH156" s="247">
        <f>IF(N156="zníž. prenesená",J156,0)</f>
        <v>0</v>
      </c>
      <c r="BI156" s="247">
        <f>IF(N156="nulová",J156,0)</f>
        <v>0</v>
      </c>
      <c r="BJ156" s="14" t="s">
        <v>85</v>
      </c>
      <c r="BK156" s="247">
        <f>ROUND(I156*H156,2)</f>
        <v>0</v>
      </c>
      <c r="BL156" s="14" t="s">
        <v>153</v>
      </c>
      <c r="BM156" s="246" t="s">
        <v>245</v>
      </c>
    </row>
    <row r="157" s="2" customFormat="1" ht="16.5" customHeight="1">
      <c r="A157" s="35"/>
      <c r="B157" s="36"/>
      <c r="C157" s="248" t="s">
        <v>75</v>
      </c>
      <c r="D157" s="248" t="s">
        <v>444</v>
      </c>
      <c r="E157" s="249" t="s">
        <v>850</v>
      </c>
      <c r="F157" s="250" t="s">
        <v>851</v>
      </c>
      <c r="G157" s="251" t="s">
        <v>551</v>
      </c>
      <c r="H157" s="252">
        <v>600</v>
      </c>
      <c r="I157" s="253"/>
      <c r="J157" s="254">
        <f>ROUND(I157*H157,2)</f>
        <v>0</v>
      </c>
      <c r="K157" s="255"/>
      <c r="L157" s="256"/>
      <c r="M157" s="257" t="s">
        <v>1</v>
      </c>
      <c r="N157" s="258" t="s">
        <v>41</v>
      </c>
      <c r="O157" s="94"/>
      <c r="P157" s="244">
        <f>O157*H157</f>
        <v>0</v>
      </c>
      <c r="Q157" s="244">
        <v>0</v>
      </c>
      <c r="R157" s="244">
        <f>Q157*H157</f>
        <v>0</v>
      </c>
      <c r="S157" s="244">
        <v>0</v>
      </c>
      <c r="T157" s="245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46" t="s">
        <v>162</v>
      </c>
      <c r="AT157" s="246" t="s">
        <v>444</v>
      </c>
      <c r="AU157" s="246" t="s">
        <v>81</v>
      </c>
      <c r="AY157" s="14" t="s">
        <v>147</v>
      </c>
      <c r="BE157" s="247">
        <f>IF(N157="základná",J157,0)</f>
        <v>0</v>
      </c>
      <c r="BF157" s="247">
        <f>IF(N157="znížená",J157,0)</f>
        <v>0</v>
      </c>
      <c r="BG157" s="247">
        <f>IF(N157="zákl. prenesená",J157,0)</f>
        <v>0</v>
      </c>
      <c r="BH157" s="247">
        <f>IF(N157="zníž. prenesená",J157,0)</f>
        <v>0</v>
      </c>
      <c r="BI157" s="247">
        <f>IF(N157="nulová",J157,0)</f>
        <v>0</v>
      </c>
      <c r="BJ157" s="14" t="s">
        <v>85</v>
      </c>
      <c r="BK157" s="247">
        <f>ROUND(I157*H157,2)</f>
        <v>0</v>
      </c>
      <c r="BL157" s="14" t="s">
        <v>153</v>
      </c>
      <c r="BM157" s="246" t="s">
        <v>248</v>
      </c>
    </row>
    <row r="158" s="2" customFormat="1" ht="16.5" customHeight="1">
      <c r="A158" s="35"/>
      <c r="B158" s="36"/>
      <c r="C158" s="248" t="s">
        <v>75</v>
      </c>
      <c r="D158" s="248" t="s">
        <v>444</v>
      </c>
      <c r="E158" s="249" t="s">
        <v>852</v>
      </c>
      <c r="F158" s="250" t="s">
        <v>853</v>
      </c>
      <c r="G158" s="251" t="s">
        <v>230</v>
      </c>
      <c r="H158" s="252">
        <v>350</v>
      </c>
      <c r="I158" s="253"/>
      <c r="J158" s="254">
        <f>ROUND(I158*H158,2)</f>
        <v>0</v>
      </c>
      <c r="K158" s="255"/>
      <c r="L158" s="256"/>
      <c r="M158" s="257" t="s">
        <v>1</v>
      </c>
      <c r="N158" s="258" t="s">
        <v>41</v>
      </c>
      <c r="O158" s="94"/>
      <c r="P158" s="244">
        <f>O158*H158</f>
        <v>0</v>
      </c>
      <c r="Q158" s="244">
        <v>0</v>
      </c>
      <c r="R158" s="244">
        <f>Q158*H158</f>
        <v>0</v>
      </c>
      <c r="S158" s="244">
        <v>0</v>
      </c>
      <c r="T158" s="245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46" t="s">
        <v>162</v>
      </c>
      <c r="AT158" s="246" t="s">
        <v>444</v>
      </c>
      <c r="AU158" s="246" t="s">
        <v>81</v>
      </c>
      <c r="AY158" s="14" t="s">
        <v>147</v>
      </c>
      <c r="BE158" s="247">
        <f>IF(N158="základná",J158,0)</f>
        <v>0</v>
      </c>
      <c r="BF158" s="247">
        <f>IF(N158="znížená",J158,0)</f>
        <v>0</v>
      </c>
      <c r="BG158" s="247">
        <f>IF(N158="zákl. prenesená",J158,0)</f>
        <v>0</v>
      </c>
      <c r="BH158" s="247">
        <f>IF(N158="zníž. prenesená",J158,0)</f>
        <v>0</v>
      </c>
      <c r="BI158" s="247">
        <f>IF(N158="nulová",J158,0)</f>
        <v>0</v>
      </c>
      <c r="BJ158" s="14" t="s">
        <v>85</v>
      </c>
      <c r="BK158" s="247">
        <f>ROUND(I158*H158,2)</f>
        <v>0</v>
      </c>
      <c r="BL158" s="14" t="s">
        <v>153</v>
      </c>
      <c r="BM158" s="246" t="s">
        <v>252</v>
      </c>
    </row>
    <row r="159" s="2" customFormat="1" ht="16.5" customHeight="1">
      <c r="A159" s="35"/>
      <c r="B159" s="36"/>
      <c r="C159" s="248" t="s">
        <v>75</v>
      </c>
      <c r="D159" s="248" t="s">
        <v>444</v>
      </c>
      <c r="E159" s="249" t="s">
        <v>854</v>
      </c>
      <c r="F159" s="250" t="s">
        <v>855</v>
      </c>
      <c r="G159" s="251" t="s">
        <v>230</v>
      </c>
      <c r="H159" s="252">
        <v>200</v>
      </c>
      <c r="I159" s="253"/>
      <c r="J159" s="254">
        <f>ROUND(I159*H159,2)</f>
        <v>0</v>
      </c>
      <c r="K159" s="255"/>
      <c r="L159" s="256"/>
      <c r="M159" s="257" t="s">
        <v>1</v>
      </c>
      <c r="N159" s="258" t="s">
        <v>41</v>
      </c>
      <c r="O159" s="94"/>
      <c r="P159" s="244">
        <f>O159*H159</f>
        <v>0</v>
      </c>
      <c r="Q159" s="244">
        <v>0</v>
      </c>
      <c r="R159" s="244">
        <f>Q159*H159</f>
        <v>0</v>
      </c>
      <c r="S159" s="244">
        <v>0</v>
      </c>
      <c r="T159" s="245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46" t="s">
        <v>162</v>
      </c>
      <c r="AT159" s="246" t="s">
        <v>444</v>
      </c>
      <c r="AU159" s="246" t="s">
        <v>81</v>
      </c>
      <c r="AY159" s="14" t="s">
        <v>147</v>
      </c>
      <c r="BE159" s="247">
        <f>IF(N159="základná",J159,0)</f>
        <v>0</v>
      </c>
      <c r="BF159" s="247">
        <f>IF(N159="znížená",J159,0)</f>
        <v>0</v>
      </c>
      <c r="BG159" s="247">
        <f>IF(N159="zákl. prenesená",J159,0)</f>
        <v>0</v>
      </c>
      <c r="BH159" s="247">
        <f>IF(N159="zníž. prenesená",J159,0)</f>
        <v>0</v>
      </c>
      <c r="BI159" s="247">
        <f>IF(N159="nulová",J159,0)</f>
        <v>0</v>
      </c>
      <c r="BJ159" s="14" t="s">
        <v>85</v>
      </c>
      <c r="BK159" s="247">
        <f>ROUND(I159*H159,2)</f>
        <v>0</v>
      </c>
      <c r="BL159" s="14" t="s">
        <v>153</v>
      </c>
      <c r="BM159" s="246" t="s">
        <v>255</v>
      </c>
    </row>
    <row r="160" s="2" customFormat="1" ht="16.5" customHeight="1">
      <c r="A160" s="35"/>
      <c r="B160" s="36"/>
      <c r="C160" s="248" t="s">
        <v>75</v>
      </c>
      <c r="D160" s="248" t="s">
        <v>444</v>
      </c>
      <c r="E160" s="249" t="s">
        <v>856</v>
      </c>
      <c r="F160" s="250" t="s">
        <v>857</v>
      </c>
      <c r="G160" s="251" t="s">
        <v>551</v>
      </c>
      <c r="H160" s="252">
        <v>50</v>
      </c>
      <c r="I160" s="253"/>
      <c r="J160" s="254">
        <f>ROUND(I160*H160,2)</f>
        <v>0</v>
      </c>
      <c r="K160" s="255"/>
      <c r="L160" s="256"/>
      <c r="M160" s="257" t="s">
        <v>1</v>
      </c>
      <c r="N160" s="258" t="s">
        <v>41</v>
      </c>
      <c r="O160" s="94"/>
      <c r="P160" s="244">
        <f>O160*H160</f>
        <v>0</v>
      </c>
      <c r="Q160" s="244">
        <v>0</v>
      </c>
      <c r="R160" s="244">
        <f>Q160*H160</f>
        <v>0</v>
      </c>
      <c r="S160" s="244">
        <v>0</v>
      </c>
      <c r="T160" s="245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46" t="s">
        <v>162</v>
      </c>
      <c r="AT160" s="246" t="s">
        <v>444</v>
      </c>
      <c r="AU160" s="246" t="s">
        <v>81</v>
      </c>
      <c r="AY160" s="14" t="s">
        <v>147</v>
      </c>
      <c r="BE160" s="247">
        <f>IF(N160="základná",J160,0)</f>
        <v>0</v>
      </c>
      <c r="BF160" s="247">
        <f>IF(N160="znížená",J160,0)</f>
        <v>0</v>
      </c>
      <c r="BG160" s="247">
        <f>IF(N160="zákl. prenesená",J160,0)</f>
        <v>0</v>
      </c>
      <c r="BH160" s="247">
        <f>IF(N160="zníž. prenesená",J160,0)</f>
        <v>0</v>
      </c>
      <c r="BI160" s="247">
        <f>IF(N160="nulová",J160,0)</f>
        <v>0</v>
      </c>
      <c r="BJ160" s="14" t="s">
        <v>85</v>
      </c>
      <c r="BK160" s="247">
        <f>ROUND(I160*H160,2)</f>
        <v>0</v>
      </c>
      <c r="BL160" s="14" t="s">
        <v>153</v>
      </c>
      <c r="BM160" s="246" t="s">
        <v>259</v>
      </c>
    </row>
    <row r="161" s="2" customFormat="1" ht="16.5" customHeight="1">
      <c r="A161" s="35"/>
      <c r="B161" s="36"/>
      <c r="C161" s="248" t="s">
        <v>75</v>
      </c>
      <c r="D161" s="248" t="s">
        <v>444</v>
      </c>
      <c r="E161" s="249" t="s">
        <v>858</v>
      </c>
      <c r="F161" s="250" t="s">
        <v>859</v>
      </c>
      <c r="G161" s="251" t="s">
        <v>230</v>
      </c>
      <c r="H161" s="252">
        <v>500</v>
      </c>
      <c r="I161" s="253"/>
      <c r="J161" s="254">
        <f>ROUND(I161*H161,2)</f>
        <v>0</v>
      </c>
      <c r="K161" s="255"/>
      <c r="L161" s="256"/>
      <c r="M161" s="257" t="s">
        <v>1</v>
      </c>
      <c r="N161" s="258" t="s">
        <v>41</v>
      </c>
      <c r="O161" s="94"/>
      <c r="P161" s="244">
        <f>O161*H161</f>
        <v>0</v>
      </c>
      <c r="Q161" s="244">
        <v>0</v>
      </c>
      <c r="R161" s="244">
        <f>Q161*H161</f>
        <v>0</v>
      </c>
      <c r="S161" s="244">
        <v>0</v>
      </c>
      <c r="T161" s="245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46" t="s">
        <v>162</v>
      </c>
      <c r="AT161" s="246" t="s">
        <v>444</v>
      </c>
      <c r="AU161" s="246" t="s">
        <v>81</v>
      </c>
      <c r="AY161" s="14" t="s">
        <v>147</v>
      </c>
      <c r="BE161" s="247">
        <f>IF(N161="základná",J161,0)</f>
        <v>0</v>
      </c>
      <c r="BF161" s="247">
        <f>IF(N161="znížená",J161,0)</f>
        <v>0</v>
      </c>
      <c r="BG161" s="247">
        <f>IF(N161="zákl. prenesená",J161,0)</f>
        <v>0</v>
      </c>
      <c r="BH161" s="247">
        <f>IF(N161="zníž. prenesená",J161,0)</f>
        <v>0</v>
      </c>
      <c r="BI161" s="247">
        <f>IF(N161="nulová",J161,0)</f>
        <v>0</v>
      </c>
      <c r="BJ161" s="14" t="s">
        <v>85</v>
      </c>
      <c r="BK161" s="247">
        <f>ROUND(I161*H161,2)</f>
        <v>0</v>
      </c>
      <c r="BL161" s="14" t="s">
        <v>153</v>
      </c>
      <c r="BM161" s="246" t="s">
        <v>262</v>
      </c>
    </row>
    <row r="162" s="2" customFormat="1" ht="16.5" customHeight="1">
      <c r="A162" s="35"/>
      <c r="B162" s="36"/>
      <c r="C162" s="248" t="s">
        <v>75</v>
      </c>
      <c r="D162" s="248" t="s">
        <v>444</v>
      </c>
      <c r="E162" s="249" t="s">
        <v>860</v>
      </c>
      <c r="F162" s="250" t="s">
        <v>861</v>
      </c>
      <c r="G162" s="251" t="s">
        <v>230</v>
      </c>
      <c r="H162" s="252">
        <v>2</v>
      </c>
      <c r="I162" s="253"/>
      <c r="J162" s="254">
        <f>ROUND(I162*H162,2)</f>
        <v>0</v>
      </c>
      <c r="K162" s="255"/>
      <c r="L162" s="256"/>
      <c r="M162" s="257" t="s">
        <v>1</v>
      </c>
      <c r="N162" s="258" t="s">
        <v>41</v>
      </c>
      <c r="O162" s="94"/>
      <c r="P162" s="244">
        <f>O162*H162</f>
        <v>0</v>
      </c>
      <c r="Q162" s="244">
        <v>0</v>
      </c>
      <c r="R162" s="244">
        <f>Q162*H162</f>
        <v>0</v>
      </c>
      <c r="S162" s="244">
        <v>0</v>
      </c>
      <c r="T162" s="245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46" t="s">
        <v>162</v>
      </c>
      <c r="AT162" s="246" t="s">
        <v>444</v>
      </c>
      <c r="AU162" s="246" t="s">
        <v>81</v>
      </c>
      <c r="AY162" s="14" t="s">
        <v>147</v>
      </c>
      <c r="BE162" s="247">
        <f>IF(N162="základná",J162,0)</f>
        <v>0</v>
      </c>
      <c r="BF162" s="247">
        <f>IF(N162="znížená",J162,0)</f>
        <v>0</v>
      </c>
      <c r="BG162" s="247">
        <f>IF(N162="zákl. prenesená",J162,0)</f>
        <v>0</v>
      </c>
      <c r="BH162" s="247">
        <f>IF(N162="zníž. prenesená",J162,0)</f>
        <v>0</v>
      </c>
      <c r="BI162" s="247">
        <f>IF(N162="nulová",J162,0)</f>
        <v>0</v>
      </c>
      <c r="BJ162" s="14" t="s">
        <v>85</v>
      </c>
      <c r="BK162" s="247">
        <f>ROUND(I162*H162,2)</f>
        <v>0</v>
      </c>
      <c r="BL162" s="14" t="s">
        <v>153</v>
      </c>
      <c r="BM162" s="246" t="s">
        <v>267</v>
      </c>
    </row>
    <row r="163" s="2" customFormat="1" ht="16.5" customHeight="1">
      <c r="A163" s="35"/>
      <c r="B163" s="36"/>
      <c r="C163" s="248" t="s">
        <v>75</v>
      </c>
      <c r="D163" s="248" t="s">
        <v>444</v>
      </c>
      <c r="E163" s="249" t="s">
        <v>862</v>
      </c>
      <c r="F163" s="250" t="s">
        <v>863</v>
      </c>
      <c r="G163" s="251" t="s">
        <v>447</v>
      </c>
      <c r="H163" s="252">
        <v>20</v>
      </c>
      <c r="I163" s="253"/>
      <c r="J163" s="254">
        <f>ROUND(I163*H163,2)</f>
        <v>0</v>
      </c>
      <c r="K163" s="255"/>
      <c r="L163" s="256"/>
      <c r="M163" s="257" t="s">
        <v>1</v>
      </c>
      <c r="N163" s="258" t="s">
        <v>41</v>
      </c>
      <c r="O163" s="94"/>
      <c r="P163" s="244">
        <f>O163*H163</f>
        <v>0</v>
      </c>
      <c r="Q163" s="244">
        <v>0</v>
      </c>
      <c r="R163" s="244">
        <f>Q163*H163</f>
        <v>0</v>
      </c>
      <c r="S163" s="244">
        <v>0</v>
      </c>
      <c r="T163" s="245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46" t="s">
        <v>162</v>
      </c>
      <c r="AT163" s="246" t="s">
        <v>444</v>
      </c>
      <c r="AU163" s="246" t="s">
        <v>81</v>
      </c>
      <c r="AY163" s="14" t="s">
        <v>147</v>
      </c>
      <c r="BE163" s="247">
        <f>IF(N163="základná",J163,0)</f>
        <v>0</v>
      </c>
      <c r="BF163" s="247">
        <f>IF(N163="znížená",J163,0)</f>
        <v>0</v>
      </c>
      <c r="BG163" s="247">
        <f>IF(N163="zákl. prenesená",J163,0)</f>
        <v>0</v>
      </c>
      <c r="BH163" s="247">
        <f>IF(N163="zníž. prenesená",J163,0)</f>
        <v>0</v>
      </c>
      <c r="BI163" s="247">
        <f>IF(N163="nulová",J163,0)</f>
        <v>0</v>
      </c>
      <c r="BJ163" s="14" t="s">
        <v>85</v>
      </c>
      <c r="BK163" s="247">
        <f>ROUND(I163*H163,2)</f>
        <v>0</v>
      </c>
      <c r="BL163" s="14" t="s">
        <v>153</v>
      </c>
      <c r="BM163" s="246" t="s">
        <v>270</v>
      </c>
    </row>
    <row r="164" s="2" customFormat="1" ht="16.5" customHeight="1">
      <c r="A164" s="35"/>
      <c r="B164" s="36"/>
      <c r="C164" s="248" t="s">
        <v>75</v>
      </c>
      <c r="D164" s="248" t="s">
        <v>444</v>
      </c>
      <c r="E164" s="249" t="s">
        <v>864</v>
      </c>
      <c r="F164" s="250" t="s">
        <v>865</v>
      </c>
      <c r="G164" s="251" t="s">
        <v>1</v>
      </c>
      <c r="H164" s="252">
        <v>2</v>
      </c>
      <c r="I164" s="253"/>
      <c r="J164" s="254">
        <f>ROUND(I164*H164,2)</f>
        <v>0</v>
      </c>
      <c r="K164" s="255"/>
      <c r="L164" s="256"/>
      <c r="M164" s="257" t="s">
        <v>1</v>
      </c>
      <c r="N164" s="258" t="s">
        <v>41</v>
      </c>
      <c r="O164" s="94"/>
      <c r="P164" s="244">
        <f>O164*H164</f>
        <v>0</v>
      </c>
      <c r="Q164" s="244">
        <v>0</v>
      </c>
      <c r="R164" s="244">
        <f>Q164*H164</f>
        <v>0</v>
      </c>
      <c r="S164" s="244">
        <v>0</v>
      </c>
      <c r="T164" s="245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46" t="s">
        <v>162</v>
      </c>
      <c r="AT164" s="246" t="s">
        <v>444</v>
      </c>
      <c r="AU164" s="246" t="s">
        <v>81</v>
      </c>
      <c r="AY164" s="14" t="s">
        <v>147</v>
      </c>
      <c r="BE164" s="247">
        <f>IF(N164="základná",J164,0)</f>
        <v>0</v>
      </c>
      <c r="BF164" s="247">
        <f>IF(N164="znížená",J164,0)</f>
        <v>0</v>
      </c>
      <c r="BG164" s="247">
        <f>IF(N164="zákl. prenesená",J164,0)</f>
        <v>0</v>
      </c>
      <c r="BH164" s="247">
        <f>IF(N164="zníž. prenesená",J164,0)</f>
        <v>0</v>
      </c>
      <c r="BI164" s="247">
        <f>IF(N164="nulová",J164,0)</f>
        <v>0</v>
      </c>
      <c r="BJ164" s="14" t="s">
        <v>85</v>
      </c>
      <c r="BK164" s="247">
        <f>ROUND(I164*H164,2)</f>
        <v>0</v>
      </c>
      <c r="BL164" s="14" t="s">
        <v>153</v>
      </c>
      <c r="BM164" s="246" t="s">
        <v>274</v>
      </c>
    </row>
    <row r="165" s="12" customFormat="1" ht="25.92" customHeight="1">
      <c r="A165" s="12"/>
      <c r="B165" s="218"/>
      <c r="C165" s="219"/>
      <c r="D165" s="220" t="s">
        <v>74</v>
      </c>
      <c r="E165" s="221" t="s">
        <v>866</v>
      </c>
      <c r="F165" s="221" t="s">
        <v>867</v>
      </c>
      <c r="G165" s="219"/>
      <c r="H165" s="219"/>
      <c r="I165" s="222"/>
      <c r="J165" s="223">
        <f>BK165</f>
        <v>0</v>
      </c>
      <c r="K165" s="219"/>
      <c r="L165" s="224"/>
      <c r="M165" s="225"/>
      <c r="N165" s="226"/>
      <c r="O165" s="226"/>
      <c r="P165" s="227">
        <f>SUM(P166:P170)</f>
        <v>0</v>
      </c>
      <c r="Q165" s="226"/>
      <c r="R165" s="227">
        <f>SUM(R166:R170)</f>
        <v>0</v>
      </c>
      <c r="S165" s="226"/>
      <c r="T165" s="228">
        <f>SUM(T166:T170)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29" t="s">
        <v>81</v>
      </c>
      <c r="AT165" s="230" t="s">
        <v>74</v>
      </c>
      <c r="AU165" s="230" t="s">
        <v>75</v>
      </c>
      <c r="AY165" s="229" t="s">
        <v>147</v>
      </c>
      <c r="BK165" s="231">
        <f>SUM(BK166:BK170)</f>
        <v>0</v>
      </c>
    </row>
    <row r="166" s="2" customFormat="1" ht="16.5" customHeight="1">
      <c r="A166" s="35"/>
      <c r="B166" s="36"/>
      <c r="C166" s="248" t="s">
        <v>75</v>
      </c>
      <c r="D166" s="248" t="s">
        <v>444</v>
      </c>
      <c r="E166" s="249" t="s">
        <v>868</v>
      </c>
      <c r="F166" s="250" t="s">
        <v>869</v>
      </c>
      <c r="G166" s="251" t="s">
        <v>230</v>
      </c>
      <c r="H166" s="252">
        <v>4</v>
      </c>
      <c r="I166" s="253"/>
      <c r="J166" s="254">
        <f>ROUND(I166*H166,2)</f>
        <v>0</v>
      </c>
      <c r="K166" s="255"/>
      <c r="L166" s="256"/>
      <c r="M166" s="257" t="s">
        <v>1</v>
      </c>
      <c r="N166" s="258" t="s">
        <v>41</v>
      </c>
      <c r="O166" s="94"/>
      <c r="P166" s="244">
        <f>O166*H166</f>
        <v>0</v>
      </c>
      <c r="Q166" s="244">
        <v>0</v>
      </c>
      <c r="R166" s="244">
        <f>Q166*H166</f>
        <v>0</v>
      </c>
      <c r="S166" s="244">
        <v>0</v>
      </c>
      <c r="T166" s="245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46" t="s">
        <v>162</v>
      </c>
      <c r="AT166" s="246" t="s">
        <v>444</v>
      </c>
      <c r="AU166" s="246" t="s">
        <v>81</v>
      </c>
      <c r="AY166" s="14" t="s">
        <v>147</v>
      </c>
      <c r="BE166" s="247">
        <f>IF(N166="základná",J166,0)</f>
        <v>0</v>
      </c>
      <c r="BF166" s="247">
        <f>IF(N166="znížená",J166,0)</f>
        <v>0</v>
      </c>
      <c r="BG166" s="247">
        <f>IF(N166="zákl. prenesená",J166,0)</f>
        <v>0</v>
      </c>
      <c r="BH166" s="247">
        <f>IF(N166="zníž. prenesená",J166,0)</f>
        <v>0</v>
      </c>
      <c r="BI166" s="247">
        <f>IF(N166="nulová",J166,0)</f>
        <v>0</v>
      </c>
      <c r="BJ166" s="14" t="s">
        <v>85</v>
      </c>
      <c r="BK166" s="247">
        <f>ROUND(I166*H166,2)</f>
        <v>0</v>
      </c>
      <c r="BL166" s="14" t="s">
        <v>153</v>
      </c>
      <c r="BM166" s="246" t="s">
        <v>277</v>
      </c>
    </row>
    <row r="167" s="2" customFormat="1" ht="16.5" customHeight="1">
      <c r="A167" s="35"/>
      <c r="B167" s="36"/>
      <c r="C167" s="248" t="s">
        <v>75</v>
      </c>
      <c r="D167" s="248" t="s">
        <v>444</v>
      </c>
      <c r="E167" s="249" t="s">
        <v>870</v>
      </c>
      <c r="F167" s="250" t="s">
        <v>871</v>
      </c>
      <c r="G167" s="251" t="s">
        <v>230</v>
      </c>
      <c r="H167" s="252">
        <v>22</v>
      </c>
      <c r="I167" s="253"/>
      <c r="J167" s="254">
        <f>ROUND(I167*H167,2)</f>
        <v>0</v>
      </c>
      <c r="K167" s="255"/>
      <c r="L167" s="256"/>
      <c r="M167" s="257" t="s">
        <v>1</v>
      </c>
      <c r="N167" s="258" t="s">
        <v>41</v>
      </c>
      <c r="O167" s="94"/>
      <c r="P167" s="244">
        <f>O167*H167</f>
        <v>0</v>
      </c>
      <c r="Q167" s="244">
        <v>0</v>
      </c>
      <c r="R167" s="244">
        <f>Q167*H167</f>
        <v>0</v>
      </c>
      <c r="S167" s="244">
        <v>0</v>
      </c>
      <c r="T167" s="245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46" t="s">
        <v>162</v>
      </c>
      <c r="AT167" s="246" t="s">
        <v>444</v>
      </c>
      <c r="AU167" s="246" t="s">
        <v>81</v>
      </c>
      <c r="AY167" s="14" t="s">
        <v>147</v>
      </c>
      <c r="BE167" s="247">
        <f>IF(N167="základná",J167,0)</f>
        <v>0</v>
      </c>
      <c r="BF167" s="247">
        <f>IF(N167="znížená",J167,0)</f>
        <v>0</v>
      </c>
      <c r="BG167" s="247">
        <f>IF(N167="zákl. prenesená",J167,0)</f>
        <v>0</v>
      </c>
      <c r="BH167" s="247">
        <f>IF(N167="zníž. prenesená",J167,0)</f>
        <v>0</v>
      </c>
      <c r="BI167" s="247">
        <f>IF(N167="nulová",J167,0)</f>
        <v>0</v>
      </c>
      <c r="BJ167" s="14" t="s">
        <v>85</v>
      </c>
      <c r="BK167" s="247">
        <f>ROUND(I167*H167,2)</f>
        <v>0</v>
      </c>
      <c r="BL167" s="14" t="s">
        <v>153</v>
      </c>
      <c r="BM167" s="246" t="s">
        <v>281</v>
      </c>
    </row>
    <row r="168" s="2" customFormat="1" ht="16.5" customHeight="1">
      <c r="A168" s="35"/>
      <c r="B168" s="36"/>
      <c r="C168" s="248" t="s">
        <v>75</v>
      </c>
      <c r="D168" s="248" t="s">
        <v>444</v>
      </c>
      <c r="E168" s="249" t="s">
        <v>872</v>
      </c>
      <c r="F168" s="250" t="s">
        <v>873</v>
      </c>
      <c r="G168" s="251" t="s">
        <v>230</v>
      </c>
      <c r="H168" s="252">
        <v>1</v>
      </c>
      <c r="I168" s="253"/>
      <c r="J168" s="254">
        <f>ROUND(I168*H168,2)</f>
        <v>0</v>
      </c>
      <c r="K168" s="255"/>
      <c r="L168" s="256"/>
      <c r="M168" s="257" t="s">
        <v>1</v>
      </c>
      <c r="N168" s="258" t="s">
        <v>41</v>
      </c>
      <c r="O168" s="94"/>
      <c r="P168" s="244">
        <f>O168*H168</f>
        <v>0</v>
      </c>
      <c r="Q168" s="244">
        <v>0</v>
      </c>
      <c r="R168" s="244">
        <f>Q168*H168</f>
        <v>0</v>
      </c>
      <c r="S168" s="244">
        <v>0</v>
      </c>
      <c r="T168" s="245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46" t="s">
        <v>162</v>
      </c>
      <c r="AT168" s="246" t="s">
        <v>444</v>
      </c>
      <c r="AU168" s="246" t="s">
        <v>81</v>
      </c>
      <c r="AY168" s="14" t="s">
        <v>147</v>
      </c>
      <c r="BE168" s="247">
        <f>IF(N168="základná",J168,0)</f>
        <v>0</v>
      </c>
      <c r="BF168" s="247">
        <f>IF(N168="znížená",J168,0)</f>
        <v>0</v>
      </c>
      <c r="BG168" s="247">
        <f>IF(N168="zákl. prenesená",J168,0)</f>
        <v>0</v>
      </c>
      <c r="BH168" s="247">
        <f>IF(N168="zníž. prenesená",J168,0)</f>
        <v>0</v>
      </c>
      <c r="BI168" s="247">
        <f>IF(N168="nulová",J168,0)</f>
        <v>0</v>
      </c>
      <c r="BJ168" s="14" t="s">
        <v>85</v>
      </c>
      <c r="BK168" s="247">
        <f>ROUND(I168*H168,2)</f>
        <v>0</v>
      </c>
      <c r="BL168" s="14" t="s">
        <v>153</v>
      </c>
      <c r="BM168" s="246" t="s">
        <v>284</v>
      </c>
    </row>
    <row r="169" s="2" customFormat="1" ht="16.5" customHeight="1">
      <c r="A169" s="35"/>
      <c r="B169" s="36"/>
      <c r="C169" s="248" t="s">
        <v>75</v>
      </c>
      <c r="D169" s="248" t="s">
        <v>444</v>
      </c>
      <c r="E169" s="249" t="s">
        <v>874</v>
      </c>
      <c r="F169" s="250" t="s">
        <v>875</v>
      </c>
      <c r="G169" s="251" t="s">
        <v>230</v>
      </c>
      <c r="H169" s="252">
        <v>17</v>
      </c>
      <c r="I169" s="253"/>
      <c r="J169" s="254">
        <f>ROUND(I169*H169,2)</f>
        <v>0</v>
      </c>
      <c r="K169" s="255"/>
      <c r="L169" s="256"/>
      <c r="M169" s="257" t="s">
        <v>1</v>
      </c>
      <c r="N169" s="258" t="s">
        <v>41</v>
      </c>
      <c r="O169" s="94"/>
      <c r="P169" s="244">
        <f>O169*H169</f>
        <v>0</v>
      </c>
      <c r="Q169" s="244">
        <v>0</v>
      </c>
      <c r="R169" s="244">
        <f>Q169*H169</f>
        <v>0</v>
      </c>
      <c r="S169" s="244">
        <v>0</v>
      </c>
      <c r="T169" s="245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46" t="s">
        <v>162</v>
      </c>
      <c r="AT169" s="246" t="s">
        <v>444</v>
      </c>
      <c r="AU169" s="246" t="s">
        <v>81</v>
      </c>
      <c r="AY169" s="14" t="s">
        <v>147</v>
      </c>
      <c r="BE169" s="247">
        <f>IF(N169="základná",J169,0)</f>
        <v>0</v>
      </c>
      <c r="BF169" s="247">
        <f>IF(N169="znížená",J169,0)</f>
        <v>0</v>
      </c>
      <c r="BG169" s="247">
        <f>IF(N169="zákl. prenesená",J169,0)</f>
        <v>0</v>
      </c>
      <c r="BH169" s="247">
        <f>IF(N169="zníž. prenesená",J169,0)</f>
        <v>0</v>
      </c>
      <c r="BI169" s="247">
        <f>IF(N169="nulová",J169,0)</f>
        <v>0</v>
      </c>
      <c r="BJ169" s="14" t="s">
        <v>85</v>
      </c>
      <c r="BK169" s="247">
        <f>ROUND(I169*H169,2)</f>
        <v>0</v>
      </c>
      <c r="BL169" s="14" t="s">
        <v>153</v>
      </c>
      <c r="BM169" s="246" t="s">
        <v>288</v>
      </c>
    </row>
    <row r="170" s="2" customFormat="1" ht="16.5" customHeight="1">
      <c r="A170" s="35"/>
      <c r="B170" s="36"/>
      <c r="C170" s="234" t="s">
        <v>75</v>
      </c>
      <c r="D170" s="234" t="s">
        <v>149</v>
      </c>
      <c r="E170" s="235" t="s">
        <v>876</v>
      </c>
      <c r="F170" s="236" t="s">
        <v>877</v>
      </c>
      <c r="G170" s="237" t="s">
        <v>1</v>
      </c>
      <c r="H170" s="238">
        <v>44</v>
      </c>
      <c r="I170" s="239"/>
      <c r="J170" s="240">
        <f>ROUND(I170*H170,2)</f>
        <v>0</v>
      </c>
      <c r="K170" s="241"/>
      <c r="L170" s="41"/>
      <c r="M170" s="242" t="s">
        <v>1</v>
      </c>
      <c r="N170" s="243" t="s">
        <v>41</v>
      </c>
      <c r="O170" s="94"/>
      <c r="P170" s="244">
        <f>O170*H170</f>
        <v>0</v>
      </c>
      <c r="Q170" s="244">
        <v>0</v>
      </c>
      <c r="R170" s="244">
        <f>Q170*H170</f>
        <v>0</v>
      </c>
      <c r="S170" s="244">
        <v>0</v>
      </c>
      <c r="T170" s="245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46" t="s">
        <v>153</v>
      </c>
      <c r="AT170" s="246" t="s">
        <v>149</v>
      </c>
      <c r="AU170" s="246" t="s">
        <v>81</v>
      </c>
      <c r="AY170" s="14" t="s">
        <v>147</v>
      </c>
      <c r="BE170" s="247">
        <f>IF(N170="základná",J170,0)</f>
        <v>0</v>
      </c>
      <c r="BF170" s="247">
        <f>IF(N170="znížená",J170,0)</f>
        <v>0</v>
      </c>
      <c r="BG170" s="247">
        <f>IF(N170="zákl. prenesená",J170,0)</f>
        <v>0</v>
      </c>
      <c r="BH170" s="247">
        <f>IF(N170="zníž. prenesená",J170,0)</f>
        <v>0</v>
      </c>
      <c r="BI170" s="247">
        <f>IF(N170="nulová",J170,0)</f>
        <v>0</v>
      </c>
      <c r="BJ170" s="14" t="s">
        <v>85</v>
      </c>
      <c r="BK170" s="247">
        <f>ROUND(I170*H170,2)</f>
        <v>0</v>
      </c>
      <c r="BL170" s="14" t="s">
        <v>153</v>
      </c>
      <c r="BM170" s="246" t="s">
        <v>291</v>
      </c>
    </row>
    <row r="171" s="12" customFormat="1" ht="25.92" customHeight="1">
      <c r="A171" s="12"/>
      <c r="B171" s="218"/>
      <c r="C171" s="219"/>
      <c r="D171" s="220" t="s">
        <v>74</v>
      </c>
      <c r="E171" s="221" t="s">
        <v>878</v>
      </c>
      <c r="F171" s="221" t="s">
        <v>879</v>
      </c>
      <c r="G171" s="219"/>
      <c r="H171" s="219"/>
      <c r="I171" s="222"/>
      <c r="J171" s="223">
        <f>BK171</f>
        <v>0</v>
      </c>
      <c r="K171" s="219"/>
      <c r="L171" s="224"/>
      <c r="M171" s="225"/>
      <c r="N171" s="226"/>
      <c r="O171" s="226"/>
      <c r="P171" s="227">
        <f>SUM(P172:P187)</f>
        <v>0</v>
      </c>
      <c r="Q171" s="226"/>
      <c r="R171" s="227">
        <f>SUM(R172:R187)</f>
        <v>0</v>
      </c>
      <c r="S171" s="226"/>
      <c r="T171" s="228">
        <f>SUM(T172:T187)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29" t="s">
        <v>81</v>
      </c>
      <c r="AT171" s="230" t="s">
        <v>74</v>
      </c>
      <c r="AU171" s="230" t="s">
        <v>75</v>
      </c>
      <c r="AY171" s="229" t="s">
        <v>147</v>
      </c>
      <c r="BK171" s="231">
        <f>SUM(BK172:BK187)</f>
        <v>0</v>
      </c>
    </row>
    <row r="172" s="2" customFormat="1" ht="16.5" customHeight="1">
      <c r="A172" s="35"/>
      <c r="B172" s="36"/>
      <c r="C172" s="248" t="s">
        <v>75</v>
      </c>
      <c r="D172" s="248" t="s">
        <v>444</v>
      </c>
      <c r="E172" s="249" t="s">
        <v>880</v>
      </c>
      <c r="F172" s="250" t="s">
        <v>881</v>
      </c>
      <c r="G172" s="251" t="s">
        <v>230</v>
      </c>
      <c r="H172" s="252">
        <v>1</v>
      </c>
      <c r="I172" s="253"/>
      <c r="J172" s="254">
        <f>ROUND(I172*H172,2)</f>
        <v>0</v>
      </c>
      <c r="K172" s="255"/>
      <c r="L172" s="256"/>
      <c r="M172" s="257" t="s">
        <v>1</v>
      </c>
      <c r="N172" s="258" t="s">
        <v>41</v>
      </c>
      <c r="O172" s="94"/>
      <c r="P172" s="244">
        <f>O172*H172</f>
        <v>0</v>
      </c>
      <c r="Q172" s="244">
        <v>0</v>
      </c>
      <c r="R172" s="244">
        <f>Q172*H172</f>
        <v>0</v>
      </c>
      <c r="S172" s="244">
        <v>0</v>
      </c>
      <c r="T172" s="245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46" t="s">
        <v>162</v>
      </c>
      <c r="AT172" s="246" t="s">
        <v>444</v>
      </c>
      <c r="AU172" s="246" t="s">
        <v>81</v>
      </c>
      <c r="AY172" s="14" t="s">
        <v>147</v>
      </c>
      <c r="BE172" s="247">
        <f>IF(N172="základná",J172,0)</f>
        <v>0</v>
      </c>
      <c r="BF172" s="247">
        <f>IF(N172="znížená",J172,0)</f>
        <v>0</v>
      </c>
      <c r="BG172" s="247">
        <f>IF(N172="zákl. prenesená",J172,0)</f>
        <v>0</v>
      </c>
      <c r="BH172" s="247">
        <f>IF(N172="zníž. prenesená",J172,0)</f>
        <v>0</v>
      </c>
      <c r="BI172" s="247">
        <f>IF(N172="nulová",J172,0)</f>
        <v>0</v>
      </c>
      <c r="BJ172" s="14" t="s">
        <v>85</v>
      </c>
      <c r="BK172" s="247">
        <f>ROUND(I172*H172,2)</f>
        <v>0</v>
      </c>
      <c r="BL172" s="14" t="s">
        <v>153</v>
      </c>
      <c r="BM172" s="246" t="s">
        <v>295</v>
      </c>
    </row>
    <row r="173" s="2" customFormat="1" ht="16.5" customHeight="1">
      <c r="A173" s="35"/>
      <c r="B173" s="36"/>
      <c r="C173" s="248" t="s">
        <v>75</v>
      </c>
      <c r="D173" s="248" t="s">
        <v>444</v>
      </c>
      <c r="E173" s="249" t="s">
        <v>882</v>
      </c>
      <c r="F173" s="250" t="s">
        <v>883</v>
      </c>
      <c r="G173" s="251" t="s">
        <v>230</v>
      </c>
      <c r="H173" s="252">
        <v>1</v>
      </c>
      <c r="I173" s="253"/>
      <c r="J173" s="254">
        <f>ROUND(I173*H173,2)</f>
        <v>0</v>
      </c>
      <c r="K173" s="255"/>
      <c r="L173" s="256"/>
      <c r="M173" s="257" t="s">
        <v>1</v>
      </c>
      <c r="N173" s="258" t="s">
        <v>41</v>
      </c>
      <c r="O173" s="94"/>
      <c r="P173" s="244">
        <f>O173*H173</f>
        <v>0</v>
      </c>
      <c r="Q173" s="244">
        <v>0</v>
      </c>
      <c r="R173" s="244">
        <f>Q173*H173</f>
        <v>0</v>
      </c>
      <c r="S173" s="244">
        <v>0</v>
      </c>
      <c r="T173" s="245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46" t="s">
        <v>162</v>
      </c>
      <c r="AT173" s="246" t="s">
        <v>444</v>
      </c>
      <c r="AU173" s="246" t="s">
        <v>81</v>
      </c>
      <c r="AY173" s="14" t="s">
        <v>147</v>
      </c>
      <c r="BE173" s="247">
        <f>IF(N173="základná",J173,0)</f>
        <v>0</v>
      </c>
      <c r="BF173" s="247">
        <f>IF(N173="znížená",J173,0)</f>
        <v>0</v>
      </c>
      <c r="BG173" s="247">
        <f>IF(N173="zákl. prenesená",J173,0)</f>
        <v>0</v>
      </c>
      <c r="BH173" s="247">
        <f>IF(N173="zníž. prenesená",J173,0)</f>
        <v>0</v>
      </c>
      <c r="BI173" s="247">
        <f>IF(N173="nulová",J173,0)</f>
        <v>0</v>
      </c>
      <c r="BJ173" s="14" t="s">
        <v>85</v>
      </c>
      <c r="BK173" s="247">
        <f>ROUND(I173*H173,2)</f>
        <v>0</v>
      </c>
      <c r="BL173" s="14" t="s">
        <v>153</v>
      </c>
      <c r="BM173" s="246" t="s">
        <v>298</v>
      </c>
    </row>
    <row r="174" s="2" customFormat="1" ht="16.5" customHeight="1">
      <c r="A174" s="35"/>
      <c r="B174" s="36"/>
      <c r="C174" s="248" t="s">
        <v>75</v>
      </c>
      <c r="D174" s="248" t="s">
        <v>444</v>
      </c>
      <c r="E174" s="249" t="s">
        <v>884</v>
      </c>
      <c r="F174" s="250" t="s">
        <v>885</v>
      </c>
      <c r="G174" s="251" t="s">
        <v>230</v>
      </c>
      <c r="H174" s="252">
        <v>1</v>
      </c>
      <c r="I174" s="253"/>
      <c r="J174" s="254">
        <f>ROUND(I174*H174,2)</f>
        <v>0</v>
      </c>
      <c r="K174" s="255"/>
      <c r="L174" s="256"/>
      <c r="M174" s="257" t="s">
        <v>1</v>
      </c>
      <c r="N174" s="258" t="s">
        <v>41</v>
      </c>
      <c r="O174" s="94"/>
      <c r="P174" s="244">
        <f>O174*H174</f>
        <v>0</v>
      </c>
      <c r="Q174" s="244">
        <v>0</v>
      </c>
      <c r="R174" s="244">
        <f>Q174*H174</f>
        <v>0</v>
      </c>
      <c r="S174" s="244">
        <v>0</v>
      </c>
      <c r="T174" s="245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46" t="s">
        <v>162</v>
      </c>
      <c r="AT174" s="246" t="s">
        <v>444</v>
      </c>
      <c r="AU174" s="246" t="s">
        <v>81</v>
      </c>
      <c r="AY174" s="14" t="s">
        <v>147</v>
      </c>
      <c r="BE174" s="247">
        <f>IF(N174="základná",J174,0)</f>
        <v>0</v>
      </c>
      <c r="BF174" s="247">
        <f>IF(N174="znížená",J174,0)</f>
        <v>0</v>
      </c>
      <c r="BG174" s="247">
        <f>IF(N174="zákl. prenesená",J174,0)</f>
        <v>0</v>
      </c>
      <c r="BH174" s="247">
        <f>IF(N174="zníž. prenesená",J174,0)</f>
        <v>0</v>
      </c>
      <c r="BI174" s="247">
        <f>IF(N174="nulová",J174,0)</f>
        <v>0</v>
      </c>
      <c r="BJ174" s="14" t="s">
        <v>85</v>
      </c>
      <c r="BK174" s="247">
        <f>ROUND(I174*H174,2)</f>
        <v>0</v>
      </c>
      <c r="BL174" s="14" t="s">
        <v>153</v>
      </c>
      <c r="BM174" s="246" t="s">
        <v>302</v>
      </c>
    </row>
    <row r="175" s="2" customFormat="1" ht="16.5" customHeight="1">
      <c r="A175" s="35"/>
      <c r="B175" s="36"/>
      <c r="C175" s="248" t="s">
        <v>75</v>
      </c>
      <c r="D175" s="248" t="s">
        <v>444</v>
      </c>
      <c r="E175" s="249" t="s">
        <v>886</v>
      </c>
      <c r="F175" s="250" t="s">
        <v>887</v>
      </c>
      <c r="G175" s="251" t="s">
        <v>230</v>
      </c>
      <c r="H175" s="252">
        <v>1</v>
      </c>
      <c r="I175" s="253"/>
      <c r="J175" s="254">
        <f>ROUND(I175*H175,2)</f>
        <v>0</v>
      </c>
      <c r="K175" s="255"/>
      <c r="L175" s="256"/>
      <c r="M175" s="257" t="s">
        <v>1</v>
      </c>
      <c r="N175" s="258" t="s">
        <v>41</v>
      </c>
      <c r="O175" s="94"/>
      <c r="P175" s="244">
        <f>O175*H175</f>
        <v>0</v>
      </c>
      <c r="Q175" s="244">
        <v>0</v>
      </c>
      <c r="R175" s="244">
        <f>Q175*H175</f>
        <v>0</v>
      </c>
      <c r="S175" s="244">
        <v>0</v>
      </c>
      <c r="T175" s="245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46" t="s">
        <v>162</v>
      </c>
      <c r="AT175" s="246" t="s">
        <v>444</v>
      </c>
      <c r="AU175" s="246" t="s">
        <v>81</v>
      </c>
      <c r="AY175" s="14" t="s">
        <v>147</v>
      </c>
      <c r="BE175" s="247">
        <f>IF(N175="základná",J175,0)</f>
        <v>0</v>
      </c>
      <c r="BF175" s="247">
        <f>IF(N175="znížená",J175,0)</f>
        <v>0</v>
      </c>
      <c r="BG175" s="247">
        <f>IF(N175="zákl. prenesená",J175,0)</f>
        <v>0</v>
      </c>
      <c r="BH175" s="247">
        <f>IF(N175="zníž. prenesená",J175,0)</f>
        <v>0</v>
      </c>
      <c r="BI175" s="247">
        <f>IF(N175="nulová",J175,0)</f>
        <v>0</v>
      </c>
      <c r="BJ175" s="14" t="s">
        <v>85</v>
      </c>
      <c r="BK175" s="247">
        <f>ROUND(I175*H175,2)</f>
        <v>0</v>
      </c>
      <c r="BL175" s="14" t="s">
        <v>153</v>
      </c>
      <c r="BM175" s="246" t="s">
        <v>305</v>
      </c>
    </row>
    <row r="176" s="2" customFormat="1" ht="16.5" customHeight="1">
      <c r="A176" s="35"/>
      <c r="B176" s="36"/>
      <c r="C176" s="248" t="s">
        <v>75</v>
      </c>
      <c r="D176" s="248" t="s">
        <v>444</v>
      </c>
      <c r="E176" s="249" t="s">
        <v>888</v>
      </c>
      <c r="F176" s="250" t="s">
        <v>889</v>
      </c>
      <c r="G176" s="251" t="s">
        <v>230</v>
      </c>
      <c r="H176" s="252">
        <v>1</v>
      </c>
      <c r="I176" s="253"/>
      <c r="J176" s="254">
        <f>ROUND(I176*H176,2)</f>
        <v>0</v>
      </c>
      <c r="K176" s="255"/>
      <c r="L176" s="256"/>
      <c r="M176" s="257" t="s">
        <v>1</v>
      </c>
      <c r="N176" s="258" t="s">
        <v>41</v>
      </c>
      <c r="O176" s="94"/>
      <c r="P176" s="244">
        <f>O176*H176</f>
        <v>0</v>
      </c>
      <c r="Q176" s="244">
        <v>0</v>
      </c>
      <c r="R176" s="244">
        <f>Q176*H176</f>
        <v>0</v>
      </c>
      <c r="S176" s="244">
        <v>0</v>
      </c>
      <c r="T176" s="245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46" t="s">
        <v>162</v>
      </c>
      <c r="AT176" s="246" t="s">
        <v>444</v>
      </c>
      <c r="AU176" s="246" t="s">
        <v>81</v>
      </c>
      <c r="AY176" s="14" t="s">
        <v>147</v>
      </c>
      <c r="BE176" s="247">
        <f>IF(N176="základná",J176,0)</f>
        <v>0</v>
      </c>
      <c r="BF176" s="247">
        <f>IF(N176="znížená",J176,0)</f>
        <v>0</v>
      </c>
      <c r="BG176" s="247">
        <f>IF(N176="zákl. prenesená",J176,0)</f>
        <v>0</v>
      </c>
      <c r="BH176" s="247">
        <f>IF(N176="zníž. prenesená",J176,0)</f>
        <v>0</v>
      </c>
      <c r="BI176" s="247">
        <f>IF(N176="nulová",J176,0)</f>
        <v>0</v>
      </c>
      <c r="BJ176" s="14" t="s">
        <v>85</v>
      </c>
      <c r="BK176" s="247">
        <f>ROUND(I176*H176,2)</f>
        <v>0</v>
      </c>
      <c r="BL176" s="14" t="s">
        <v>153</v>
      </c>
      <c r="BM176" s="246" t="s">
        <v>309</v>
      </c>
    </row>
    <row r="177" s="2" customFormat="1" ht="16.5" customHeight="1">
      <c r="A177" s="35"/>
      <c r="B177" s="36"/>
      <c r="C177" s="248" t="s">
        <v>75</v>
      </c>
      <c r="D177" s="248" t="s">
        <v>444</v>
      </c>
      <c r="E177" s="249" t="s">
        <v>890</v>
      </c>
      <c r="F177" s="250" t="s">
        <v>891</v>
      </c>
      <c r="G177" s="251" t="s">
        <v>230</v>
      </c>
      <c r="H177" s="252">
        <v>12</v>
      </c>
      <c r="I177" s="253"/>
      <c r="J177" s="254">
        <f>ROUND(I177*H177,2)</f>
        <v>0</v>
      </c>
      <c r="K177" s="255"/>
      <c r="L177" s="256"/>
      <c r="M177" s="257" t="s">
        <v>1</v>
      </c>
      <c r="N177" s="258" t="s">
        <v>41</v>
      </c>
      <c r="O177" s="94"/>
      <c r="P177" s="244">
        <f>O177*H177</f>
        <v>0</v>
      </c>
      <c r="Q177" s="244">
        <v>0</v>
      </c>
      <c r="R177" s="244">
        <f>Q177*H177</f>
        <v>0</v>
      </c>
      <c r="S177" s="244">
        <v>0</v>
      </c>
      <c r="T177" s="245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46" t="s">
        <v>162</v>
      </c>
      <c r="AT177" s="246" t="s">
        <v>444</v>
      </c>
      <c r="AU177" s="246" t="s">
        <v>81</v>
      </c>
      <c r="AY177" s="14" t="s">
        <v>147</v>
      </c>
      <c r="BE177" s="247">
        <f>IF(N177="základná",J177,0)</f>
        <v>0</v>
      </c>
      <c r="BF177" s="247">
        <f>IF(N177="znížená",J177,0)</f>
        <v>0</v>
      </c>
      <c r="BG177" s="247">
        <f>IF(N177="zákl. prenesená",J177,0)</f>
        <v>0</v>
      </c>
      <c r="BH177" s="247">
        <f>IF(N177="zníž. prenesená",J177,0)</f>
        <v>0</v>
      </c>
      <c r="BI177" s="247">
        <f>IF(N177="nulová",J177,0)</f>
        <v>0</v>
      </c>
      <c r="BJ177" s="14" t="s">
        <v>85</v>
      </c>
      <c r="BK177" s="247">
        <f>ROUND(I177*H177,2)</f>
        <v>0</v>
      </c>
      <c r="BL177" s="14" t="s">
        <v>153</v>
      </c>
      <c r="BM177" s="246" t="s">
        <v>312</v>
      </c>
    </row>
    <row r="178" s="2" customFormat="1" ht="16.5" customHeight="1">
      <c r="A178" s="35"/>
      <c r="B178" s="36"/>
      <c r="C178" s="248" t="s">
        <v>75</v>
      </c>
      <c r="D178" s="248" t="s">
        <v>444</v>
      </c>
      <c r="E178" s="249" t="s">
        <v>892</v>
      </c>
      <c r="F178" s="250" t="s">
        <v>893</v>
      </c>
      <c r="G178" s="251" t="s">
        <v>230</v>
      </c>
      <c r="H178" s="252">
        <v>4</v>
      </c>
      <c r="I178" s="253"/>
      <c r="J178" s="254">
        <f>ROUND(I178*H178,2)</f>
        <v>0</v>
      </c>
      <c r="K178" s="255"/>
      <c r="L178" s="256"/>
      <c r="M178" s="257" t="s">
        <v>1</v>
      </c>
      <c r="N178" s="258" t="s">
        <v>41</v>
      </c>
      <c r="O178" s="94"/>
      <c r="P178" s="244">
        <f>O178*H178</f>
        <v>0</v>
      </c>
      <c r="Q178" s="244">
        <v>0</v>
      </c>
      <c r="R178" s="244">
        <f>Q178*H178</f>
        <v>0</v>
      </c>
      <c r="S178" s="244">
        <v>0</v>
      </c>
      <c r="T178" s="245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46" t="s">
        <v>162</v>
      </c>
      <c r="AT178" s="246" t="s">
        <v>444</v>
      </c>
      <c r="AU178" s="246" t="s">
        <v>81</v>
      </c>
      <c r="AY178" s="14" t="s">
        <v>147</v>
      </c>
      <c r="BE178" s="247">
        <f>IF(N178="základná",J178,0)</f>
        <v>0</v>
      </c>
      <c r="BF178" s="247">
        <f>IF(N178="znížená",J178,0)</f>
        <v>0</v>
      </c>
      <c r="BG178" s="247">
        <f>IF(N178="zákl. prenesená",J178,0)</f>
        <v>0</v>
      </c>
      <c r="BH178" s="247">
        <f>IF(N178="zníž. prenesená",J178,0)</f>
        <v>0</v>
      </c>
      <c r="BI178" s="247">
        <f>IF(N178="nulová",J178,0)</f>
        <v>0</v>
      </c>
      <c r="BJ178" s="14" t="s">
        <v>85</v>
      </c>
      <c r="BK178" s="247">
        <f>ROUND(I178*H178,2)</f>
        <v>0</v>
      </c>
      <c r="BL178" s="14" t="s">
        <v>153</v>
      </c>
      <c r="BM178" s="246" t="s">
        <v>316</v>
      </c>
    </row>
    <row r="179" s="2" customFormat="1" ht="16.5" customHeight="1">
      <c r="A179" s="35"/>
      <c r="B179" s="36"/>
      <c r="C179" s="248" t="s">
        <v>75</v>
      </c>
      <c r="D179" s="248" t="s">
        <v>444</v>
      </c>
      <c r="E179" s="249" t="s">
        <v>894</v>
      </c>
      <c r="F179" s="250" t="s">
        <v>895</v>
      </c>
      <c r="G179" s="251" t="s">
        <v>230</v>
      </c>
      <c r="H179" s="252">
        <v>1</v>
      </c>
      <c r="I179" s="253"/>
      <c r="J179" s="254">
        <f>ROUND(I179*H179,2)</f>
        <v>0</v>
      </c>
      <c r="K179" s="255"/>
      <c r="L179" s="256"/>
      <c r="M179" s="257" t="s">
        <v>1</v>
      </c>
      <c r="N179" s="258" t="s">
        <v>41</v>
      </c>
      <c r="O179" s="94"/>
      <c r="P179" s="244">
        <f>O179*H179</f>
        <v>0</v>
      </c>
      <c r="Q179" s="244">
        <v>0</v>
      </c>
      <c r="R179" s="244">
        <f>Q179*H179</f>
        <v>0</v>
      </c>
      <c r="S179" s="244">
        <v>0</v>
      </c>
      <c r="T179" s="245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46" t="s">
        <v>162</v>
      </c>
      <c r="AT179" s="246" t="s">
        <v>444</v>
      </c>
      <c r="AU179" s="246" t="s">
        <v>81</v>
      </c>
      <c r="AY179" s="14" t="s">
        <v>147</v>
      </c>
      <c r="BE179" s="247">
        <f>IF(N179="základná",J179,0)</f>
        <v>0</v>
      </c>
      <c r="BF179" s="247">
        <f>IF(N179="znížená",J179,0)</f>
        <v>0</v>
      </c>
      <c r="BG179" s="247">
        <f>IF(N179="zákl. prenesená",J179,0)</f>
        <v>0</v>
      </c>
      <c r="BH179" s="247">
        <f>IF(N179="zníž. prenesená",J179,0)</f>
        <v>0</v>
      </c>
      <c r="BI179" s="247">
        <f>IF(N179="nulová",J179,0)</f>
        <v>0</v>
      </c>
      <c r="BJ179" s="14" t="s">
        <v>85</v>
      </c>
      <c r="BK179" s="247">
        <f>ROUND(I179*H179,2)</f>
        <v>0</v>
      </c>
      <c r="BL179" s="14" t="s">
        <v>153</v>
      </c>
      <c r="BM179" s="246" t="s">
        <v>319</v>
      </c>
    </row>
    <row r="180" s="2" customFormat="1" ht="16.5" customHeight="1">
      <c r="A180" s="35"/>
      <c r="B180" s="36"/>
      <c r="C180" s="248" t="s">
        <v>75</v>
      </c>
      <c r="D180" s="248" t="s">
        <v>444</v>
      </c>
      <c r="E180" s="249" t="s">
        <v>896</v>
      </c>
      <c r="F180" s="250" t="s">
        <v>897</v>
      </c>
      <c r="G180" s="251" t="s">
        <v>230</v>
      </c>
      <c r="H180" s="252">
        <v>0</v>
      </c>
      <c r="I180" s="253"/>
      <c r="J180" s="254">
        <f>ROUND(I180*H180,2)</f>
        <v>0</v>
      </c>
      <c r="K180" s="255"/>
      <c r="L180" s="256"/>
      <c r="M180" s="257" t="s">
        <v>1</v>
      </c>
      <c r="N180" s="258" t="s">
        <v>41</v>
      </c>
      <c r="O180" s="94"/>
      <c r="P180" s="244">
        <f>O180*H180</f>
        <v>0</v>
      </c>
      <c r="Q180" s="244">
        <v>0</v>
      </c>
      <c r="R180" s="244">
        <f>Q180*H180</f>
        <v>0</v>
      </c>
      <c r="S180" s="244">
        <v>0</v>
      </c>
      <c r="T180" s="245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46" t="s">
        <v>162</v>
      </c>
      <c r="AT180" s="246" t="s">
        <v>444</v>
      </c>
      <c r="AU180" s="246" t="s">
        <v>81</v>
      </c>
      <c r="AY180" s="14" t="s">
        <v>147</v>
      </c>
      <c r="BE180" s="247">
        <f>IF(N180="základná",J180,0)</f>
        <v>0</v>
      </c>
      <c r="BF180" s="247">
        <f>IF(N180="znížená",J180,0)</f>
        <v>0</v>
      </c>
      <c r="BG180" s="247">
        <f>IF(N180="zákl. prenesená",J180,0)</f>
        <v>0</v>
      </c>
      <c r="BH180" s="247">
        <f>IF(N180="zníž. prenesená",J180,0)</f>
        <v>0</v>
      </c>
      <c r="BI180" s="247">
        <f>IF(N180="nulová",J180,0)</f>
        <v>0</v>
      </c>
      <c r="BJ180" s="14" t="s">
        <v>85</v>
      </c>
      <c r="BK180" s="247">
        <f>ROUND(I180*H180,2)</f>
        <v>0</v>
      </c>
      <c r="BL180" s="14" t="s">
        <v>153</v>
      </c>
      <c r="BM180" s="246" t="s">
        <v>323</v>
      </c>
    </row>
    <row r="181" s="2" customFormat="1" ht="16.5" customHeight="1">
      <c r="A181" s="35"/>
      <c r="B181" s="36"/>
      <c r="C181" s="248" t="s">
        <v>75</v>
      </c>
      <c r="D181" s="248" t="s">
        <v>444</v>
      </c>
      <c r="E181" s="249" t="s">
        <v>898</v>
      </c>
      <c r="F181" s="250" t="s">
        <v>899</v>
      </c>
      <c r="G181" s="251" t="s">
        <v>230</v>
      </c>
      <c r="H181" s="252">
        <v>0</v>
      </c>
      <c r="I181" s="253"/>
      <c r="J181" s="254">
        <f>ROUND(I181*H181,2)</f>
        <v>0</v>
      </c>
      <c r="K181" s="255"/>
      <c r="L181" s="256"/>
      <c r="M181" s="257" t="s">
        <v>1</v>
      </c>
      <c r="N181" s="258" t="s">
        <v>41</v>
      </c>
      <c r="O181" s="94"/>
      <c r="P181" s="244">
        <f>O181*H181</f>
        <v>0</v>
      </c>
      <c r="Q181" s="244">
        <v>0</v>
      </c>
      <c r="R181" s="244">
        <f>Q181*H181</f>
        <v>0</v>
      </c>
      <c r="S181" s="244">
        <v>0</v>
      </c>
      <c r="T181" s="245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46" t="s">
        <v>162</v>
      </c>
      <c r="AT181" s="246" t="s">
        <v>444</v>
      </c>
      <c r="AU181" s="246" t="s">
        <v>81</v>
      </c>
      <c r="AY181" s="14" t="s">
        <v>147</v>
      </c>
      <c r="BE181" s="247">
        <f>IF(N181="základná",J181,0)</f>
        <v>0</v>
      </c>
      <c r="BF181" s="247">
        <f>IF(N181="znížená",J181,0)</f>
        <v>0</v>
      </c>
      <c r="BG181" s="247">
        <f>IF(N181="zákl. prenesená",J181,0)</f>
        <v>0</v>
      </c>
      <c r="BH181" s="247">
        <f>IF(N181="zníž. prenesená",J181,0)</f>
        <v>0</v>
      </c>
      <c r="BI181" s="247">
        <f>IF(N181="nulová",J181,0)</f>
        <v>0</v>
      </c>
      <c r="BJ181" s="14" t="s">
        <v>85</v>
      </c>
      <c r="BK181" s="247">
        <f>ROUND(I181*H181,2)</f>
        <v>0</v>
      </c>
      <c r="BL181" s="14" t="s">
        <v>153</v>
      </c>
      <c r="BM181" s="246" t="s">
        <v>326</v>
      </c>
    </row>
    <row r="182" s="2" customFormat="1" ht="16.5" customHeight="1">
      <c r="A182" s="35"/>
      <c r="B182" s="36"/>
      <c r="C182" s="248" t="s">
        <v>75</v>
      </c>
      <c r="D182" s="248" t="s">
        <v>444</v>
      </c>
      <c r="E182" s="249" t="s">
        <v>900</v>
      </c>
      <c r="F182" s="250" t="s">
        <v>901</v>
      </c>
      <c r="G182" s="251" t="s">
        <v>230</v>
      </c>
      <c r="H182" s="252">
        <v>4</v>
      </c>
      <c r="I182" s="253"/>
      <c r="J182" s="254">
        <f>ROUND(I182*H182,2)</f>
        <v>0</v>
      </c>
      <c r="K182" s="255"/>
      <c r="L182" s="256"/>
      <c r="M182" s="257" t="s">
        <v>1</v>
      </c>
      <c r="N182" s="258" t="s">
        <v>41</v>
      </c>
      <c r="O182" s="94"/>
      <c r="P182" s="244">
        <f>O182*H182</f>
        <v>0</v>
      </c>
      <c r="Q182" s="244">
        <v>0</v>
      </c>
      <c r="R182" s="244">
        <f>Q182*H182</f>
        <v>0</v>
      </c>
      <c r="S182" s="244">
        <v>0</v>
      </c>
      <c r="T182" s="245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46" t="s">
        <v>162</v>
      </c>
      <c r="AT182" s="246" t="s">
        <v>444</v>
      </c>
      <c r="AU182" s="246" t="s">
        <v>81</v>
      </c>
      <c r="AY182" s="14" t="s">
        <v>147</v>
      </c>
      <c r="BE182" s="247">
        <f>IF(N182="základná",J182,0)</f>
        <v>0</v>
      </c>
      <c r="BF182" s="247">
        <f>IF(N182="znížená",J182,0)</f>
        <v>0</v>
      </c>
      <c r="BG182" s="247">
        <f>IF(N182="zákl. prenesená",J182,0)</f>
        <v>0</v>
      </c>
      <c r="BH182" s="247">
        <f>IF(N182="zníž. prenesená",J182,0)</f>
        <v>0</v>
      </c>
      <c r="BI182" s="247">
        <f>IF(N182="nulová",J182,0)</f>
        <v>0</v>
      </c>
      <c r="BJ182" s="14" t="s">
        <v>85</v>
      </c>
      <c r="BK182" s="247">
        <f>ROUND(I182*H182,2)</f>
        <v>0</v>
      </c>
      <c r="BL182" s="14" t="s">
        <v>153</v>
      </c>
      <c r="BM182" s="246" t="s">
        <v>330</v>
      </c>
    </row>
    <row r="183" s="2" customFormat="1" ht="16.5" customHeight="1">
      <c r="A183" s="35"/>
      <c r="B183" s="36"/>
      <c r="C183" s="248" t="s">
        <v>75</v>
      </c>
      <c r="D183" s="248" t="s">
        <v>444</v>
      </c>
      <c r="E183" s="249" t="s">
        <v>902</v>
      </c>
      <c r="F183" s="250" t="s">
        <v>903</v>
      </c>
      <c r="G183" s="251" t="s">
        <v>230</v>
      </c>
      <c r="H183" s="252">
        <v>1</v>
      </c>
      <c r="I183" s="253"/>
      <c r="J183" s="254">
        <f>ROUND(I183*H183,2)</f>
        <v>0</v>
      </c>
      <c r="K183" s="255"/>
      <c r="L183" s="256"/>
      <c r="M183" s="257" t="s">
        <v>1</v>
      </c>
      <c r="N183" s="258" t="s">
        <v>41</v>
      </c>
      <c r="O183" s="94"/>
      <c r="P183" s="244">
        <f>O183*H183</f>
        <v>0</v>
      </c>
      <c r="Q183" s="244">
        <v>0</v>
      </c>
      <c r="R183" s="244">
        <f>Q183*H183</f>
        <v>0</v>
      </c>
      <c r="S183" s="244">
        <v>0</v>
      </c>
      <c r="T183" s="245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46" t="s">
        <v>162</v>
      </c>
      <c r="AT183" s="246" t="s">
        <v>444</v>
      </c>
      <c r="AU183" s="246" t="s">
        <v>81</v>
      </c>
      <c r="AY183" s="14" t="s">
        <v>147</v>
      </c>
      <c r="BE183" s="247">
        <f>IF(N183="základná",J183,0)</f>
        <v>0</v>
      </c>
      <c r="BF183" s="247">
        <f>IF(N183="znížená",J183,0)</f>
        <v>0</v>
      </c>
      <c r="BG183" s="247">
        <f>IF(N183="zákl. prenesená",J183,0)</f>
        <v>0</v>
      </c>
      <c r="BH183" s="247">
        <f>IF(N183="zníž. prenesená",J183,0)</f>
        <v>0</v>
      </c>
      <c r="BI183" s="247">
        <f>IF(N183="nulová",J183,0)</f>
        <v>0</v>
      </c>
      <c r="BJ183" s="14" t="s">
        <v>85</v>
      </c>
      <c r="BK183" s="247">
        <f>ROUND(I183*H183,2)</f>
        <v>0</v>
      </c>
      <c r="BL183" s="14" t="s">
        <v>153</v>
      </c>
      <c r="BM183" s="246" t="s">
        <v>333</v>
      </c>
    </row>
    <row r="184" s="2" customFormat="1" ht="16.5" customHeight="1">
      <c r="A184" s="35"/>
      <c r="B184" s="36"/>
      <c r="C184" s="248" t="s">
        <v>75</v>
      </c>
      <c r="D184" s="248" t="s">
        <v>444</v>
      </c>
      <c r="E184" s="249" t="s">
        <v>904</v>
      </c>
      <c r="F184" s="250" t="s">
        <v>905</v>
      </c>
      <c r="G184" s="251" t="s">
        <v>230</v>
      </c>
      <c r="H184" s="252">
        <v>2</v>
      </c>
      <c r="I184" s="253"/>
      <c r="J184" s="254">
        <f>ROUND(I184*H184,2)</f>
        <v>0</v>
      </c>
      <c r="K184" s="255"/>
      <c r="L184" s="256"/>
      <c r="M184" s="257" t="s">
        <v>1</v>
      </c>
      <c r="N184" s="258" t="s">
        <v>41</v>
      </c>
      <c r="O184" s="94"/>
      <c r="P184" s="244">
        <f>O184*H184</f>
        <v>0</v>
      </c>
      <c r="Q184" s="244">
        <v>0</v>
      </c>
      <c r="R184" s="244">
        <f>Q184*H184</f>
        <v>0</v>
      </c>
      <c r="S184" s="244">
        <v>0</v>
      </c>
      <c r="T184" s="245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46" t="s">
        <v>162</v>
      </c>
      <c r="AT184" s="246" t="s">
        <v>444</v>
      </c>
      <c r="AU184" s="246" t="s">
        <v>81</v>
      </c>
      <c r="AY184" s="14" t="s">
        <v>147</v>
      </c>
      <c r="BE184" s="247">
        <f>IF(N184="základná",J184,0)</f>
        <v>0</v>
      </c>
      <c r="BF184" s="247">
        <f>IF(N184="znížená",J184,0)</f>
        <v>0</v>
      </c>
      <c r="BG184" s="247">
        <f>IF(N184="zákl. prenesená",J184,0)</f>
        <v>0</v>
      </c>
      <c r="BH184" s="247">
        <f>IF(N184="zníž. prenesená",J184,0)</f>
        <v>0</v>
      </c>
      <c r="BI184" s="247">
        <f>IF(N184="nulová",J184,0)</f>
        <v>0</v>
      </c>
      <c r="BJ184" s="14" t="s">
        <v>85</v>
      </c>
      <c r="BK184" s="247">
        <f>ROUND(I184*H184,2)</f>
        <v>0</v>
      </c>
      <c r="BL184" s="14" t="s">
        <v>153</v>
      </c>
      <c r="BM184" s="246" t="s">
        <v>337</v>
      </c>
    </row>
    <row r="185" s="2" customFormat="1" ht="16.5" customHeight="1">
      <c r="A185" s="35"/>
      <c r="B185" s="36"/>
      <c r="C185" s="248" t="s">
        <v>75</v>
      </c>
      <c r="D185" s="248" t="s">
        <v>444</v>
      </c>
      <c r="E185" s="249" t="s">
        <v>906</v>
      </c>
      <c r="F185" s="250" t="s">
        <v>907</v>
      </c>
      <c r="G185" s="251" t="s">
        <v>230</v>
      </c>
      <c r="H185" s="252">
        <v>0</v>
      </c>
      <c r="I185" s="253"/>
      <c r="J185" s="254">
        <f>ROUND(I185*H185,2)</f>
        <v>0</v>
      </c>
      <c r="K185" s="255"/>
      <c r="L185" s="256"/>
      <c r="M185" s="257" t="s">
        <v>1</v>
      </c>
      <c r="N185" s="258" t="s">
        <v>41</v>
      </c>
      <c r="O185" s="94"/>
      <c r="P185" s="244">
        <f>O185*H185</f>
        <v>0</v>
      </c>
      <c r="Q185" s="244">
        <v>0</v>
      </c>
      <c r="R185" s="244">
        <f>Q185*H185</f>
        <v>0</v>
      </c>
      <c r="S185" s="244">
        <v>0</v>
      </c>
      <c r="T185" s="245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46" t="s">
        <v>162</v>
      </c>
      <c r="AT185" s="246" t="s">
        <v>444</v>
      </c>
      <c r="AU185" s="246" t="s">
        <v>81</v>
      </c>
      <c r="AY185" s="14" t="s">
        <v>147</v>
      </c>
      <c r="BE185" s="247">
        <f>IF(N185="základná",J185,0)</f>
        <v>0</v>
      </c>
      <c r="BF185" s="247">
        <f>IF(N185="znížená",J185,0)</f>
        <v>0</v>
      </c>
      <c r="BG185" s="247">
        <f>IF(N185="zákl. prenesená",J185,0)</f>
        <v>0</v>
      </c>
      <c r="BH185" s="247">
        <f>IF(N185="zníž. prenesená",J185,0)</f>
        <v>0</v>
      </c>
      <c r="BI185" s="247">
        <f>IF(N185="nulová",J185,0)</f>
        <v>0</v>
      </c>
      <c r="BJ185" s="14" t="s">
        <v>85</v>
      </c>
      <c r="BK185" s="247">
        <f>ROUND(I185*H185,2)</f>
        <v>0</v>
      </c>
      <c r="BL185" s="14" t="s">
        <v>153</v>
      </c>
      <c r="BM185" s="246" t="s">
        <v>340</v>
      </c>
    </row>
    <row r="186" s="2" customFormat="1" ht="16.5" customHeight="1">
      <c r="A186" s="35"/>
      <c r="B186" s="36"/>
      <c r="C186" s="248" t="s">
        <v>75</v>
      </c>
      <c r="D186" s="248" t="s">
        <v>444</v>
      </c>
      <c r="E186" s="249" t="s">
        <v>908</v>
      </c>
      <c r="F186" s="250" t="s">
        <v>909</v>
      </c>
      <c r="G186" s="251" t="s">
        <v>230</v>
      </c>
      <c r="H186" s="252">
        <v>1</v>
      </c>
      <c r="I186" s="253"/>
      <c r="J186" s="254">
        <f>ROUND(I186*H186,2)</f>
        <v>0</v>
      </c>
      <c r="K186" s="255"/>
      <c r="L186" s="256"/>
      <c r="M186" s="257" t="s">
        <v>1</v>
      </c>
      <c r="N186" s="258" t="s">
        <v>41</v>
      </c>
      <c r="O186" s="94"/>
      <c r="P186" s="244">
        <f>O186*H186</f>
        <v>0</v>
      </c>
      <c r="Q186" s="244">
        <v>0</v>
      </c>
      <c r="R186" s="244">
        <f>Q186*H186</f>
        <v>0</v>
      </c>
      <c r="S186" s="244">
        <v>0</v>
      </c>
      <c r="T186" s="245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46" t="s">
        <v>162</v>
      </c>
      <c r="AT186" s="246" t="s">
        <v>444</v>
      </c>
      <c r="AU186" s="246" t="s">
        <v>81</v>
      </c>
      <c r="AY186" s="14" t="s">
        <v>147</v>
      </c>
      <c r="BE186" s="247">
        <f>IF(N186="základná",J186,0)</f>
        <v>0</v>
      </c>
      <c r="BF186" s="247">
        <f>IF(N186="znížená",J186,0)</f>
        <v>0</v>
      </c>
      <c r="BG186" s="247">
        <f>IF(N186="zákl. prenesená",J186,0)</f>
        <v>0</v>
      </c>
      <c r="BH186" s="247">
        <f>IF(N186="zníž. prenesená",J186,0)</f>
        <v>0</v>
      </c>
      <c r="BI186" s="247">
        <f>IF(N186="nulová",J186,0)</f>
        <v>0</v>
      </c>
      <c r="BJ186" s="14" t="s">
        <v>85</v>
      </c>
      <c r="BK186" s="247">
        <f>ROUND(I186*H186,2)</f>
        <v>0</v>
      </c>
      <c r="BL186" s="14" t="s">
        <v>153</v>
      </c>
      <c r="BM186" s="246" t="s">
        <v>344</v>
      </c>
    </row>
    <row r="187" s="2" customFormat="1" ht="16.5" customHeight="1">
      <c r="A187" s="35"/>
      <c r="B187" s="36"/>
      <c r="C187" s="234" t="s">
        <v>75</v>
      </c>
      <c r="D187" s="234" t="s">
        <v>149</v>
      </c>
      <c r="E187" s="235" t="s">
        <v>910</v>
      </c>
      <c r="F187" s="236" t="s">
        <v>877</v>
      </c>
      <c r="G187" s="237" t="s">
        <v>230</v>
      </c>
      <c r="H187" s="238">
        <v>1</v>
      </c>
      <c r="I187" s="239"/>
      <c r="J187" s="240">
        <f>ROUND(I187*H187,2)</f>
        <v>0</v>
      </c>
      <c r="K187" s="241"/>
      <c r="L187" s="41"/>
      <c r="M187" s="242" t="s">
        <v>1</v>
      </c>
      <c r="N187" s="243" t="s">
        <v>41</v>
      </c>
      <c r="O187" s="94"/>
      <c r="P187" s="244">
        <f>O187*H187</f>
        <v>0</v>
      </c>
      <c r="Q187" s="244">
        <v>0</v>
      </c>
      <c r="R187" s="244">
        <f>Q187*H187</f>
        <v>0</v>
      </c>
      <c r="S187" s="244">
        <v>0</v>
      </c>
      <c r="T187" s="245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46" t="s">
        <v>153</v>
      </c>
      <c r="AT187" s="246" t="s">
        <v>149</v>
      </c>
      <c r="AU187" s="246" t="s">
        <v>81</v>
      </c>
      <c r="AY187" s="14" t="s">
        <v>147</v>
      </c>
      <c r="BE187" s="247">
        <f>IF(N187="základná",J187,0)</f>
        <v>0</v>
      </c>
      <c r="BF187" s="247">
        <f>IF(N187="znížená",J187,0)</f>
        <v>0</v>
      </c>
      <c r="BG187" s="247">
        <f>IF(N187="zákl. prenesená",J187,0)</f>
        <v>0</v>
      </c>
      <c r="BH187" s="247">
        <f>IF(N187="zníž. prenesená",J187,0)</f>
        <v>0</v>
      </c>
      <c r="BI187" s="247">
        <f>IF(N187="nulová",J187,0)</f>
        <v>0</v>
      </c>
      <c r="BJ187" s="14" t="s">
        <v>85</v>
      </c>
      <c r="BK187" s="247">
        <f>ROUND(I187*H187,2)</f>
        <v>0</v>
      </c>
      <c r="BL187" s="14" t="s">
        <v>153</v>
      </c>
      <c r="BM187" s="246" t="s">
        <v>347</v>
      </c>
    </row>
    <row r="188" s="12" customFormat="1" ht="25.92" customHeight="1">
      <c r="A188" s="12"/>
      <c r="B188" s="218"/>
      <c r="C188" s="219"/>
      <c r="D188" s="220" t="s">
        <v>74</v>
      </c>
      <c r="E188" s="221" t="s">
        <v>911</v>
      </c>
      <c r="F188" s="221" t="s">
        <v>912</v>
      </c>
      <c r="G188" s="219"/>
      <c r="H188" s="219"/>
      <c r="I188" s="222"/>
      <c r="J188" s="223">
        <f>BK188</f>
        <v>0</v>
      </c>
      <c r="K188" s="219"/>
      <c r="L188" s="224"/>
      <c r="M188" s="225"/>
      <c r="N188" s="226"/>
      <c r="O188" s="226"/>
      <c r="P188" s="227">
        <f>SUM(P189:P191)</f>
        <v>0</v>
      </c>
      <c r="Q188" s="226"/>
      <c r="R188" s="227">
        <f>SUM(R189:R191)</f>
        <v>0</v>
      </c>
      <c r="S188" s="226"/>
      <c r="T188" s="228">
        <f>SUM(T189:T191)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29" t="s">
        <v>81</v>
      </c>
      <c r="AT188" s="230" t="s">
        <v>74</v>
      </c>
      <c r="AU188" s="230" t="s">
        <v>75</v>
      </c>
      <c r="AY188" s="229" t="s">
        <v>147</v>
      </c>
      <c r="BK188" s="231">
        <f>SUM(BK189:BK191)</f>
        <v>0</v>
      </c>
    </row>
    <row r="189" s="2" customFormat="1" ht="16.5" customHeight="1">
      <c r="A189" s="35"/>
      <c r="B189" s="36"/>
      <c r="C189" s="248" t="s">
        <v>75</v>
      </c>
      <c r="D189" s="248" t="s">
        <v>444</v>
      </c>
      <c r="E189" s="249" t="s">
        <v>913</v>
      </c>
      <c r="F189" s="250" t="s">
        <v>914</v>
      </c>
      <c r="G189" s="251" t="s">
        <v>230</v>
      </c>
      <c r="H189" s="252">
        <v>1</v>
      </c>
      <c r="I189" s="253"/>
      <c r="J189" s="254">
        <f>ROUND(I189*H189,2)</f>
        <v>0</v>
      </c>
      <c r="K189" s="255"/>
      <c r="L189" s="256"/>
      <c r="M189" s="257" t="s">
        <v>1</v>
      </c>
      <c r="N189" s="258" t="s">
        <v>41</v>
      </c>
      <c r="O189" s="94"/>
      <c r="P189" s="244">
        <f>O189*H189</f>
        <v>0</v>
      </c>
      <c r="Q189" s="244">
        <v>0</v>
      </c>
      <c r="R189" s="244">
        <f>Q189*H189</f>
        <v>0</v>
      </c>
      <c r="S189" s="244">
        <v>0</v>
      </c>
      <c r="T189" s="245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46" t="s">
        <v>162</v>
      </c>
      <c r="AT189" s="246" t="s">
        <v>444</v>
      </c>
      <c r="AU189" s="246" t="s">
        <v>81</v>
      </c>
      <c r="AY189" s="14" t="s">
        <v>147</v>
      </c>
      <c r="BE189" s="247">
        <f>IF(N189="základná",J189,0)</f>
        <v>0</v>
      </c>
      <c r="BF189" s="247">
        <f>IF(N189="znížená",J189,0)</f>
        <v>0</v>
      </c>
      <c r="BG189" s="247">
        <f>IF(N189="zákl. prenesená",J189,0)</f>
        <v>0</v>
      </c>
      <c r="BH189" s="247">
        <f>IF(N189="zníž. prenesená",J189,0)</f>
        <v>0</v>
      </c>
      <c r="BI189" s="247">
        <f>IF(N189="nulová",J189,0)</f>
        <v>0</v>
      </c>
      <c r="BJ189" s="14" t="s">
        <v>85</v>
      </c>
      <c r="BK189" s="247">
        <f>ROUND(I189*H189,2)</f>
        <v>0</v>
      </c>
      <c r="BL189" s="14" t="s">
        <v>153</v>
      </c>
      <c r="BM189" s="246" t="s">
        <v>387</v>
      </c>
    </row>
    <row r="190" s="2" customFormat="1" ht="16.5" customHeight="1">
      <c r="A190" s="35"/>
      <c r="B190" s="36"/>
      <c r="C190" s="248" t="s">
        <v>75</v>
      </c>
      <c r="D190" s="248" t="s">
        <v>444</v>
      </c>
      <c r="E190" s="249" t="s">
        <v>915</v>
      </c>
      <c r="F190" s="250" t="s">
        <v>916</v>
      </c>
      <c r="G190" s="251" t="s">
        <v>1</v>
      </c>
      <c r="H190" s="252">
        <v>1</v>
      </c>
      <c r="I190" s="253"/>
      <c r="J190" s="254">
        <f>ROUND(I190*H190,2)</f>
        <v>0</v>
      </c>
      <c r="K190" s="255"/>
      <c r="L190" s="256"/>
      <c r="M190" s="257" t="s">
        <v>1</v>
      </c>
      <c r="N190" s="258" t="s">
        <v>41</v>
      </c>
      <c r="O190" s="94"/>
      <c r="P190" s="244">
        <f>O190*H190</f>
        <v>0</v>
      </c>
      <c r="Q190" s="244">
        <v>0</v>
      </c>
      <c r="R190" s="244">
        <f>Q190*H190</f>
        <v>0</v>
      </c>
      <c r="S190" s="244">
        <v>0</v>
      </c>
      <c r="T190" s="245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46" t="s">
        <v>162</v>
      </c>
      <c r="AT190" s="246" t="s">
        <v>444</v>
      </c>
      <c r="AU190" s="246" t="s">
        <v>81</v>
      </c>
      <c r="AY190" s="14" t="s">
        <v>147</v>
      </c>
      <c r="BE190" s="247">
        <f>IF(N190="základná",J190,0)</f>
        <v>0</v>
      </c>
      <c r="BF190" s="247">
        <f>IF(N190="znížená",J190,0)</f>
        <v>0</v>
      </c>
      <c r="BG190" s="247">
        <f>IF(N190="zákl. prenesená",J190,0)</f>
        <v>0</v>
      </c>
      <c r="BH190" s="247">
        <f>IF(N190="zníž. prenesená",J190,0)</f>
        <v>0</v>
      </c>
      <c r="BI190" s="247">
        <f>IF(N190="nulová",J190,0)</f>
        <v>0</v>
      </c>
      <c r="BJ190" s="14" t="s">
        <v>85</v>
      </c>
      <c r="BK190" s="247">
        <f>ROUND(I190*H190,2)</f>
        <v>0</v>
      </c>
      <c r="BL190" s="14" t="s">
        <v>153</v>
      </c>
      <c r="BM190" s="246" t="s">
        <v>390</v>
      </c>
    </row>
    <row r="191" s="2" customFormat="1" ht="16.5" customHeight="1">
      <c r="A191" s="35"/>
      <c r="B191" s="36"/>
      <c r="C191" s="234" t="s">
        <v>75</v>
      </c>
      <c r="D191" s="234" t="s">
        <v>149</v>
      </c>
      <c r="E191" s="235" t="s">
        <v>917</v>
      </c>
      <c r="F191" s="236" t="s">
        <v>918</v>
      </c>
      <c r="G191" s="237" t="s">
        <v>1</v>
      </c>
      <c r="H191" s="238">
        <v>1</v>
      </c>
      <c r="I191" s="239"/>
      <c r="J191" s="240">
        <f>ROUND(I191*H191,2)</f>
        <v>0</v>
      </c>
      <c r="K191" s="241"/>
      <c r="L191" s="41"/>
      <c r="M191" s="242" t="s">
        <v>1</v>
      </c>
      <c r="N191" s="243" t="s">
        <v>41</v>
      </c>
      <c r="O191" s="94"/>
      <c r="P191" s="244">
        <f>O191*H191</f>
        <v>0</v>
      </c>
      <c r="Q191" s="244">
        <v>0</v>
      </c>
      <c r="R191" s="244">
        <f>Q191*H191</f>
        <v>0</v>
      </c>
      <c r="S191" s="244">
        <v>0</v>
      </c>
      <c r="T191" s="245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46" t="s">
        <v>153</v>
      </c>
      <c r="AT191" s="246" t="s">
        <v>149</v>
      </c>
      <c r="AU191" s="246" t="s">
        <v>81</v>
      </c>
      <c r="AY191" s="14" t="s">
        <v>147</v>
      </c>
      <c r="BE191" s="247">
        <f>IF(N191="základná",J191,0)</f>
        <v>0</v>
      </c>
      <c r="BF191" s="247">
        <f>IF(N191="znížená",J191,0)</f>
        <v>0</v>
      </c>
      <c r="BG191" s="247">
        <f>IF(N191="zákl. prenesená",J191,0)</f>
        <v>0</v>
      </c>
      <c r="BH191" s="247">
        <f>IF(N191="zníž. prenesená",J191,0)</f>
        <v>0</v>
      </c>
      <c r="BI191" s="247">
        <f>IF(N191="nulová",J191,0)</f>
        <v>0</v>
      </c>
      <c r="BJ191" s="14" t="s">
        <v>85</v>
      </c>
      <c r="BK191" s="247">
        <f>ROUND(I191*H191,2)</f>
        <v>0</v>
      </c>
      <c r="BL191" s="14" t="s">
        <v>153</v>
      </c>
      <c r="BM191" s="246" t="s">
        <v>394</v>
      </c>
    </row>
    <row r="192" s="12" customFormat="1" ht="25.92" customHeight="1">
      <c r="A192" s="12"/>
      <c r="B192" s="218"/>
      <c r="C192" s="219"/>
      <c r="D192" s="220" t="s">
        <v>74</v>
      </c>
      <c r="E192" s="221" t="s">
        <v>919</v>
      </c>
      <c r="F192" s="221" t="s">
        <v>920</v>
      </c>
      <c r="G192" s="219"/>
      <c r="H192" s="219"/>
      <c r="I192" s="222"/>
      <c r="J192" s="223">
        <f>BK192</f>
        <v>0</v>
      </c>
      <c r="K192" s="219"/>
      <c r="L192" s="224"/>
      <c r="M192" s="225"/>
      <c r="N192" s="226"/>
      <c r="O192" s="226"/>
      <c r="P192" s="227">
        <f>SUM(P193:P204)</f>
        <v>0</v>
      </c>
      <c r="Q192" s="226"/>
      <c r="R192" s="227">
        <f>SUM(R193:R204)</f>
        <v>0</v>
      </c>
      <c r="S192" s="226"/>
      <c r="T192" s="228">
        <f>SUM(T193:T204)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29" t="s">
        <v>81</v>
      </c>
      <c r="AT192" s="230" t="s">
        <v>74</v>
      </c>
      <c r="AU192" s="230" t="s">
        <v>75</v>
      </c>
      <c r="AY192" s="229" t="s">
        <v>147</v>
      </c>
      <c r="BK192" s="231">
        <f>SUM(BK193:BK204)</f>
        <v>0</v>
      </c>
    </row>
    <row r="193" s="2" customFormat="1" ht="16.5" customHeight="1">
      <c r="A193" s="35"/>
      <c r="B193" s="36"/>
      <c r="C193" s="248" t="s">
        <v>75</v>
      </c>
      <c r="D193" s="248" t="s">
        <v>444</v>
      </c>
      <c r="E193" s="249" t="s">
        <v>921</v>
      </c>
      <c r="F193" s="250" t="s">
        <v>922</v>
      </c>
      <c r="G193" s="251" t="s">
        <v>447</v>
      </c>
      <c r="H193" s="252">
        <v>140</v>
      </c>
      <c r="I193" s="253"/>
      <c r="J193" s="254">
        <f>ROUND(I193*H193,2)</f>
        <v>0</v>
      </c>
      <c r="K193" s="255"/>
      <c r="L193" s="256"/>
      <c r="M193" s="257" t="s">
        <v>1</v>
      </c>
      <c r="N193" s="258" t="s">
        <v>41</v>
      </c>
      <c r="O193" s="94"/>
      <c r="P193" s="244">
        <f>O193*H193</f>
        <v>0</v>
      </c>
      <c r="Q193" s="244">
        <v>0</v>
      </c>
      <c r="R193" s="244">
        <f>Q193*H193</f>
        <v>0</v>
      </c>
      <c r="S193" s="244">
        <v>0</v>
      </c>
      <c r="T193" s="245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46" t="s">
        <v>162</v>
      </c>
      <c r="AT193" s="246" t="s">
        <v>444</v>
      </c>
      <c r="AU193" s="246" t="s">
        <v>81</v>
      </c>
      <c r="AY193" s="14" t="s">
        <v>147</v>
      </c>
      <c r="BE193" s="247">
        <f>IF(N193="základná",J193,0)</f>
        <v>0</v>
      </c>
      <c r="BF193" s="247">
        <f>IF(N193="znížená",J193,0)</f>
        <v>0</v>
      </c>
      <c r="BG193" s="247">
        <f>IF(N193="zákl. prenesená",J193,0)</f>
        <v>0</v>
      </c>
      <c r="BH193" s="247">
        <f>IF(N193="zníž. prenesená",J193,0)</f>
        <v>0</v>
      </c>
      <c r="BI193" s="247">
        <f>IF(N193="nulová",J193,0)</f>
        <v>0</v>
      </c>
      <c r="BJ193" s="14" t="s">
        <v>85</v>
      </c>
      <c r="BK193" s="247">
        <f>ROUND(I193*H193,2)</f>
        <v>0</v>
      </c>
      <c r="BL193" s="14" t="s">
        <v>153</v>
      </c>
      <c r="BM193" s="246" t="s">
        <v>397</v>
      </c>
    </row>
    <row r="194" s="2" customFormat="1" ht="16.5" customHeight="1">
      <c r="A194" s="35"/>
      <c r="B194" s="36"/>
      <c r="C194" s="248" t="s">
        <v>75</v>
      </c>
      <c r="D194" s="248" t="s">
        <v>444</v>
      </c>
      <c r="E194" s="249" t="s">
        <v>923</v>
      </c>
      <c r="F194" s="250" t="s">
        <v>924</v>
      </c>
      <c r="G194" s="251" t="s">
        <v>551</v>
      </c>
      <c r="H194" s="252">
        <v>140</v>
      </c>
      <c r="I194" s="253"/>
      <c r="J194" s="254">
        <f>ROUND(I194*H194,2)</f>
        <v>0</v>
      </c>
      <c r="K194" s="255"/>
      <c r="L194" s="256"/>
      <c r="M194" s="257" t="s">
        <v>1</v>
      </c>
      <c r="N194" s="258" t="s">
        <v>41</v>
      </c>
      <c r="O194" s="94"/>
      <c r="P194" s="244">
        <f>O194*H194</f>
        <v>0</v>
      </c>
      <c r="Q194" s="244">
        <v>0</v>
      </c>
      <c r="R194" s="244">
        <f>Q194*H194</f>
        <v>0</v>
      </c>
      <c r="S194" s="244">
        <v>0</v>
      </c>
      <c r="T194" s="245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46" t="s">
        <v>162</v>
      </c>
      <c r="AT194" s="246" t="s">
        <v>444</v>
      </c>
      <c r="AU194" s="246" t="s">
        <v>81</v>
      </c>
      <c r="AY194" s="14" t="s">
        <v>147</v>
      </c>
      <c r="BE194" s="247">
        <f>IF(N194="základná",J194,0)</f>
        <v>0</v>
      </c>
      <c r="BF194" s="247">
        <f>IF(N194="znížená",J194,0)</f>
        <v>0</v>
      </c>
      <c r="BG194" s="247">
        <f>IF(N194="zákl. prenesená",J194,0)</f>
        <v>0</v>
      </c>
      <c r="BH194" s="247">
        <f>IF(N194="zníž. prenesená",J194,0)</f>
        <v>0</v>
      </c>
      <c r="BI194" s="247">
        <f>IF(N194="nulová",J194,0)</f>
        <v>0</v>
      </c>
      <c r="BJ194" s="14" t="s">
        <v>85</v>
      </c>
      <c r="BK194" s="247">
        <f>ROUND(I194*H194,2)</f>
        <v>0</v>
      </c>
      <c r="BL194" s="14" t="s">
        <v>153</v>
      </c>
      <c r="BM194" s="246" t="s">
        <v>402</v>
      </c>
    </row>
    <row r="195" s="2" customFormat="1" ht="16.5" customHeight="1">
      <c r="A195" s="35"/>
      <c r="B195" s="36"/>
      <c r="C195" s="248" t="s">
        <v>75</v>
      </c>
      <c r="D195" s="248" t="s">
        <v>444</v>
      </c>
      <c r="E195" s="249" t="s">
        <v>925</v>
      </c>
      <c r="F195" s="250" t="s">
        <v>926</v>
      </c>
      <c r="G195" s="251" t="s">
        <v>551</v>
      </c>
      <c r="H195" s="252">
        <v>30</v>
      </c>
      <c r="I195" s="253"/>
      <c r="J195" s="254">
        <f>ROUND(I195*H195,2)</f>
        <v>0</v>
      </c>
      <c r="K195" s="255"/>
      <c r="L195" s="256"/>
      <c r="M195" s="257" t="s">
        <v>1</v>
      </c>
      <c r="N195" s="258" t="s">
        <v>41</v>
      </c>
      <c r="O195" s="94"/>
      <c r="P195" s="244">
        <f>O195*H195</f>
        <v>0</v>
      </c>
      <c r="Q195" s="244">
        <v>0</v>
      </c>
      <c r="R195" s="244">
        <f>Q195*H195</f>
        <v>0</v>
      </c>
      <c r="S195" s="244">
        <v>0</v>
      </c>
      <c r="T195" s="245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46" t="s">
        <v>162</v>
      </c>
      <c r="AT195" s="246" t="s">
        <v>444</v>
      </c>
      <c r="AU195" s="246" t="s">
        <v>81</v>
      </c>
      <c r="AY195" s="14" t="s">
        <v>147</v>
      </c>
      <c r="BE195" s="247">
        <f>IF(N195="základná",J195,0)</f>
        <v>0</v>
      </c>
      <c r="BF195" s="247">
        <f>IF(N195="znížená",J195,0)</f>
        <v>0</v>
      </c>
      <c r="BG195" s="247">
        <f>IF(N195="zákl. prenesená",J195,0)</f>
        <v>0</v>
      </c>
      <c r="BH195" s="247">
        <f>IF(N195="zníž. prenesená",J195,0)</f>
        <v>0</v>
      </c>
      <c r="BI195" s="247">
        <f>IF(N195="nulová",J195,0)</f>
        <v>0</v>
      </c>
      <c r="BJ195" s="14" t="s">
        <v>85</v>
      </c>
      <c r="BK195" s="247">
        <f>ROUND(I195*H195,2)</f>
        <v>0</v>
      </c>
      <c r="BL195" s="14" t="s">
        <v>153</v>
      </c>
      <c r="BM195" s="246" t="s">
        <v>405</v>
      </c>
    </row>
    <row r="196" s="2" customFormat="1" ht="16.5" customHeight="1">
      <c r="A196" s="35"/>
      <c r="B196" s="36"/>
      <c r="C196" s="248" t="s">
        <v>75</v>
      </c>
      <c r="D196" s="248" t="s">
        <v>444</v>
      </c>
      <c r="E196" s="249" t="s">
        <v>927</v>
      </c>
      <c r="F196" s="250" t="s">
        <v>928</v>
      </c>
      <c r="G196" s="251" t="s">
        <v>230</v>
      </c>
      <c r="H196" s="252">
        <v>6</v>
      </c>
      <c r="I196" s="253"/>
      <c r="J196" s="254">
        <f>ROUND(I196*H196,2)</f>
        <v>0</v>
      </c>
      <c r="K196" s="255"/>
      <c r="L196" s="256"/>
      <c r="M196" s="257" t="s">
        <v>1</v>
      </c>
      <c r="N196" s="258" t="s">
        <v>41</v>
      </c>
      <c r="O196" s="94"/>
      <c r="P196" s="244">
        <f>O196*H196</f>
        <v>0</v>
      </c>
      <c r="Q196" s="244">
        <v>0</v>
      </c>
      <c r="R196" s="244">
        <f>Q196*H196</f>
        <v>0</v>
      </c>
      <c r="S196" s="244">
        <v>0</v>
      </c>
      <c r="T196" s="245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46" t="s">
        <v>162</v>
      </c>
      <c r="AT196" s="246" t="s">
        <v>444</v>
      </c>
      <c r="AU196" s="246" t="s">
        <v>81</v>
      </c>
      <c r="AY196" s="14" t="s">
        <v>147</v>
      </c>
      <c r="BE196" s="247">
        <f>IF(N196="základná",J196,0)</f>
        <v>0</v>
      </c>
      <c r="BF196" s="247">
        <f>IF(N196="znížená",J196,0)</f>
        <v>0</v>
      </c>
      <c r="BG196" s="247">
        <f>IF(N196="zákl. prenesená",J196,0)</f>
        <v>0</v>
      </c>
      <c r="BH196" s="247">
        <f>IF(N196="zníž. prenesená",J196,0)</f>
        <v>0</v>
      </c>
      <c r="BI196" s="247">
        <f>IF(N196="nulová",J196,0)</f>
        <v>0</v>
      </c>
      <c r="BJ196" s="14" t="s">
        <v>85</v>
      </c>
      <c r="BK196" s="247">
        <f>ROUND(I196*H196,2)</f>
        <v>0</v>
      </c>
      <c r="BL196" s="14" t="s">
        <v>153</v>
      </c>
      <c r="BM196" s="246" t="s">
        <v>409</v>
      </c>
    </row>
    <row r="197" s="2" customFormat="1" ht="16.5" customHeight="1">
      <c r="A197" s="35"/>
      <c r="B197" s="36"/>
      <c r="C197" s="248" t="s">
        <v>75</v>
      </c>
      <c r="D197" s="248" t="s">
        <v>444</v>
      </c>
      <c r="E197" s="249" t="s">
        <v>929</v>
      </c>
      <c r="F197" s="250" t="s">
        <v>930</v>
      </c>
      <c r="G197" s="251" t="s">
        <v>230</v>
      </c>
      <c r="H197" s="252">
        <v>6</v>
      </c>
      <c r="I197" s="253"/>
      <c r="J197" s="254">
        <f>ROUND(I197*H197,2)</f>
        <v>0</v>
      </c>
      <c r="K197" s="255"/>
      <c r="L197" s="256"/>
      <c r="M197" s="257" t="s">
        <v>1</v>
      </c>
      <c r="N197" s="258" t="s">
        <v>41</v>
      </c>
      <c r="O197" s="94"/>
      <c r="P197" s="244">
        <f>O197*H197</f>
        <v>0</v>
      </c>
      <c r="Q197" s="244">
        <v>0</v>
      </c>
      <c r="R197" s="244">
        <f>Q197*H197</f>
        <v>0</v>
      </c>
      <c r="S197" s="244">
        <v>0</v>
      </c>
      <c r="T197" s="245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46" t="s">
        <v>162</v>
      </c>
      <c r="AT197" s="246" t="s">
        <v>444</v>
      </c>
      <c r="AU197" s="246" t="s">
        <v>81</v>
      </c>
      <c r="AY197" s="14" t="s">
        <v>147</v>
      </c>
      <c r="BE197" s="247">
        <f>IF(N197="základná",J197,0)</f>
        <v>0</v>
      </c>
      <c r="BF197" s="247">
        <f>IF(N197="znížená",J197,0)</f>
        <v>0</v>
      </c>
      <c r="BG197" s="247">
        <f>IF(N197="zákl. prenesená",J197,0)</f>
        <v>0</v>
      </c>
      <c r="BH197" s="247">
        <f>IF(N197="zníž. prenesená",J197,0)</f>
        <v>0</v>
      </c>
      <c r="BI197" s="247">
        <f>IF(N197="nulová",J197,0)</f>
        <v>0</v>
      </c>
      <c r="BJ197" s="14" t="s">
        <v>85</v>
      </c>
      <c r="BK197" s="247">
        <f>ROUND(I197*H197,2)</f>
        <v>0</v>
      </c>
      <c r="BL197" s="14" t="s">
        <v>153</v>
      </c>
      <c r="BM197" s="246" t="s">
        <v>412</v>
      </c>
    </row>
    <row r="198" s="2" customFormat="1" ht="16.5" customHeight="1">
      <c r="A198" s="35"/>
      <c r="B198" s="36"/>
      <c r="C198" s="248" t="s">
        <v>75</v>
      </c>
      <c r="D198" s="248" t="s">
        <v>444</v>
      </c>
      <c r="E198" s="249" t="s">
        <v>931</v>
      </c>
      <c r="F198" s="250" t="s">
        <v>932</v>
      </c>
      <c r="G198" s="251" t="s">
        <v>230</v>
      </c>
      <c r="H198" s="252">
        <v>420</v>
      </c>
      <c r="I198" s="253"/>
      <c r="J198" s="254">
        <f>ROUND(I198*H198,2)</f>
        <v>0</v>
      </c>
      <c r="K198" s="255"/>
      <c r="L198" s="256"/>
      <c r="M198" s="257" t="s">
        <v>1</v>
      </c>
      <c r="N198" s="258" t="s">
        <v>41</v>
      </c>
      <c r="O198" s="94"/>
      <c r="P198" s="244">
        <f>O198*H198</f>
        <v>0</v>
      </c>
      <c r="Q198" s="244">
        <v>0</v>
      </c>
      <c r="R198" s="244">
        <f>Q198*H198</f>
        <v>0</v>
      </c>
      <c r="S198" s="244">
        <v>0</v>
      </c>
      <c r="T198" s="245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46" t="s">
        <v>162</v>
      </c>
      <c r="AT198" s="246" t="s">
        <v>444</v>
      </c>
      <c r="AU198" s="246" t="s">
        <v>81</v>
      </c>
      <c r="AY198" s="14" t="s">
        <v>147</v>
      </c>
      <c r="BE198" s="247">
        <f>IF(N198="základná",J198,0)</f>
        <v>0</v>
      </c>
      <c r="BF198" s="247">
        <f>IF(N198="znížená",J198,0)</f>
        <v>0</v>
      </c>
      <c r="BG198" s="247">
        <f>IF(N198="zákl. prenesená",J198,0)</f>
        <v>0</v>
      </c>
      <c r="BH198" s="247">
        <f>IF(N198="zníž. prenesená",J198,0)</f>
        <v>0</v>
      </c>
      <c r="BI198" s="247">
        <f>IF(N198="nulová",J198,0)</f>
        <v>0</v>
      </c>
      <c r="BJ198" s="14" t="s">
        <v>85</v>
      </c>
      <c r="BK198" s="247">
        <f>ROUND(I198*H198,2)</f>
        <v>0</v>
      </c>
      <c r="BL198" s="14" t="s">
        <v>153</v>
      </c>
      <c r="BM198" s="246" t="s">
        <v>416</v>
      </c>
    </row>
    <row r="199" s="2" customFormat="1" ht="16.5" customHeight="1">
      <c r="A199" s="35"/>
      <c r="B199" s="36"/>
      <c r="C199" s="248" t="s">
        <v>75</v>
      </c>
      <c r="D199" s="248" t="s">
        <v>444</v>
      </c>
      <c r="E199" s="249" t="s">
        <v>933</v>
      </c>
      <c r="F199" s="250" t="s">
        <v>934</v>
      </c>
      <c r="G199" s="251" t="s">
        <v>230</v>
      </c>
      <c r="H199" s="252">
        <v>22</v>
      </c>
      <c r="I199" s="253"/>
      <c r="J199" s="254">
        <f>ROUND(I199*H199,2)</f>
        <v>0</v>
      </c>
      <c r="K199" s="255"/>
      <c r="L199" s="256"/>
      <c r="M199" s="257" t="s">
        <v>1</v>
      </c>
      <c r="N199" s="258" t="s">
        <v>41</v>
      </c>
      <c r="O199" s="94"/>
      <c r="P199" s="244">
        <f>O199*H199</f>
        <v>0</v>
      </c>
      <c r="Q199" s="244">
        <v>0</v>
      </c>
      <c r="R199" s="244">
        <f>Q199*H199</f>
        <v>0</v>
      </c>
      <c r="S199" s="244">
        <v>0</v>
      </c>
      <c r="T199" s="245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46" t="s">
        <v>162</v>
      </c>
      <c r="AT199" s="246" t="s">
        <v>444</v>
      </c>
      <c r="AU199" s="246" t="s">
        <v>81</v>
      </c>
      <c r="AY199" s="14" t="s">
        <v>147</v>
      </c>
      <c r="BE199" s="247">
        <f>IF(N199="základná",J199,0)</f>
        <v>0</v>
      </c>
      <c r="BF199" s="247">
        <f>IF(N199="znížená",J199,0)</f>
        <v>0</v>
      </c>
      <c r="BG199" s="247">
        <f>IF(N199="zákl. prenesená",J199,0)</f>
        <v>0</v>
      </c>
      <c r="BH199" s="247">
        <f>IF(N199="zníž. prenesená",J199,0)</f>
        <v>0</v>
      </c>
      <c r="BI199" s="247">
        <f>IF(N199="nulová",J199,0)</f>
        <v>0</v>
      </c>
      <c r="BJ199" s="14" t="s">
        <v>85</v>
      </c>
      <c r="BK199" s="247">
        <f>ROUND(I199*H199,2)</f>
        <v>0</v>
      </c>
      <c r="BL199" s="14" t="s">
        <v>153</v>
      </c>
      <c r="BM199" s="246" t="s">
        <v>419</v>
      </c>
    </row>
    <row r="200" s="2" customFormat="1" ht="16.5" customHeight="1">
      <c r="A200" s="35"/>
      <c r="B200" s="36"/>
      <c r="C200" s="248" t="s">
        <v>75</v>
      </c>
      <c r="D200" s="248" t="s">
        <v>444</v>
      </c>
      <c r="E200" s="249" t="s">
        <v>935</v>
      </c>
      <c r="F200" s="250" t="s">
        <v>936</v>
      </c>
      <c r="G200" s="251" t="s">
        <v>230</v>
      </c>
      <c r="H200" s="252">
        <v>22</v>
      </c>
      <c r="I200" s="253"/>
      <c r="J200" s="254">
        <f>ROUND(I200*H200,2)</f>
        <v>0</v>
      </c>
      <c r="K200" s="255"/>
      <c r="L200" s="256"/>
      <c r="M200" s="257" t="s">
        <v>1</v>
      </c>
      <c r="N200" s="258" t="s">
        <v>41</v>
      </c>
      <c r="O200" s="94"/>
      <c r="P200" s="244">
        <f>O200*H200</f>
        <v>0</v>
      </c>
      <c r="Q200" s="244">
        <v>0</v>
      </c>
      <c r="R200" s="244">
        <f>Q200*H200</f>
        <v>0</v>
      </c>
      <c r="S200" s="244">
        <v>0</v>
      </c>
      <c r="T200" s="245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46" t="s">
        <v>162</v>
      </c>
      <c r="AT200" s="246" t="s">
        <v>444</v>
      </c>
      <c r="AU200" s="246" t="s">
        <v>81</v>
      </c>
      <c r="AY200" s="14" t="s">
        <v>147</v>
      </c>
      <c r="BE200" s="247">
        <f>IF(N200="základná",J200,0)</f>
        <v>0</v>
      </c>
      <c r="BF200" s="247">
        <f>IF(N200="znížená",J200,0)</f>
        <v>0</v>
      </c>
      <c r="BG200" s="247">
        <f>IF(N200="zákl. prenesená",J200,0)</f>
        <v>0</v>
      </c>
      <c r="BH200" s="247">
        <f>IF(N200="zníž. prenesená",J200,0)</f>
        <v>0</v>
      </c>
      <c r="BI200" s="247">
        <f>IF(N200="nulová",J200,0)</f>
        <v>0</v>
      </c>
      <c r="BJ200" s="14" t="s">
        <v>85</v>
      </c>
      <c r="BK200" s="247">
        <f>ROUND(I200*H200,2)</f>
        <v>0</v>
      </c>
      <c r="BL200" s="14" t="s">
        <v>153</v>
      </c>
      <c r="BM200" s="246" t="s">
        <v>423</v>
      </c>
    </row>
    <row r="201" s="2" customFormat="1" ht="16.5" customHeight="1">
      <c r="A201" s="35"/>
      <c r="B201" s="36"/>
      <c r="C201" s="248" t="s">
        <v>75</v>
      </c>
      <c r="D201" s="248" t="s">
        <v>444</v>
      </c>
      <c r="E201" s="249" t="s">
        <v>937</v>
      </c>
      <c r="F201" s="250" t="s">
        <v>938</v>
      </c>
      <c r="G201" s="251" t="s">
        <v>230</v>
      </c>
      <c r="H201" s="252">
        <v>12</v>
      </c>
      <c r="I201" s="253"/>
      <c r="J201" s="254">
        <f>ROUND(I201*H201,2)</f>
        <v>0</v>
      </c>
      <c r="K201" s="255"/>
      <c r="L201" s="256"/>
      <c r="M201" s="257" t="s">
        <v>1</v>
      </c>
      <c r="N201" s="258" t="s">
        <v>41</v>
      </c>
      <c r="O201" s="94"/>
      <c r="P201" s="244">
        <f>O201*H201</f>
        <v>0</v>
      </c>
      <c r="Q201" s="244">
        <v>0</v>
      </c>
      <c r="R201" s="244">
        <f>Q201*H201</f>
        <v>0</v>
      </c>
      <c r="S201" s="244">
        <v>0</v>
      </c>
      <c r="T201" s="245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46" t="s">
        <v>162</v>
      </c>
      <c r="AT201" s="246" t="s">
        <v>444</v>
      </c>
      <c r="AU201" s="246" t="s">
        <v>81</v>
      </c>
      <c r="AY201" s="14" t="s">
        <v>147</v>
      </c>
      <c r="BE201" s="247">
        <f>IF(N201="základná",J201,0)</f>
        <v>0</v>
      </c>
      <c r="BF201" s="247">
        <f>IF(N201="znížená",J201,0)</f>
        <v>0</v>
      </c>
      <c r="BG201" s="247">
        <f>IF(N201="zákl. prenesená",J201,0)</f>
        <v>0</v>
      </c>
      <c r="BH201" s="247">
        <f>IF(N201="zníž. prenesená",J201,0)</f>
        <v>0</v>
      </c>
      <c r="BI201" s="247">
        <f>IF(N201="nulová",J201,0)</f>
        <v>0</v>
      </c>
      <c r="BJ201" s="14" t="s">
        <v>85</v>
      </c>
      <c r="BK201" s="247">
        <f>ROUND(I201*H201,2)</f>
        <v>0</v>
      </c>
      <c r="BL201" s="14" t="s">
        <v>153</v>
      </c>
      <c r="BM201" s="246" t="s">
        <v>426</v>
      </c>
    </row>
    <row r="202" s="2" customFormat="1" ht="16.5" customHeight="1">
      <c r="A202" s="35"/>
      <c r="B202" s="36"/>
      <c r="C202" s="248" t="s">
        <v>75</v>
      </c>
      <c r="D202" s="248" t="s">
        <v>444</v>
      </c>
      <c r="E202" s="249" t="s">
        <v>939</v>
      </c>
      <c r="F202" s="250" t="s">
        <v>940</v>
      </c>
      <c r="G202" s="251" t="s">
        <v>230</v>
      </c>
      <c r="H202" s="252">
        <v>1</v>
      </c>
      <c r="I202" s="253"/>
      <c r="J202" s="254">
        <f>ROUND(I202*H202,2)</f>
        <v>0</v>
      </c>
      <c r="K202" s="255"/>
      <c r="L202" s="256"/>
      <c r="M202" s="257" t="s">
        <v>1</v>
      </c>
      <c r="N202" s="258" t="s">
        <v>41</v>
      </c>
      <c r="O202" s="94"/>
      <c r="P202" s="244">
        <f>O202*H202</f>
        <v>0</v>
      </c>
      <c r="Q202" s="244">
        <v>0</v>
      </c>
      <c r="R202" s="244">
        <f>Q202*H202</f>
        <v>0</v>
      </c>
      <c r="S202" s="244">
        <v>0</v>
      </c>
      <c r="T202" s="245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46" t="s">
        <v>162</v>
      </c>
      <c r="AT202" s="246" t="s">
        <v>444</v>
      </c>
      <c r="AU202" s="246" t="s">
        <v>81</v>
      </c>
      <c r="AY202" s="14" t="s">
        <v>147</v>
      </c>
      <c r="BE202" s="247">
        <f>IF(N202="základná",J202,0)</f>
        <v>0</v>
      </c>
      <c r="BF202" s="247">
        <f>IF(N202="znížená",J202,0)</f>
        <v>0</v>
      </c>
      <c r="BG202" s="247">
        <f>IF(N202="zákl. prenesená",J202,0)</f>
        <v>0</v>
      </c>
      <c r="BH202" s="247">
        <f>IF(N202="zníž. prenesená",J202,0)</f>
        <v>0</v>
      </c>
      <c r="BI202" s="247">
        <f>IF(N202="nulová",J202,0)</f>
        <v>0</v>
      </c>
      <c r="BJ202" s="14" t="s">
        <v>85</v>
      </c>
      <c r="BK202" s="247">
        <f>ROUND(I202*H202,2)</f>
        <v>0</v>
      </c>
      <c r="BL202" s="14" t="s">
        <v>153</v>
      </c>
      <c r="BM202" s="246" t="s">
        <v>430</v>
      </c>
    </row>
    <row r="203" s="2" customFormat="1" ht="16.5" customHeight="1">
      <c r="A203" s="35"/>
      <c r="B203" s="36"/>
      <c r="C203" s="248" t="s">
        <v>75</v>
      </c>
      <c r="D203" s="248" t="s">
        <v>444</v>
      </c>
      <c r="E203" s="249" t="s">
        <v>941</v>
      </c>
      <c r="F203" s="250" t="s">
        <v>865</v>
      </c>
      <c r="G203" s="251" t="s">
        <v>230</v>
      </c>
      <c r="H203" s="252">
        <v>1</v>
      </c>
      <c r="I203" s="253"/>
      <c r="J203" s="254">
        <f>ROUND(I203*H203,2)</f>
        <v>0</v>
      </c>
      <c r="K203" s="255"/>
      <c r="L203" s="256"/>
      <c r="M203" s="257" t="s">
        <v>1</v>
      </c>
      <c r="N203" s="258" t="s">
        <v>41</v>
      </c>
      <c r="O203" s="94"/>
      <c r="P203" s="244">
        <f>O203*H203</f>
        <v>0</v>
      </c>
      <c r="Q203" s="244">
        <v>0</v>
      </c>
      <c r="R203" s="244">
        <f>Q203*H203</f>
        <v>0</v>
      </c>
      <c r="S203" s="244">
        <v>0</v>
      </c>
      <c r="T203" s="245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46" t="s">
        <v>162</v>
      </c>
      <c r="AT203" s="246" t="s">
        <v>444</v>
      </c>
      <c r="AU203" s="246" t="s">
        <v>81</v>
      </c>
      <c r="AY203" s="14" t="s">
        <v>147</v>
      </c>
      <c r="BE203" s="247">
        <f>IF(N203="základná",J203,0)</f>
        <v>0</v>
      </c>
      <c r="BF203" s="247">
        <f>IF(N203="znížená",J203,0)</f>
        <v>0</v>
      </c>
      <c r="BG203" s="247">
        <f>IF(N203="zákl. prenesená",J203,0)</f>
        <v>0</v>
      </c>
      <c r="BH203" s="247">
        <f>IF(N203="zníž. prenesená",J203,0)</f>
        <v>0</v>
      </c>
      <c r="BI203" s="247">
        <f>IF(N203="nulová",J203,0)</f>
        <v>0</v>
      </c>
      <c r="BJ203" s="14" t="s">
        <v>85</v>
      </c>
      <c r="BK203" s="247">
        <f>ROUND(I203*H203,2)</f>
        <v>0</v>
      </c>
      <c r="BL203" s="14" t="s">
        <v>153</v>
      </c>
      <c r="BM203" s="246" t="s">
        <v>435</v>
      </c>
    </row>
    <row r="204" s="2" customFormat="1" ht="16.5" customHeight="1">
      <c r="A204" s="35"/>
      <c r="B204" s="36"/>
      <c r="C204" s="234" t="s">
        <v>75</v>
      </c>
      <c r="D204" s="234" t="s">
        <v>149</v>
      </c>
      <c r="E204" s="235" t="s">
        <v>942</v>
      </c>
      <c r="F204" s="236" t="s">
        <v>877</v>
      </c>
      <c r="G204" s="237" t="s">
        <v>230</v>
      </c>
      <c r="H204" s="238">
        <v>1</v>
      </c>
      <c r="I204" s="239"/>
      <c r="J204" s="240">
        <f>ROUND(I204*H204,2)</f>
        <v>0</v>
      </c>
      <c r="K204" s="241"/>
      <c r="L204" s="41"/>
      <c r="M204" s="242" t="s">
        <v>1</v>
      </c>
      <c r="N204" s="243" t="s">
        <v>41</v>
      </c>
      <c r="O204" s="94"/>
      <c r="P204" s="244">
        <f>O204*H204</f>
        <v>0</v>
      </c>
      <c r="Q204" s="244">
        <v>0</v>
      </c>
      <c r="R204" s="244">
        <f>Q204*H204</f>
        <v>0</v>
      </c>
      <c r="S204" s="244">
        <v>0</v>
      </c>
      <c r="T204" s="245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46" t="s">
        <v>153</v>
      </c>
      <c r="AT204" s="246" t="s">
        <v>149</v>
      </c>
      <c r="AU204" s="246" t="s">
        <v>81</v>
      </c>
      <c r="AY204" s="14" t="s">
        <v>147</v>
      </c>
      <c r="BE204" s="247">
        <f>IF(N204="základná",J204,0)</f>
        <v>0</v>
      </c>
      <c r="BF204" s="247">
        <f>IF(N204="znížená",J204,0)</f>
        <v>0</v>
      </c>
      <c r="BG204" s="247">
        <f>IF(N204="zákl. prenesená",J204,0)</f>
        <v>0</v>
      </c>
      <c r="BH204" s="247">
        <f>IF(N204="zníž. prenesená",J204,0)</f>
        <v>0</v>
      </c>
      <c r="BI204" s="247">
        <f>IF(N204="nulová",J204,0)</f>
        <v>0</v>
      </c>
      <c r="BJ204" s="14" t="s">
        <v>85</v>
      </c>
      <c r="BK204" s="247">
        <f>ROUND(I204*H204,2)</f>
        <v>0</v>
      </c>
      <c r="BL204" s="14" t="s">
        <v>153</v>
      </c>
      <c r="BM204" s="246" t="s">
        <v>443</v>
      </c>
    </row>
    <row r="205" s="12" customFormat="1" ht="25.92" customHeight="1">
      <c r="A205" s="12"/>
      <c r="B205" s="218"/>
      <c r="C205" s="219"/>
      <c r="D205" s="220" t="s">
        <v>74</v>
      </c>
      <c r="E205" s="221" t="s">
        <v>444</v>
      </c>
      <c r="F205" s="221" t="s">
        <v>943</v>
      </c>
      <c r="G205" s="219"/>
      <c r="H205" s="219"/>
      <c r="I205" s="222"/>
      <c r="J205" s="223">
        <f>BK205</f>
        <v>0</v>
      </c>
      <c r="K205" s="219"/>
      <c r="L205" s="224"/>
      <c r="M205" s="225"/>
      <c r="N205" s="226"/>
      <c r="O205" s="226"/>
      <c r="P205" s="227">
        <f>P206+P209</f>
        <v>0</v>
      </c>
      <c r="Q205" s="226"/>
      <c r="R205" s="227">
        <f>R206+R209</f>
        <v>0</v>
      </c>
      <c r="S205" s="226"/>
      <c r="T205" s="228">
        <f>T206+T209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29" t="s">
        <v>156</v>
      </c>
      <c r="AT205" s="230" t="s">
        <v>74</v>
      </c>
      <c r="AU205" s="230" t="s">
        <v>75</v>
      </c>
      <c r="AY205" s="229" t="s">
        <v>147</v>
      </c>
      <c r="BK205" s="231">
        <f>BK206+BK209</f>
        <v>0</v>
      </c>
    </row>
    <row r="206" s="12" customFormat="1" ht="22.8" customHeight="1">
      <c r="A206" s="12"/>
      <c r="B206" s="218"/>
      <c r="C206" s="219"/>
      <c r="D206" s="220" t="s">
        <v>74</v>
      </c>
      <c r="E206" s="232" t="s">
        <v>944</v>
      </c>
      <c r="F206" s="232" t="s">
        <v>945</v>
      </c>
      <c r="G206" s="219"/>
      <c r="H206" s="219"/>
      <c r="I206" s="222"/>
      <c r="J206" s="233">
        <f>BK206</f>
        <v>0</v>
      </c>
      <c r="K206" s="219"/>
      <c r="L206" s="224"/>
      <c r="M206" s="225"/>
      <c r="N206" s="226"/>
      <c r="O206" s="226"/>
      <c r="P206" s="227">
        <f>SUM(P207:P208)</f>
        <v>0</v>
      </c>
      <c r="Q206" s="226"/>
      <c r="R206" s="227">
        <f>SUM(R207:R208)</f>
        <v>0</v>
      </c>
      <c r="S206" s="226"/>
      <c r="T206" s="228">
        <f>SUM(T207:T208)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29" t="s">
        <v>156</v>
      </c>
      <c r="AT206" s="230" t="s">
        <v>74</v>
      </c>
      <c r="AU206" s="230" t="s">
        <v>81</v>
      </c>
      <c r="AY206" s="229" t="s">
        <v>147</v>
      </c>
      <c r="BK206" s="231">
        <f>SUM(BK207:BK208)</f>
        <v>0</v>
      </c>
    </row>
    <row r="207" s="2" customFormat="1" ht="16.5" customHeight="1">
      <c r="A207" s="35"/>
      <c r="B207" s="36"/>
      <c r="C207" s="234" t="s">
        <v>85</v>
      </c>
      <c r="D207" s="234" t="s">
        <v>149</v>
      </c>
      <c r="E207" s="235" t="s">
        <v>946</v>
      </c>
      <c r="F207" s="236" t="s">
        <v>947</v>
      </c>
      <c r="G207" s="237" t="s">
        <v>948</v>
      </c>
      <c r="H207" s="238">
        <v>1</v>
      </c>
      <c r="I207" s="239"/>
      <c r="J207" s="240">
        <f>ROUND(I207*H207,2)</f>
        <v>0</v>
      </c>
      <c r="K207" s="241"/>
      <c r="L207" s="41"/>
      <c r="M207" s="242" t="s">
        <v>1</v>
      </c>
      <c r="N207" s="243" t="s">
        <v>41</v>
      </c>
      <c r="O207" s="94"/>
      <c r="P207" s="244">
        <f>O207*H207</f>
        <v>0</v>
      </c>
      <c r="Q207" s="244">
        <v>0</v>
      </c>
      <c r="R207" s="244">
        <f>Q207*H207</f>
        <v>0</v>
      </c>
      <c r="S207" s="244">
        <v>0</v>
      </c>
      <c r="T207" s="245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46" t="s">
        <v>262</v>
      </c>
      <c r="AT207" s="246" t="s">
        <v>149</v>
      </c>
      <c r="AU207" s="246" t="s">
        <v>85</v>
      </c>
      <c r="AY207" s="14" t="s">
        <v>147</v>
      </c>
      <c r="BE207" s="247">
        <f>IF(N207="základná",J207,0)</f>
        <v>0</v>
      </c>
      <c r="BF207" s="247">
        <f>IF(N207="znížená",J207,0)</f>
        <v>0</v>
      </c>
      <c r="BG207" s="247">
        <f>IF(N207="zákl. prenesená",J207,0)</f>
        <v>0</v>
      </c>
      <c r="BH207" s="247">
        <f>IF(N207="zníž. prenesená",J207,0)</f>
        <v>0</v>
      </c>
      <c r="BI207" s="247">
        <f>IF(N207="nulová",J207,0)</f>
        <v>0</v>
      </c>
      <c r="BJ207" s="14" t="s">
        <v>85</v>
      </c>
      <c r="BK207" s="247">
        <f>ROUND(I207*H207,2)</f>
        <v>0</v>
      </c>
      <c r="BL207" s="14" t="s">
        <v>262</v>
      </c>
      <c r="BM207" s="246" t="s">
        <v>949</v>
      </c>
    </row>
    <row r="208" s="2" customFormat="1" ht="16.5" customHeight="1">
      <c r="A208" s="35"/>
      <c r="B208" s="36"/>
      <c r="C208" s="234" t="s">
        <v>81</v>
      </c>
      <c r="D208" s="234" t="s">
        <v>149</v>
      </c>
      <c r="E208" s="235" t="s">
        <v>950</v>
      </c>
      <c r="F208" s="236" t="s">
        <v>951</v>
      </c>
      <c r="G208" s="237" t="s">
        <v>948</v>
      </c>
      <c r="H208" s="238">
        <v>1</v>
      </c>
      <c r="I208" s="239"/>
      <c r="J208" s="240">
        <f>ROUND(I208*H208,2)</f>
        <v>0</v>
      </c>
      <c r="K208" s="241"/>
      <c r="L208" s="41"/>
      <c r="M208" s="242" t="s">
        <v>1</v>
      </c>
      <c r="N208" s="243" t="s">
        <v>41</v>
      </c>
      <c r="O208" s="94"/>
      <c r="P208" s="244">
        <f>O208*H208</f>
        <v>0</v>
      </c>
      <c r="Q208" s="244">
        <v>0</v>
      </c>
      <c r="R208" s="244">
        <f>Q208*H208</f>
        <v>0</v>
      </c>
      <c r="S208" s="244">
        <v>0</v>
      </c>
      <c r="T208" s="245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46" t="s">
        <v>262</v>
      </c>
      <c r="AT208" s="246" t="s">
        <v>149</v>
      </c>
      <c r="AU208" s="246" t="s">
        <v>85</v>
      </c>
      <c r="AY208" s="14" t="s">
        <v>147</v>
      </c>
      <c r="BE208" s="247">
        <f>IF(N208="základná",J208,0)</f>
        <v>0</v>
      </c>
      <c r="BF208" s="247">
        <f>IF(N208="znížená",J208,0)</f>
        <v>0</v>
      </c>
      <c r="BG208" s="247">
        <f>IF(N208="zákl. prenesená",J208,0)</f>
        <v>0</v>
      </c>
      <c r="BH208" s="247">
        <f>IF(N208="zníž. prenesená",J208,0)</f>
        <v>0</v>
      </c>
      <c r="BI208" s="247">
        <f>IF(N208="nulová",J208,0)</f>
        <v>0</v>
      </c>
      <c r="BJ208" s="14" t="s">
        <v>85</v>
      </c>
      <c r="BK208" s="247">
        <f>ROUND(I208*H208,2)</f>
        <v>0</v>
      </c>
      <c r="BL208" s="14" t="s">
        <v>262</v>
      </c>
      <c r="BM208" s="246" t="s">
        <v>952</v>
      </c>
    </row>
    <row r="209" s="12" customFormat="1" ht="22.8" customHeight="1">
      <c r="A209" s="12"/>
      <c r="B209" s="218"/>
      <c r="C209" s="219"/>
      <c r="D209" s="220" t="s">
        <v>74</v>
      </c>
      <c r="E209" s="232" t="s">
        <v>953</v>
      </c>
      <c r="F209" s="232" t="s">
        <v>954</v>
      </c>
      <c r="G209" s="219"/>
      <c r="H209" s="219"/>
      <c r="I209" s="222"/>
      <c r="J209" s="233">
        <f>BK209</f>
        <v>0</v>
      </c>
      <c r="K209" s="219"/>
      <c r="L209" s="224"/>
      <c r="M209" s="225"/>
      <c r="N209" s="226"/>
      <c r="O209" s="226"/>
      <c r="P209" s="227">
        <f>P210</f>
        <v>0</v>
      </c>
      <c r="Q209" s="226"/>
      <c r="R209" s="227">
        <f>R210</f>
        <v>0</v>
      </c>
      <c r="S209" s="226"/>
      <c r="T209" s="228">
        <f>T210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29" t="s">
        <v>156</v>
      </c>
      <c r="AT209" s="230" t="s">
        <v>74</v>
      </c>
      <c r="AU209" s="230" t="s">
        <v>81</v>
      </c>
      <c r="AY209" s="229" t="s">
        <v>147</v>
      </c>
      <c r="BK209" s="231">
        <f>BK210</f>
        <v>0</v>
      </c>
    </row>
    <row r="210" s="2" customFormat="1" ht="16.5" customHeight="1">
      <c r="A210" s="35"/>
      <c r="B210" s="36"/>
      <c r="C210" s="234" t="s">
        <v>156</v>
      </c>
      <c r="D210" s="234" t="s">
        <v>149</v>
      </c>
      <c r="E210" s="235" t="s">
        <v>955</v>
      </c>
      <c r="F210" s="236" t="s">
        <v>956</v>
      </c>
      <c r="G210" s="237" t="s">
        <v>948</v>
      </c>
      <c r="H210" s="238">
        <v>1</v>
      </c>
      <c r="I210" s="239"/>
      <c r="J210" s="240">
        <f>ROUND(I210*H210,2)</f>
        <v>0</v>
      </c>
      <c r="K210" s="241"/>
      <c r="L210" s="41"/>
      <c r="M210" s="260" t="s">
        <v>1</v>
      </c>
      <c r="N210" s="261" t="s">
        <v>41</v>
      </c>
      <c r="O210" s="262"/>
      <c r="P210" s="263">
        <f>O210*H210</f>
        <v>0</v>
      </c>
      <c r="Q210" s="263">
        <v>0</v>
      </c>
      <c r="R210" s="263">
        <f>Q210*H210</f>
        <v>0</v>
      </c>
      <c r="S210" s="263">
        <v>0</v>
      </c>
      <c r="T210" s="264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46" t="s">
        <v>262</v>
      </c>
      <c r="AT210" s="246" t="s">
        <v>149</v>
      </c>
      <c r="AU210" s="246" t="s">
        <v>85</v>
      </c>
      <c r="AY210" s="14" t="s">
        <v>147</v>
      </c>
      <c r="BE210" s="247">
        <f>IF(N210="základná",J210,0)</f>
        <v>0</v>
      </c>
      <c r="BF210" s="247">
        <f>IF(N210="znížená",J210,0)</f>
        <v>0</v>
      </c>
      <c r="BG210" s="247">
        <f>IF(N210="zákl. prenesená",J210,0)</f>
        <v>0</v>
      </c>
      <c r="BH210" s="247">
        <f>IF(N210="zníž. prenesená",J210,0)</f>
        <v>0</v>
      </c>
      <c r="BI210" s="247">
        <f>IF(N210="nulová",J210,0)</f>
        <v>0</v>
      </c>
      <c r="BJ210" s="14" t="s">
        <v>85</v>
      </c>
      <c r="BK210" s="247">
        <f>ROUND(I210*H210,2)</f>
        <v>0</v>
      </c>
      <c r="BL210" s="14" t="s">
        <v>262</v>
      </c>
      <c r="BM210" s="246" t="s">
        <v>957</v>
      </c>
    </row>
    <row r="211" s="2" customFormat="1" ht="6.96" customHeight="1">
      <c r="A211" s="35"/>
      <c r="B211" s="69"/>
      <c r="C211" s="70"/>
      <c r="D211" s="70"/>
      <c r="E211" s="70"/>
      <c r="F211" s="70"/>
      <c r="G211" s="70"/>
      <c r="H211" s="70"/>
      <c r="I211" s="70"/>
      <c r="J211" s="70"/>
      <c r="K211" s="70"/>
      <c r="L211" s="41"/>
      <c r="M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</row>
  </sheetData>
  <sheetProtection sheet="1" autoFilter="0" formatColumns="0" formatRows="0" objects="1" scenarios="1" spinCount="100000" saltValue="MqdxrTESOrZ1IdhfZL34bvC0InRRLtLBsMGqujI0dq7z5kVNFNBY3XrHgO++DM/t8sKs93Eetxs7xMK7Qd+13g==" hashValue="1Qxb+alc6qkQuZobZZMF93OYmyyX6NmRvtaF2KR7iZHzb7g27tpXert9olcO9kUEx17vO1FE9lIKwoQ7Z6zJAA==" algorithmName="SHA-512" password="CC35"/>
  <autoFilter ref="C127:K21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92</v>
      </c>
    </row>
    <row r="3" hidden="1" s="1" customFormat="1" ht="6.96" customHeigh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7"/>
      <c r="AT3" s="14" t="s">
        <v>81</v>
      </c>
    </row>
    <row r="4" hidden="1" s="1" customFormat="1" ht="24.96" customHeight="1">
      <c r="B4" s="17"/>
      <c r="D4" s="151" t="s">
        <v>99</v>
      </c>
      <c r="L4" s="17"/>
      <c r="M4" s="152" t="s">
        <v>9</v>
      </c>
      <c r="AT4" s="14" t="s">
        <v>4</v>
      </c>
    </row>
    <row r="5" hidden="1" s="1" customFormat="1" ht="6.96" customHeight="1">
      <c r="B5" s="17"/>
      <c r="L5" s="17"/>
    </row>
    <row r="6" hidden="1" s="1" customFormat="1" ht="12" customHeight="1">
      <c r="B6" s="17"/>
      <c r="D6" s="153" t="s">
        <v>15</v>
      </c>
      <c r="L6" s="17"/>
    </row>
    <row r="7" hidden="1" s="1" customFormat="1" ht="16.5" customHeight="1">
      <c r="B7" s="17"/>
      <c r="E7" s="154" t="str">
        <f>'Rekapitulácia stavby'!K6</f>
        <v>Včelín - Lokálna predajňa Včelco s.r.o.</v>
      </c>
      <c r="F7" s="153"/>
      <c r="G7" s="153"/>
      <c r="H7" s="153"/>
      <c r="L7" s="17"/>
    </row>
    <row r="8" hidden="1" s="1" customFormat="1" ht="12" customHeight="1">
      <c r="B8" s="17"/>
      <c r="D8" s="153" t="s">
        <v>100</v>
      </c>
      <c r="L8" s="17"/>
    </row>
    <row r="9" hidden="1" s="2" customFormat="1" ht="16.5" customHeight="1">
      <c r="A9" s="35"/>
      <c r="B9" s="41"/>
      <c r="C9" s="35"/>
      <c r="D9" s="35"/>
      <c r="E9" s="154" t="s">
        <v>101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hidden="1" s="2" customFormat="1" ht="12" customHeight="1">
      <c r="A10" s="35"/>
      <c r="B10" s="41"/>
      <c r="C10" s="35"/>
      <c r="D10" s="153" t="s">
        <v>784</v>
      </c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hidden="1" s="2" customFormat="1" ht="16.5" customHeight="1">
      <c r="A11" s="35"/>
      <c r="B11" s="41"/>
      <c r="C11" s="35"/>
      <c r="D11" s="35"/>
      <c r="E11" s="155" t="s">
        <v>958</v>
      </c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hidden="1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hidden="1" s="2" customFormat="1" ht="12" customHeight="1">
      <c r="A13" s="35"/>
      <c r="B13" s="41"/>
      <c r="C13" s="35"/>
      <c r="D13" s="153" t="s">
        <v>17</v>
      </c>
      <c r="E13" s="35"/>
      <c r="F13" s="144" t="s">
        <v>1</v>
      </c>
      <c r="G13" s="35"/>
      <c r="H13" s="35"/>
      <c r="I13" s="153" t="s">
        <v>18</v>
      </c>
      <c r="J13" s="144" t="s">
        <v>1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hidden="1" s="2" customFormat="1" ht="12" customHeight="1">
      <c r="A14" s="35"/>
      <c r="B14" s="41"/>
      <c r="C14" s="35"/>
      <c r="D14" s="153" t="s">
        <v>19</v>
      </c>
      <c r="E14" s="35"/>
      <c r="F14" s="144" t="s">
        <v>786</v>
      </c>
      <c r="G14" s="35"/>
      <c r="H14" s="35"/>
      <c r="I14" s="153" t="s">
        <v>21</v>
      </c>
      <c r="J14" s="156" t="str">
        <f>'Rekapitulácia stavby'!AN8</f>
        <v>27.4.2022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hidden="1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hidden="1" s="2" customFormat="1" ht="12" customHeight="1">
      <c r="A16" s="35"/>
      <c r="B16" s="41"/>
      <c r="C16" s="35"/>
      <c r="D16" s="153" t="s">
        <v>23</v>
      </c>
      <c r="E16" s="35"/>
      <c r="F16" s="35"/>
      <c r="G16" s="35"/>
      <c r="H16" s="35"/>
      <c r="I16" s="153" t="s">
        <v>24</v>
      </c>
      <c r="J16" s="144" t="str">
        <f>IF('Rekapitulácia stavby'!AN10="","",'Rekapitulácia stavby'!AN10)</f>
        <v/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hidden="1" s="2" customFormat="1" ht="18" customHeight="1">
      <c r="A17" s="35"/>
      <c r="B17" s="41"/>
      <c r="C17" s="35"/>
      <c r="D17" s="35"/>
      <c r="E17" s="144" t="str">
        <f>IF('Rekapitulácia stavby'!E11="","",'Rekapitulácia stavby'!E11)</f>
        <v>VČELCO, s.r.o. Továrenská 10A, 119 04 Smolenice</v>
      </c>
      <c r="F17" s="35"/>
      <c r="G17" s="35"/>
      <c r="H17" s="35"/>
      <c r="I17" s="153" t="s">
        <v>26</v>
      </c>
      <c r="J17" s="144" t="str">
        <f>IF('Rekapitulácia stavby'!AN11="","",'Rekapitulácia stavby'!AN11)</f>
        <v/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hidden="1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hidden="1" s="2" customFormat="1" ht="12" customHeight="1">
      <c r="A19" s="35"/>
      <c r="B19" s="41"/>
      <c r="C19" s="35"/>
      <c r="D19" s="153" t="s">
        <v>27</v>
      </c>
      <c r="E19" s="35"/>
      <c r="F19" s="35"/>
      <c r="G19" s="35"/>
      <c r="H19" s="35"/>
      <c r="I19" s="153" t="s">
        <v>24</v>
      </c>
      <c r="J19" s="30" t="str">
        <f>'Rekapitulácia stavby'!AN13</f>
        <v>Vyplň údaj</v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hidden="1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44"/>
      <c r="G20" s="144"/>
      <c r="H20" s="144"/>
      <c r="I20" s="153" t="s">
        <v>26</v>
      </c>
      <c r="J20" s="30" t="str">
        <f>'Rekapitulácia stavby'!AN14</f>
        <v>Vyplň údaj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hidden="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hidden="1" s="2" customFormat="1" ht="12" customHeight="1">
      <c r="A22" s="35"/>
      <c r="B22" s="41"/>
      <c r="C22" s="35"/>
      <c r="D22" s="153" t="s">
        <v>29</v>
      </c>
      <c r="E22" s="35"/>
      <c r="F22" s="35"/>
      <c r="G22" s="35"/>
      <c r="H22" s="35"/>
      <c r="I22" s="153" t="s">
        <v>24</v>
      </c>
      <c r="J22" s="144" t="str">
        <f>IF('Rekapitulácia stavby'!AN16="","",'Rekapitulácia stavby'!AN16)</f>
        <v/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hidden="1" s="2" customFormat="1" ht="18" customHeight="1">
      <c r="A23" s="35"/>
      <c r="B23" s="41"/>
      <c r="C23" s="35"/>
      <c r="D23" s="35"/>
      <c r="E23" s="144" t="str">
        <f>IF('Rekapitulácia stavby'!E17="","",'Rekapitulácia stavby'!E17)</f>
        <v>Ing. Miloš Karol</v>
      </c>
      <c r="F23" s="35"/>
      <c r="G23" s="35"/>
      <c r="H23" s="35"/>
      <c r="I23" s="153" t="s">
        <v>26</v>
      </c>
      <c r="J23" s="144" t="str">
        <f>IF('Rekapitulácia stavby'!AN17="","",'Rekapitulácia stavby'!AN17)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hidden="1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hidden="1" s="2" customFormat="1" ht="12" customHeight="1">
      <c r="A25" s="35"/>
      <c r="B25" s="41"/>
      <c r="C25" s="35"/>
      <c r="D25" s="153" t="s">
        <v>31</v>
      </c>
      <c r="E25" s="35"/>
      <c r="F25" s="35"/>
      <c r="G25" s="35"/>
      <c r="H25" s="35"/>
      <c r="I25" s="153" t="s">
        <v>24</v>
      </c>
      <c r="J25" s="144" t="str">
        <f>IF('Rekapitulácia stavby'!AN19="","",'Rekapitulácia stavby'!AN19)</f>
        <v/>
      </c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hidden="1" s="2" customFormat="1" ht="18" customHeight="1">
      <c r="A26" s="35"/>
      <c r="B26" s="41"/>
      <c r="C26" s="35"/>
      <c r="D26" s="35"/>
      <c r="E26" s="144" t="str">
        <f>IF('Rekapitulácia stavby'!E20="","",'Rekapitulácia stavby'!E20)</f>
        <v>Ing. Tibor Jakubis</v>
      </c>
      <c r="F26" s="35"/>
      <c r="G26" s="35"/>
      <c r="H26" s="35"/>
      <c r="I26" s="153" t="s">
        <v>26</v>
      </c>
      <c r="J26" s="144" t="str">
        <f>IF('Rekapitulácia stavby'!AN20="","",'Rekapitulácia stavby'!AN20)</f>
        <v/>
      </c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hidden="1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hidden="1" s="2" customFormat="1" ht="12" customHeight="1">
      <c r="A28" s="35"/>
      <c r="B28" s="41"/>
      <c r="C28" s="35"/>
      <c r="D28" s="153" t="s">
        <v>34</v>
      </c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hidden="1" s="8" customFormat="1" ht="16.5" customHeight="1">
      <c r="A29" s="157"/>
      <c r="B29" s="158"/>
      <c r="C29" s="157"/>
      <c r="D29" s="157"/>
      <c r="E29" s="159" t="s">
        <v>1</v>
      </c>
      <c r="F29" s="159"/>
      <c r="G29" s="159"/>
      <c r="H29" s="159"/>
      <c r="I29" s="157"/>
      <c r="J29" s="157"/>
      <c r="K29" s="157"/>
      <c r="L29" s="160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</row>
    <row r="30" hidden="1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hidden="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1"/>
      <c r="J31" s="161"/>
      <c r="K31" s="161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hidden="1" s="2" customFormat="1" ht="25.44" customHeight="1">
      <c r="A32" s="35"/>
      <c r="B32" s="41"/>
      <c r="C32" s="35"/>
      <c r="D32" s="162" t="s">
        <v>35</v>
      </c>
      <c r="E32" s="35"/>
      <c r="F32" s="35"/>
      <c r="G32" s="35"/>
      <c r="H32" s="35"/>
      <c r="I32" s="35"/>
      <c r="J32" s="163">
        <f>ROUND(J129, 2)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1"/>
      <c r="J33" s="161"/>
      <c r="K33" s="161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35"/>
      <c r="F34" s="164" t="s">
        <v>37</v>
      </c>
      <c r="G34" s="35"/>
      <c r="H34" s="35"/>
      <c r="I34" s="164" t="s">
        <v>36</v>
      </c>
      <c r="J34" s="164" t="s">
        <v>38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165" t="s">
        <v>39</v>
      </c>
      <c r="E35" s="166" t="s">
        <v>40</v>
      </c>
      <c r="F35" s="167">
        <f>ROUND((SUM(BE129:BE231)),  2)</f>
        <v>0</v>
      </c>
      <c r="G35" s="168"/>
      <c r="H35" s="168"/>
      <c r="I35" s="169">
        <v>0.20000000000000001</v>
      </c>
      <c r="J35" s="167">
        <f>ROUND(((SUM(BE129:BE231))*I35),  2)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66" t="s">
        <v>41</v>
      </c>
      <c r="F36" s="167">
        <f>ROUND((SUM(BF129:BF231)),  2)</f>
        <v>0</v>
      </c>
      <c r="G36" s="168"/>
      <c r="H36" s="168"/>
      <c r="I36" s="169">
        <v>0.20000000000000001</v>
      </c>
      <c r="J36" s="167">
        <f>ROUND(((SUM(BF129:BF231))*I36),  2)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3" t="s">
        <v>42</v>
      </c>
      <c r="F37" s="170">
        <f>ROUND((SUM(BG129:BG231)),  2)</f>
        <v>0</v>
      </c>
      <c r="G37" s="35"/>
      <c r="H37" s="35"/>
      <c r="I37" s="171">
        <v>0.20000000000000001</v>
      </c>
      <c r="J37" s="170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53" t="s">
        <v>43</v>
      </c>
      <c r="F38" s="170">
        <f>ROUND((SUM(BH129:BH231)),  2)</f>
        <v>0</v>
      </c>
      <c r="G38" s="35"/>
      <c r="H38" s="35"/>
      <c r="I38" s="171">
        <v>0.20000000000000001</v>
      </c>
      <c r="J38" s="170">
        <f>0</f>
        <v>0</v>
      </c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66" t="s">
        <v>44</v>
      </c>
      <c r="F39" s="167">
        <f>ROUND((SUM(BI129:BI231)),  2)</f>
        <v>0</v>
      </c>
      <c r="G39" s="168"/>
      <c r="H39" s="168"/>
      <c r="I39" s="169">
        <v>0</v>
      </c>
      <c r="J39" s="167">
        <f>0</f>
        <v>0</v>
      </c>
      <c r="K39" s="35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2" customFormat="1" ht="25.44" customHeight="1">
      <c r="A41" s="35"/>
      <c r="B41" s="41"/>
      <c r="C41" s="172"/>
      <c r="D41" s="173" t="s">
        <v>45</v>
      </c>
      <c r="E41" s="174"/>
      <c r="F41" s="174"/>
      <c r="G41" s="175" t="s">
        <v>46</v>
      </c>
      <c r="H41" s="176" t="s">
        <v>47</v>
      </c>
      <c r="I41" s="174"/>
      <c r="J41" s="177">
        <f>SUM(J32:J39)</f>
        <v>0</v>
      </c>
      <c r="K41" s="178"/>
      <c r="L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hidden="1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hidden="1" s="1" customFormat="1" ht="14.4" customHeight="1">
      <c r="B43" s="17"/>
      <c r="L43" s="17"/>
    </row>
    <row r="44" hidden="1" s="1" customFormat="1" ht="14.4" customHeight="1">
      <c r="B44" s="17"/>
      <c r="L44" s="17"/>
    </row>
    <row r="45" hidden="1" s="1" customFormat="1" ht="14.4" customHeight="1">
      <c r="B45" s="17"/>
      <c r="L45" s="17"/>
    </row>
    <row r="46" hidden="1" s="1" customFormat="1" ht="14.4" customHeight="1">
      <c r="B46" s="17"/>
      <c r="L46" s="17"/>
    </row>
    <row r="47" hidden="1" s="1" customFormat="1" ht="14.4" customHeight="1">
      <c r="B47" s="17"/>
      <c r="L47" s="17"/>
    </row>
    <row r="48" hidden="1" s="1" customFormat="1" ht="14.4" customHeight="1">
      <c r="B48" s="17"/>
      <c r="L48" s="17"/>
    </row>
    <row r="49" hidden="1" s="1" customFormat="1" ht="14.4" customHeight="1">
      <c r="B49" s="17"/>
      <c r="L49" s="17"/>
    </row>
    <row r="50" hidden="1" s="2" customFormat="1" ht="14.4" customHeight="1">
      <c r="B50" s="66"/>
      <c r="D50" s="179" t="s">
        <v>48</v>
      </c>
      <c r="E50" s="180"/>
      <c r="F50" s="180"/>
      <c r="G50" s="179" t="s">
        <v>49</v>
      </c>
      <c r="H50" s="180"/>
      <c r="I50" s="180"/>
      <c r="J50" s="180"/>
      <c r="K50" s="180"/>
      <c r="L50" s="66"/>
    </row>
    <row r="51" hidden="1">
      <c r="B51" s="17"/>
      <c r="L51" s="17"/>
    </row>
    <row r="52" hidden="1">
      <c r="B52" s="17"/>
      <c r="L52" s="17"/>
    </row>
    <row r="53" hidden="1">
      <c r="B53" s="17"/>
      <c r="L53" s="17"/>
    </row>
    <row r="54" hidden="1">
      <c r="B54" s="17"/>
      <c r="L54" s="17"/>
    </row>
    <row r="55" hidden="1">
      <c r="B55" s="17"/>
      <c r="L55" s="17"/>
    </row>
    <row r="56" hidden="1">
      <c r="B56" s="17"/>
      <c r="L56" s="17"/>
    </row>
    <row r="57" hidden="1">
      <c r="B57" s="17"/>
      <c r="L57" s="17"/>
    </row>
    <row r="58" hidden="1">
      <c r="B58" s="17"/>
      <c r="L58" s="17"/>
    </row>
    <row r="59" hidden="1">
      <c r="B59" s="17"/>
      <c r="L59" s="17"/>
    </row>
    <row r="60" hidden="1">
      <c r="B60" s="17"/>
      <c r="L60" s="17"/>
    </row>
    <row r="61" hidden="1" s="2" customFormat="1">
      <c r="A61" s="35"/>
      <c r="B61" s="41"/>
      <c r="C61" s="35"/>
      <c r="D61" s="181" t="s">
        <v>50</v>
      </c>
      <c r="E61" s="182"/>
      <c r="F61" s="183" t="s">
        <v>51</v>
      </c>
      <c r="G61" s="181" t="s">
        <v>50</v>
      </c>
      <c r="H61" s="182"/>
      <c r="I61" s="182"/>
      <c r="J61" s="184" t="s">
        <v>51</v>
      </c>
      <c r="K61" s="182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hidden="1">
      <c r="B62" s="17"/>
      <c r="L62" s="17"/>
    </row>
    <row r="63" hidden="1">
      <c r="B63" s="17"/>
      <c r="L63" s="17"/>
    </row>
    <row r="64" hidden="1">
      <c r="B64" s="17"/>
      <c r="L64" s="17"/>
    </row>
    <row r="65" hidden="1" s="2" customFormat="1">
      <c r="A65" s="35"/>
      <c r="B65" s="41"/>
      <c r="C65" s="35"/>
      <c r="D65" s="179" t="s">
        <v>52</v>
      </c>
      <c r="E65" s="185"/>
      <c r="F65" s="185"/>
      <c r="G65" s="179" t="s">
        <v>53</v>
      </c>
      <c r="H65" s="185"/>
      <c r="I65" s="185"/>
      <c r="J65" s="185"/>
      <c r="K65" s="185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hidden="1">
      <c r="B66" s="17"/>
      <c r="L66" s="17"/>
    </row>
    <row r="67" hidden="1">
      <c r="B67" s="17"/>
      <c r="L67" s="17"/>
    </row>
    <row r="68" hidden="1">
      <c r="B68" s="17"/>
      <c r="L68" s="17"/>
    </row>
    <row r="69" hidden="1">
      <c r="B69" s="17"/>
      <c r="L69" s="17"/>
    </row>
    <row r="70" hidden="1">
      <c r="B70" s="17"/>
      <c r="L70" s="17"/>
    </row>
    <row r="71" hidden="1">
      <c r="B71" s="17"/>
      <c r="L71" s="17"/>
    </row>
    <row r="72" hidden="1">
      <c r="B72" s="17"/>
      <c r="L72" s="17"/>
    </row>
    <row r="73" hidden="1">
      <c r="B73" s="17"/>
      <c r="L73" s="17"/>
    </row>
    <row r="74" hidden="1">
      <c r="B74" s="17"/>
      <c r="L74" s="17"/>
    </row>
    <row r="75" hidden="1">
      <c r="B75" s="17"/>
      <c r="L75" s="17"/>
    </row>
    <row r="76" hidden="1" s="2" customFormat="1">
      <c r="A76" s="35"/>
      <c r="B76" s="41"/>
      <c r="C76" s="35"/>
      <c r="D76" s="181" t="s">
        <v>50</v>
      </c>
      <c r="E76" s="182"/>
      <c r="F76" s="183" t="s">
        <v>51</v>
      </c>
      <c r="G76" s="181" t="s">
        <v>50</v>
      </c>
      <c r="H76" s="182"/>
      <c r="I76" s="182"/>
      <c r="J76" s="184" t="s">
        <v>51</v>
      </c>
      <c r="K76" s="182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hidden="1" s="2" customFormat="1" ht="14.4" customHeight="1">
      <c r="A77" s="35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hidden="1"/>
    <row r="79" hidden="1"/>
    <row r="80" hidden="1"/>
    <row r="81" s="2" customFormat="1" ht="6.96" customHeight="1">
      <c r="A81" s="35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103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0" t="str">
        <f>E7</f>
        <v>Včelín - Lokálna predajňa Včelco s.r.o.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100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90" t="s">
        <v>101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784</v>
      </c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9" t="str">
        <f>E11</f>
        <v>UK - Vykurovanie a chladenie</v>
      </c>
      <c r="F89" s="37"/>
      <c r="G89" s="37"/>
      <c r="H89" s="37"/>
      <c r="I89" s="37"/>
      <c r="J89" s="37"/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19</v>
      </c>
      <c r="D91" s="37"/>
      <c r="E91" s="37"/>
      <c r="F91" s="24" t="str">
        <f>F14</f>
        <v xml:space="preserve"> </v>
      </c>
      <c r="G91" s="37"/>
      <c r="H91" s="37"/>
      <c r="I91" s="29" t="s">
        <v>21</v>
      </c>
      <c r="J91" s="82" t="str">
        <f>IF(J14="","",J14)</f>
        <v>27.4.2022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5.15" customHeight="1">
      <c r="A93" s="35"/>
      <c r="B93" s="36"/>
      <c r="C93" s="29" t="s">
        <v>23</v>
      </c>
      <c r="D93" s="37"/>
      <c r="E93" s="37"/>
      <c r="F93" s="24" t="str">
        <f>E17</f>
        <v>VČELCO, s.r.o. Továrenská 10A, 119 04 Smolenice</v>
      </c>
      <c r="G93" s="37"/>
      <c r="H93" s="37"/>
      <c r="I93" s="29" t="s">
        <v>29</v>
      </c>
      <c r="J93" s="33" t="str">
        <f>E23</f>
        <v>Ing. Miloš Karol</v>
      </c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27</v>
      </c>
      <c r="D94" s="37"/>
      <c r="E94" s="37"/>
      <c r="F94" s="24" t="str">
        <f>IF(E20="","",E20)</f>
        <v>Vyplň údaj</v>
      </c>
      <c r="G94" s="37"/>
      <c r="H94" s="37"/>
      <c r="I94" s="29" t="s">
        <v>31</v>
      </c>
      <c r="J94" s="33" t="str">
        <f>E26</f>
        <v>Ing. Tibor Jakubis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91" t="s">
        <v>104</v>
      </c>
      <c r="D96" s="192"/>
      <c r="E96" s="192"/>
      <c r="F96" s="192"/>
      <c r="G96" s="192"/>
      <c r="H96" s="192"/>
      <c r="I96" s="192"/>
      <c r="J96" s="193" t="s">
        <v>105</v>
      </c>
      <c r="K96" s="192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4" t="s">
        <v>106</v>
      </c>
      <c r="D98" s="37"/>
      <c r="E98" s="37"/>
      <c r="F98" s="37"/>
      <c r="G98" s="37"/>
      <c r="H98" s="37"/>
      <c r="I98" s="37"/>
      <c r="J98" s="113">
        <f>J129</f>
        <v>0</v>
      </c>
      <c r="K98" s="37"/>
      <c r="L98" s="6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107</v>
      </c>
    </row>
    <row r="99" s="9" customFormat="1" ht="24.96" customHeight="1">
      <c r="A99" s="9"/>
      <c r="B99" s="195"/>
      <c r="C99" s="196"/>
      <c r="D99" s="197" t="s">
        <v>959</v>
      </c>
      <c r="E99" s="198"/>
      <c r="F99" s="198"/>
      <c r="G99" s="198"/>
      <c r="H99" s="198"/>
      <c r="I99" s="198"/>
      <c r="J99" s="199">
        <f>J144</f>
        <v>0</v>
      </c>
      <c r="K99" s="196"/>
      <c r="L99" s="20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1"/>
      <c r="C100" s="136"/>
      <c r="D100" s="202" t="s">
        <v>960</v>
      </c>
      <c r="E100" s="203"/>
      <c r="F100" s="203"/>
      <c r="G100" s="203"/>
      <c r="H100" s="203"/>
      <c r="I100" s="203"/>
      <c r="J100" s="204">
        <f>J157</f>
        <v>0</v>
      </c>
      <c r="K100" s="136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1"/>
      <c r="C101" s="136"/>
      <c r="D101" s="202" t="s">
        <v>961</v>
      </c>
      <c r="E101" s="203"/>
      <c r="F101" s="203"/>
      <c r="G101" s="203"/>
      <c r="H101" s="203"/>
      <c r="I101" s="203"/>
      <c r="J101" s="204">
        <f>J173</f>
        <v>0</v>
      </c>
      <c r="K101" s="136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1"/>
      <c r="C102" s="136"/>
      <c r="D102" s="202" t="s">
        <v>962</v>
      </c>
      <c r="E102" s="203"/>
      <c r="F102" s="203"/>
      <c r="G102" s="203"/>
      <c r="H102" s="203"/>
      <c r="I102" s="203"/>
      <c r="J102" s="204">
        <f>J184</f>
        <v>0</v>
      </c>
      <c r="K102" s="136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1"/>
      <c r="C103" s="136"/>
      <c r="D103" s="202" t="s">
        <v>963</v>
      </c>
      <c r="E103" s="203"/>
      <c r="F103" s="203"/>
      <c r="G103" s="203"/>
      <c r="H103" s="203"/>
      <c r="I103" s="203"/>
      <c r="J103" s="204">
        <f>J191</f>
        <v>0</v>
      </c>
      <c r="K103" s="136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95"/>
      <c r="C104" s="196"/>
      <c r="D104" s="197" t="s">
        <v>964</v>
      </c>
      <c r="E104" s="198"/>
      <c r="F104" s="198"/>
      <c r="G104" s="198"/>
      <c r="H104" s="198"/>
      <c r="I104" s="198"/>
      <c r="J104" s="199">
        <f>J192</f>
        <v>0</v>
      </c>
      <c r="K104" s="196"/>
      <c r="L104" s="200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201"/>
      <c r="C105" s="136"/>
      <c r="D105" s="202" t="s">
        <v>965</v>
      </c>
      <c r="E105" s="203"/>
      <c r="F105" s="203"/>
      <c r="G105" s="203"/>
      <c r="H105" s="203"/>
      <c r="I105" s="203"/>
      <c r="J105" s="204">
        <f>J210</f>
        <v>0</v>
      </c>
      <c r="K105" s="136"/>
      <c r="L105" s="20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95"/>
      <c r="C106" s="196"/>
      <c r="D106" s="197" t="s">
        <v>966</v>
      </c>
      <c r="E106" s="198"/>
      <c r="F106" s="198"/>
      <c r="G106" s="198"/>
      <c r="H106" s="198"/>
      <c r="I106" s="198"/>
      <c r="J106" s="199">
        <f>J211</f>
        <v>0</v>
      </c>
      <c r="K106" s="196"/>
      <c r="L106" s="200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201"/>
      <c r="C107" s="136"/>
      <c r="D107" s="202" t="s">
        <v>967</v>
      </c>
      <c r="E107" s="203"/>
      <c r="F107" s="203"/>
      <c r="G107" s="203"/>
      <c r="H107" s="203"/>
      <c r="I107" s="203"/>
      <c r="J107" s="204">
        <f>J220</f>
        <v>0</v>
      </c>
      <c r="K107" s="136"/>
      <c r="L107" s="205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69"/>
      <c r="C109" s="70"/>
      <c r="D109" s="70"/>
      <c r="E109" s="70"/>
      <c r="F109" s="70"/>
      <c r="G109" s="70"/>
      <c r="H109" s="70"/>
      <c r="I109" s="70"/>
      <c r="J109" s="70"/>
      <c r="K109" s="70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="2" customFormat="1" ht="6.96" customHeight="1">
      <c r="A113" s="35"/>
      <c r="B113" s="71"/>
      <c r="C113" s="72"/>
      <c r="D113" s="72"/>
      <c r="E113" s="72"/>
      <c r="F113" s="72"/>
      <c r="G113" s="72"/>
      <c r="H113" s="72"/>
      <c r="I113" s="72"/>
      <c r="J113" s="72"/>
      <c r="K113" s="72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4.96" customHeight="1">
      <c r="A114" s="35"/>
      <c r="B114" s="36"/>
      <c r="C114" s="20" t="s">
        <v>133</v>
      </c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15</v>
      </c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7"/>
      <c r="D117" s="37"/>
      <c r="E117" s="190" t="str">
        <f>E7</f>
        <v>Včelín - Lokálna predajňa Včelco s.r.o.</v>
      </c>
      <c r="F117" s="29"/>
      <c r="G117" s="29"/>
      <c r="H117" s="29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1" customFormat="1" ht="12" customHeight="1">
      <c r="B118" s="18"/>
      <c r="C118" s="29" t="s">
        <v>100</v>
      </c>
      <c r="D118" s="19"/>
      <c r="E118" s="19"/>
      <c r="F118" s="19"/>
      <c r="G118" s="19"/>
      <c r="H118" s="19"/>
      <c r="I118" s="19"/>
      <c r="J118" s="19"/>
      <c r="K118" s="19"/>
      <c r="L118" s="17"/>
    </row>
    <row r="119" s="2" customFormat="1" ht="16.5" customHeight="1">
      <c r="A119" s="35"/>
      <c r="B119" s="36"/>
      <c r="C119" s="37"/>
      <c r="D119" s="37"/>
      <c r="E119" s="190" t="s">
        <v>101</v>
      </c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784</v>
      </c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6.5" customHeight="1">
      <c r="A121" s="35"/>
      <c r="B121" s="36"/>
      <c r="C121" s="37"/>
      <c r="D121" s="37"/>
      <c r="E121" s="79" t="str">
        <f>E11</f>
        <v>UK - Vykurovanie a chladenie</v>
      </c>
      <c r="F121" s="37"/>
      <c r="G121" s="37"/>
      <c r="H121" s="37"/>
      <c r="I121" s="37"/>
      <c r="J121" s="37"/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2" customHeight="1">
      <c r="A123" s="35"/>
      <c r="B123" s="36"/>
      <c r="C123" s="29" t="s">
        <v>19</v>
      </c>
      <c r="D123" s="37"/>
      <c r="E123" s="37"/>
      <c r="F123" s="24" t="str">
        <f>F14</f>
        <v xml:space="preserve"> </v>
      </c>
      <c r="G123" s="37"/>
      <c r="H123" s="37"/>
      <c r="I123" s="29" t="s">
        <v>21</v>
      </c>
      <c r="J123" s="82" t="str">
        <f>IF(J14="","",J14)</f>
        <v>27.4.2022</v>
      </c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6.96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6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5.15" customHeight="1">
      <c r="A125" s="35"/>
      <c r="B125" s="36"/>
      <c r="C125" s="29" t="s">
        <v>23</v>
      </c>
      <c r="D125" s="37"/>
      <c r="E125" s="37"/>
      <c r="F125" s="24" t="str">
        <f>E17</f>
        <v>VČELCO, s.r.o. Továrenská 10A, 119 04 Smolenice</v>
      </c>
      <c r="G125" s="37"/>
      <c r="H125" s="37"/>
      <c r="I125" s="29" t="s">
        <v>29</v>
      </c>
      <c r="J125" s="33" t="str">
        <f>E23</f>
        <v>Ing. Miloš Karol</v>
      </c>
      <c r="K125" s="37"/>
      <c r="L125" s="6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5.15" customHeight="1">
      <c r="A126" s="35"/>
      <c r="B126" s="36"/>
      <c r="C126" s="29" t="s">
        <v>27</v>
      </c>
      <c r="D126" s="37"/>
      <c r="E126" s="37"/>
      <c r="F126" s="24" t="str">
        <f>IF(E20="","",E20)</f>
        <v>Vyplň údaj</v>
      </c>
      <c r="G126" s="37"/>
      <c r="H126" s="37"/>
      <c r="I126" s="29" t="s">
        <v>31</v>
      </c>
      <c r="J126" s="33" t="str">
        <f>E26</f>
        <v>Ing. Tibor Jakubis</v>
      </c>
      <c r="K126" s="37"/>
      <c r="L126" s="6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0.32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6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11" customFormat="1" ht="29.28" customHeight="1">
      <c r="A128" s="206"/>
      <c r="B128" s="207"/>
      <c r="C128" s="208" t="s">
        <v>134</v>
      </c>
      <c r="D128" s="209" t="s">
        <v>60</v>
      </c>
      <c r="E128" s="209" t="s">
        <v>56</v>
      </c>
      <c r="F128" s="209" t="s">
        <v>57</v>
      </c>
      <c r="G128" s="209" t="s">
        <v>135</v>
      </c>
      <c r="H128" s="209" t="s">
        <v>136</v>
      </c>
      <c r="I128" s="209" t="s">
        <v>137</v>
      </c>
      <c r="J128" s="210" t="s">
        <v>105</v>
      </c>
      <c r="K128" s="211" t="s">
        <v>138</v>
      </c>
      <c r="L128" s="212"/>
      <c r="M128" s="103" t="s">
        <v>1</v>
      </c>
      <c r="N128" s="104" t="s">
        <v>39</v>
      </c>
      <c r="O128" s="104" t="s">
        <v>139</v>
      </c>
      <c r="P128" s="104" t="s">
        <v>140</v>
      </c>
      <c r="Q128" s="104" t="s">
        <v>141</v>
      </c>
      <c r="R128" s="104" t="s">
        <v>142</v>
      </c>
      <c r="S128" s="104" t="s">
        <v>143</v>
      </c>
      <c r="T128" s="105" t="s">
        <v>144</v>
      </c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</row>
    <row r="129" s="2" customFormat="1" ht="22.8" customHeight="1">
      <c r="A129" s="35"/>
      <c r="B129" s="36"/>
      <c r="C129" s="110" t="s">
        <v>106</v>
      </c>
      <c r="D129" s="37"/>
      <c r="E129" s="37"/>
      <c r="F129" s="37"/>
      <c r="G129" s="37"/>
      <c r="H129" s="37"/>
      <c r="I129" s="37"/>
      <c r="J129" s="213">
        <f>BK129</f>
        <v>0</v>
      </c>
      <c r="K129" s="37"/>
      <c r="L129" s="41"/>
      <c r="M129" s="106"/>
      <c r="N129" s="214"/>
      <c r="O129" s="107"/>
      <c r="P129" s="215">
        <f>P130+SUM(P131:P144)+P192+P211</f>
        <v>0</v>
      </c>
      <c r="Q129" s="107"/>
      <c r="R129" s="215">
        <f>R130+SUM(R131:R144)+R192+R211</f>
        <v>0</v>
      </c>
      <c r="S129" s="107"/>
      <c r="T129" s="216">
        <f>T130+SUM(T131:T144)+T192+T211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4" t="s">
        <v>74</v>
      </c>
      <c r="AU129" s="14" t="s">
        <v>107</v>
      </c>
      <c r="BK129" s="217">
        <f>BK130+SUM(BK131:BK144)+BK192+BK211</f>
        <v>0</v>
      </c>
    </row>
    <row r="130" s="2" customFormat="1" ht="16.5" customHeight="1">
      <c r="A130" s="35"/>
      <c r="B130" s="36"/>
      <c r="C130" s="248" t="s">
        <v>75</v>
      </c>
      <c r="D130" s="248" t="s">
        <v>444</v>
      </c>
      <c r="E130" s="249" t="s">
        <v>968</v>
      </c>
      <c r="F130" s="250" t="s">
        <v>969</v>
      </c>
      <c r="G130" s="251" t="s">
        <v>551</v>
      </c>
      <c r="H130" s="252">
        <v>1275</v>
      </c>
      <c r="I130" s="253"/>
      <c r="J130" s="254">
        <f>ROUND(I130*H130,2)</f>
        <v>0</v>
      </c>
      <c r="K130" s="255"/>
      <c r="L130" s="256"/>
      <c r="M130" s="257" t="s">
        <v>1</v>
      </c>
      <c r="N130" s="258" t="s">
        <v>41</v>
      </c>
      <c r="O130" s="94"/>
      <c r="P130" s="244">
        <f>O130*H130</f>
        <v>0</v>
      </c>
      <c r="Q130" s="244">
        <v>0</v>
      </c>
      <c r="R130" s="244">
        <f>Q130*H130</f>
        <v>0</v>
      </c>
      <c r="S130" s="244">
        <v>0</v>
      </c>
      <c r="T130" s="245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46" t="s">
        <v>162</v>
      </c>
      <c r="AT130" s="246" t="s">
        <v>444</v>
      </c>
      <c r="AU130" s="246" t="s">
        <v>75</v>
      </c>
      <c r="AY130" s="14" t="s">
        <v>147</v>
      </c>
      <c r="BE130" s="247">
        <f>IF(N130="základná",J130,0)</f>
        <v>0</v>
      </c>
      <c r="BF130" s="247">
        <f>IF(N130="znížená",J130,0)</f>
        <v>0</v>
      </c>
      <c r="BG130" s="247">
        <f>IF(N130="zákl. prenesená",J130,0)</f>
        <v>0</v>
      </c>
      <c r="BH130" s="247">
        <f>IF(N130="zníž. prenesená",J130,0)</f>
        <v>0</v>
      </c>
      <c r="BI130" s="247">
        <f>IF(N130="nulová",J130,0)</f>
        <v>0</v>
      </c>
      <c r="BJ130" s="14" t="s">
        <v>85</v>
      </c>
      <c r="BK130" s="247">
        <f>ROUND(I130*H130,2)</f>
        <v>0</v>
      </c>
      <c r="BL130" s="14" t="s">
        <v>153</v>
      </c>
      <c r="BM130" s="246" t="s">
        <v>85</v>
      </c>
    </row>
    <row r="131" s="2" customFormat="1" ht="16.5" customHeight="1">
      <c r="A131" s="35"/>
      <c r="B131" s="36"/>
      <c r="C131" s="248" t="s">
        <v>75</v>
      </c>
      <c r="D131" s="248" t="s">
        <v>444</v>
      </c>
      <c r="E131" s="249" t="s">
        <v>970</v>
      </c>
      <c r="F131" s="250" t="s">
        <v>971</v>
      </c>
      <c r="G131" s="251" t="s">
        <v>230</v>
      </c>
      <c r="H131" s="252">
        <v>4462.5</v>
      </c>
      <c r="I131" s="253"/>
      <c r="J131" s="254">
        <f>ROUND(I131*H131,2)</f>
        <v>0</v>
      </c>
      <c r="K131" s="255"/>
      <c r="L131" s="256"/>
      <c r="M131" s="257" t="s">
        <v>1</v>
      </c>
      <c r="N131" s="258" t="s">
        <v>41</v>
      </c>
      <c r="O131" s="94"/>
      <c r="P131" s="244">
        <f>O131*H131</f>
        <v>0</v>
      </c>
      <c r="Q131" s="244">
        <v>0</v>
      </c>
      <c r="R131" s="244">
        <f>Q131*H131</f>
        <v>0</v>
      </c>
      <c r="S131" s="244">
        <v>0</v>
      </c>
      <c r="T131" s="245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46" t="s">
        <v>162</v>
      </c>
      <c r="AT131" s="246" t="s">
        <v>444</v>
      </c>
      <c r="AU131" s="246" t="s">
        <v>75</v>
      </c>
      <c r="AY131" s="14" t="s">
        <v>147</v>
      </c>
      <c r="BE131" s="247">
        <f>IF(N131="základná",J131,0)</f>
        <v>0</v>
      </c>
      <c r="BF131" s="247">
        <f>IF(N131="znížená",J131,0)</f>
        <v>0</v>
      </c>
      <c r="BG131" s="247">
        <f>IF(N131="zákl. prenesená",J131,0)</f>
        <v>0</v>
      </c>
      <c r="BH131" s="247">
        <f>IF(N131="zníž. prenesená",J131,0)</f>
        <v>0</v>
      </c>
      <c r="BI131" s="247">
        <f>IF(N131="nulová",J131,0)</f>
        <v>0</v>
      </c>
      <c r="BJ131" s="14" t="s">
        <v>85</v>
      </c>
      <c r="BK131" s="247">
        <f>ROUND(I131*H131,2)</f>
        <v>0</v>
      </c>
      <c r="BL131" s="14" t="s">
        <v>153</v>
      </c>
      <c r="BM131" s="246" t="s">
        <v>153</v>
      </c>
    </row>
    <row r="132" s="2" customFormat="1" ht="16.5" customHeight="1">
      <c r="A132" s="35"/>
      <c r="B132" s="36"/>
      <c r="C132" s="248" t="s">
        <v>75</v>
      </c>
      <c r="D132" s="248" t="s">
        <v>444</v>
      </c>
      <c r="E132" s="249" t="s">
        <v>972</v>
      </c>
      <c r="F132" s="250" t="s">
        <v>973</v>
      </c>
      <c r="G132" s="251" t="s">
        <v>230</v>
      </c>
      <c r="H132" s="252">
        <v>1</v>
      </c>
      <c r="I132" s="253"/>
      <c r="J132" s="254">
        <f>ROUND(I132*H132,2)</f>
        <v>0</v>
      </c>
      <c r="K132" s="255"/>
      <c r="L132" s="256"/>
      <c r="M132" s="257" t="s">
        <v>1</v>
      </c>
      <c r="N132" s="258" t="s">
        <v>41</v>
      </c>
      <c r="O132" s="94"/>
      <c r="P132" s="244">
        <f>O132*H132</f>
        <v>0</v>
      </c>
      <c r="Q132" s="244">
        <v>0</v>
      </c>
      <c r="R132" s="244">
        <f>Q132*H132</f>
        <v>0</v>
      </c>
      <c r="S132" s="244">
        <v>0</v>
      </c>
      <c r="T132" s="245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46" t="s">
        <v>162</v>
      </c>
      <c r="AT132" s="246" t="s">
        <v>444</v>
      </c>
      <c r="AU132" s="246" t="s">
        <v>75</v>
      </c>
      <c r="AY132" s="14" t="s">
        <v>147</v>
      </c>
      <c r="BE132" s="247">
        <f>IF(N132="základná",J132,0)</f>
        <v>0</v>
      </c>
      <c r="BF132" s="247">
        <f>IF(N132="znížená",J132,0)</f>
        <v>0</v>
      </c>
      <c r="BG132" s="247">
        <f>IF(N132="zákl. prenesená",J132,0)</f>
        <v>0</v>
      </c>
      <c r="BH132" s="247">
        <f>IF(N132="zníž. prenesená",J132,0)</f>
        <v>0</v>
      </c>
      <c r="BI132" s="247">
        <f>IF(N132="nulová",J132,0)</f>
        <v>0</v>
      </c>
      <c r="BJ132" s="14" t="s">
        <v>85</v>
      </c>
      <c r="BK132" s="247">
        <f>ROUND(I132*H132,2)</f>
        <v>0</v>
      </c>
      <c r="BL132" s="14" t="s">
        <v>153</v>
      </c>
      <c r="BM132" s="246" t="s">
        <v>159</v>
      </c>
    </row>
    <row r="133" s="2" customFormat="1" ht="16.5" customHeight="1">
      <c r="A133" s="35"/>
      <c r="B133" s="36"/>
      <c r="C133" s="248" t="s">
        <v>75</v>
      </c>
      <c r="D133" s="248" t="s">
        <v>444</v>
      </c>
      <c r="E133" s="249" t="s">
        <v>974</v>
      </c>
      <c r="F133" s="250" t="s">
        <v>975</v>
      </c>
      <c r="G133" s="251" t="s">
        <v>230</v>
      </c>
      <c r="H133" s="252">
        <v>1</v>
      </c>
      <c r="I133" s="253"/>
      <c r="J133" s="254">
        <f>ROUND(I133*H133,2)</f>
        <v>0</v>
      </c>
      <c r="K133" s="255"/>
      <c r="L133" s="256"/>
      <c r="M133" s="257" t="s">
        <v>1</v>
      </c>
      <c r="N133" s="258" t="s">
        <v>41</v>
      </c>
      <c r="O133" s="94"/>
      <c r="P133" s="244">
        <f>O133*H133</f>
        <v>0</v>
      </c>
      <c r="Q133" s="244">
        <v>0</v>
      </c>
      <c r="R133" s="244">
        <f>Q133*H133</f>
        <v>0</v>
      </c>
      <c r="S133" s="244">
        <v>0</v>
      </c>
      <c r="T133" s="245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46" t="s">
        <v>162</v>
      </c>
      <c r="AT133" s="246" t="s">
        <v>444</v>
      </c>
      <c r="AU133" s="246" t="s">
        <v>75</v>
      </c>
      <c r="AY133" s="14" t="s">
        <v>147</v>
      </c>
      <c r="BE133" s="247">
        <f>IF(N133="základná",J133,0)</f>
        <v>0</v>
      </c>
      <c r="BF133" s="247">
        <f>IF(N133="znížená",J133,0)</f>
        <v>0</v>
      </c>
      <c r="BG133" s="247">
        <f>IF(N133="zákl. prenesená",J133,0)</f>
        <v>0</v>
      </c>
      <c r="BH133" s="247">
        <f>IF(N133="zníž. prenesená",J133,0)</f>
        <v>0</v>
      </c>
      <c r="BI133" s="247">
        <f>IF(N133="nulová",J133,0)</f>
        <v>0</v>
      </c>
      <c r="BJ133" s="14" t="s">
        <v>85</v>
      </c>
      <c r="BK133" s="247">
        <f>ROUND(I133*H133,2)</f>
        <v>0</v>
      </c>
      <c r="BL133" s="14" t="s">
        <v>153</v>
      </c>
      <c r="BM133" s="246" t="s">
        <v>162</v>
      </c>
    </row>
    <row r="134" s="2" customFormat="1" ht="24.15" customHeight="1">
      <c r="A134" s="35"/>
      <c r="B134" s="36"/>
      <c r="C134" s="248" t="s">
        <v>75</v>
      </c>
      <c r="D134" s="248" t="s">
        <v>444</v>
      </c>
      <c r="E134" s="249" t="s">
        <v>976</v>
      </c>
      <c r="F134" s="250" t="s">
        <v>977</v>
      </c>
      <c r="G134" s="251" t="s">
        <v>978</v>
      </c>
      <c r="H134" s="252">
        <v>2</v>
      </c>
      <c r="I134" s="253"/>
      <c r="J134" s="254">
        <f>ROUND(I134*H134,2)</f>
        <v>0</v>
      </c>
      <c r="K134" s="255"/>
      <c r="L134" s="256"/>
      <c r="M134" s="257" t="s">
        <v>1</v>
      </c>
      <c r="N134" s="258" t="s">
        <v>41</v>
      </c>
      <c r="O134" s="94"/>
      <c r="P134" s="244">
        <f>O134*H134</f>
        <v>0</v>
      </c>
      <c r="Q134" s="244">
        <v>0</v>
      </c>
      <c r="R134" s="244">
        <f>Q134*H134</f>
        <v>0</v>
      </c>
      <c r="S134" s="244">
        <v>0</v>
      </c>
      <c r="T134" s="245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46" t="s">
        <v>162</v>
      </c>
      <c r="AT134" s="246" t="s">
        <v>444</v>
      </c>
      <c r="AU134" s="246" t="s">
        <v>75</v>
      </c>
      <c r="AY134" s="14" t="s">
        <v>147</v>
      </c>
      <c r="BE134" s="247">
        <f>IF(N134="základná",J134,0)</f>
        <v>0</v>
      </c>
      <c r="BF134" s="247">
        <f>IF(N134="znížená",J134,0)</f>
        <v>0</v>
      </c>
      <c r="BG134" s="247">
        <f>IF(N134="zákl. prenesená",J134,0)</f>
        <v>0</v>
      </c>
      <c r="BH134" s="247">
        <f>IF(N134="zníž. prenesená",J134,0)</f>
        <v>0</v>
      </c>
      <c r="BI134" s="247">
        <f>IF(N134="nulová",J134,0)</f>
        <v>0</v>
      </c>
      <c r="BJ134" s="14" t="s">
        <v>85</v>
      </c>
      <c r="BK134" s="247">
        <f>ROUND(I134*H134,2)</f>
        <v>0</v>
      </c>
      <c r="BL134" s="14" t="s">
        <v>153</v>
      </c>
      <c r="BM134" s="246" t="s">
        <v>166</v>
      </c>
    </row>
    <row r="135" s="2" customFormat="1" ht="21.75" customHeight="1">
      <c r="A135" s="35"/>
      <c r="B135" s="36"/>
      <c r="C135" s="248" t="s">
        <v>75</v>
      </c>
      <c r="D135" s="248" t="s">
        <v>444</v>
      </c>
      <c r="E135" s="249" t="s">
        <v>979</v>
      </c>
      <c r="F135" s="250" t="s">
        <v>980</v>
      </c>
      <c r="G135" s="251" t="s">
        <v>230</v>
      </c>
      <c r="H135" s="252">
        <v>1</v>
      </c>
      <c r="I135" s="253"/>
      <c r="J135" s="254">
        <f>ROUND(I135*H135,2)</f>
        <v>0</v>
      </c>
      <c r="K135" s="255"/>
      <c r="L135" s="256"/>
      <c r="M135" s="257" t="s">
        <v>1</v>
      </c>
      <c r="N135" s="258" t="s">
        <v>41</v>
      </c>
      <c r="O135" s="94"/>
      <c r="P135" s="244">
        <f>O135*H135</f>
        <v>0</v>
      </c>
      <c r="Q135" s="244">
        <v>0</v>
      </c>
      <c r="R135" s="244">
        <f>Q135*H135</f>
        <v>0</v>
      </c>
      <c r="S135" s="244">
        <v>0</v>
      </c>
      <c r="T135" s="245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46" t="s">
        <v>162</v>
      </c>
      <c r="AT135" s="246" t="s">
        <v>444</v>
      </c>
      <c r="AU135" s="246" t="s">
        <v>75</v>
      </c>
      <c r="AY135" s="14" t="s">
        <v>147</v>
      </c>
      <c r="BE135" s="247">
        <f>IF(N135="základná",J135,0)</f>
        <v>0</v>
      </c>
      <c r="BF135" s="247">
        <f>IF(N135="znížená",J135,0)</f>
        <v>0</v>
      </c>
      <c r="BG135" s="247">
        <f>IF(N135="zákl. prenesená",J135,0)</f>
        <v>0</v>
      </c>
      <c r="BH135" s="247">
        <f>IF(N135="zníž. prenesená",J135,0)</f>
        <v>0</v>
      </c>
      <c r="BI135" s="247">
        <f>IF(N135="nulová",J135,0)</f>
        <v>0</v>
      </c>
      <c r="BJ135" s="14" t="s">
        <v>85</v>
      </c>
      <c r="BK135" s="247">
        <f>ROUND(I135*H135,2)</f>
        <v>0</v>
      </c>
      <c r="BL135" s="14" t="s">
        <v>153</v>
      </c>
      <c r="BM135" s="246" t="s">
        <v>169</v>
      </c>
    </row>
    <row r="136" s="2" customFormat="1" ht="21.75" customHeight="1">
      <c r="A136" s="35"/>
      <c r="B136" s="36"/>
      <c r="C136" s="248" t="s">
        <v>75</v>
      </c>
      <c r="D136" s="248" t="s">
        <v>444</v>
      </c>
      <c r="E136" s="249" t="s">
        <v>981</v>
      </c>
      <c r="F136" s="250" t="s">
        <v>982</v>
      </c>
      <c r="G136" s="251" t="s">
        <v>230</v>
      </c>
      <c r="H136" s="252">
        <v>1</v>
      </c>
      <c r="I136" s="253"/>
      <c r="J136" s="254">
        <f>ROUND(I136*H136,2)</f>
        <v>0</v>
      </c>
      <c r="K136" s="255"/>
      <c r="L136" s="256"/>
      <c r="M136" s="257" t="s">
        <v>1</v>
      </c>
      <c r="N136" s="258" t="s">
        <v>41</v>
      </c>
      <c r="O136" s="94"/>
      <c r="P136" s="244">
        <f>O136*H136</f>
        <v>0</v>
      </c>
      <c r="Q136" s="244">
        <v>0</v>
      </c>
      <c r="R136" s="244">
        <f>Q136*H136</f>
        <v>0</v>
      </c>
      <c r="S136" s="244">
        <v>0</v>
      </c>
      <c r="T136" s="245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46" t="s">
        <v>162</v>
      </c>
      <c r="AT136" s="246" t="s">
        <v>444</v>
      </c>
      <c r="AU136" s="246" t="s">
        <v>75</v>
      </c>
      <c r="AY136" s="14" t="s">
        <v>147</v>
      </c>
      <c r="BE136" s="247">
        <f>IF(N136="základná",J136,0)</f>
        <v>0</v>
      </c>
      <c r="BF136" s="247">
        <f>IF(N136="znížená",J136,0)</f>
        <v>0</v>
      </c>
      <c r="BG136" s="247">
        <f>IF(N136="zákl. prenesená",J136,0)</f>
        <v>0</v>
      </c>
      <c r="BH136" s="247">
        <f>IF(N136="zníž. prenesená",J136,0)</f>
        <v>0</v>
      </c>
      <c r="BI136" s="247">
        <f>IF(N136="nulová",J136,0)</f>
        <v>0</v>
      </c>
      <c r="BJ136" s="14" t="s">
        <v>85</v>
      </c>
      <c r="BK136" s="247">
        <f>ROUND(I136*H136,2)</f>
        <v>0</v>
      </c>
      <c r="BL136" s="14" t="s">
        <v>153</v>
      </c>
      <c r="BM136" s="246" t="s">
        <v>173</v>
      </c>
    </row>
    <row r="137" s="2" customFormat="1" ht="16.5" customHeight="1">
      <c r="A137" s="35"/>
      <c r="B137" s="36"/>
      <c r="C137" s="248" t="s">
        <v>75</v>
      </c>
      <c r="D137" s="248" t="s">
        <v>444</v>
      </c>
      <c r="E137" s="249" t="s">
        <v>983</v>
      </c>
      <c r="F137" s="250" t="s">
        <v>984</v>
      </c>
      <c r="G137" s="251" t="s">
        <v>230</v>
      </c>
      <c r="H137" s="252">
        <v>28</v>
      </c>
      <c r="I137" s="253"/>
      <c r="J137" s="254">
        <f>ROUND(I137*H137,2)</f>
        <v>0</v>
      </c>
      <c r="K137" s="255"/>
      <c r="L137" s="256"/>
      <c r="M137" s="257" t="s">
        <v>1</v>
      </c>
      <c r="N137" s="258" t="s">
        <v>41</v>
      </c>
      <c r="O137" s="94"/>
      <c r="P137" s="244">
        <f>O137*H137</f>
        <v>0</v>
      </c>
      <c r="Q137" s="244">
        <v>0</v>
      </c>
      <c r="R137" s="244">
        <f>Q137*H137</f>
        <v>0</v>
      </c>
      <c r="S137" s="244">
        <v>0</v>
      </c>
      <c r="T137" s="245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46" t="s">
        <v>162</v>
      </c>
      <c r="AT137" s="246" t="s">
        <v>444</v>
      </c>
      <c r="AU137" s="246" t="s">
        <v>75</v>
      </c>
      <c r="AY137" s="14" t="s">
        <v>147</v>
      </c>
      <c r="BE137" s="247">
        <f>IF(N137="základná",J137,0)</f>
        <v>0</v>
      </c>
      <c r="BF137" s="247">
        <f>IF(N137="znížená",J137,0)</f>
        <v>0</v>
      </c>
      <c r="BG137" s="247">
        <f>IF(N137="zákl. prenesená",J137,0)</f>
        <v>0</v>
      </c>
      <c r="BH137" s="247">
        <f>IF(N137="zníž. prenesená",J137,0)</f>
        <v>0</v>
      </c>
      <c r="BI137" s="247">
        <f>IF(N137="nulová",J137,0)</f>
        <v>0</v>
      </c>
      <c r="BJ137" s="14" t="s">
        <v>85</v>
      </c>
      <c r="BK137" s="247">
        <f>ROUND(I137*H137,2)</f>
        <v>0</v>
      </c>
      <c r="BL137" s="14" t="s">
        <v>153</v>
      </c>
      <c r="BM137" s="246" t="s">
        <v>176</v>
      </c>
    </row>
    <row r="138" s="2" customFormat="1" ht="16.5" customHeight="1">
      <c r="A138" s="35"/>
      <c r="B138" s="36"/>
      <c r="C138" s="248" t="s">
        <v>75</v>
      </c>
      <c r="D138" s="248" t="s">
        <v>444</v>
      </c>
      <c r="E138" s="249" t="s">
        <v>985</v>
      </c>
      <c r="F138" s="250" t="s">
        <v>986</v>
      </c>
      <c r="G138" s="251" t="s">
        <v>551</v>
      </c>
      <c r="H138" s="252">
        <v>127.5</v>
      </c>
      <c r="I138" s="253"/>
      <c r="J138" s="254">
        <f>ROUND(I138*H138,2)</f>
        <v>0</v>
      </c>
      <c r="K138" s="255"/>
      <c r="L138" s="256"/>
      <c r="M138" s="257" t="s">
        <v>1</v>
      </c>
      <c r="N138" s="258" t="s">
        <v>41</v>
      </c>
      <c r="O138" s="94"/>
      <c r="P138" s="244">
        <f>O138*H138</f>
        <v>0</v>
      </c>
      <c r="Q138" s="244">
        <v>0</v>
      </c>
      <c r="R138" s="244">
        <f>Q138*H138</f>
        <v>0</v>
      </c>
      <c r="S138" s="244">
        <v>0</v>
      </c>
      <c r="T138" s="245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46" t="s">
        <v>162</v>
      </c>
      <c r="AT138" s="246" t="s">
        <v>444</v>
      </c>
      <c r="AU138" s="246" t="s">
        <v>75</v>
      </c>
      <c r="AY138" s="14" t="s">
        <v>147</v>
      </c>
      <c r="BE138" s="247">
        <f>IF(N138="základná",J138,0)</f>
        <v>0</v>
      </c>
      <c r="BF138" s="247">
        <f>IF(N138="znížená",J138,0)</f>
        <v>0</v>
      </c>
      <c r="BG138" s="247">
        <f>IF(N138="zákl. prenesená",J138,0)</f>
        <v>0</v>
      </c>
      <c r="BH138" s="247">
        <f>IF(N138="zníž. prenesená",J138,0)</f>
        <v>0</v>
      </c>
      <c r="BI138" s="247">
        <f>IF(N138="nulová",J138,0)</f>
        <v>0</v>
      </c>
      <c r="BJ138" s="14" t="s">
        <v>85</v>
      </c>
      <c r="BK138" s="247">
        <f>ROUND(I138*H138,2)</f>
        <v>0</v>
      </c>
      <c r="BL138" s="14" t="s">
        <v>153</v>
      </c>
      <c r="BM138" s="246" t="s">
        <v>180</v>
      </c>
    </row>
    <row r="139" s="2" customFormat="1" ht="16.5" customHeight="1">
      <c r="A139" s="35"/>
      <c r="B139" s="36"/>
      <c r="C139" s="248" t="s">
        <v>75</v>
      </c>
      <c r="D139" s="248" t="s">
        <v>444</v>
      </c>
      <c r="E139" s="249" t="s">
        <v>987</v>
      </c>
      <c r="F139" s="250" t="s">
        <v>988</v>
      </c>
      <c r="G139" s="251" t="s">
        <v>191</v>
      </c>
      <c r="H139" s="252">
        <v>280.5</v>
      </c>
      <c r="I139" s="253"/>
      <c r="J139" s="254">
        <f>ROUND(I139*H139,2)</f>
        <v>0</v>
      </c>
      <c r="K139" s="255"/>
      <c r="L139" s="256"/>
      <c r="M139" s="257" t="s">
        <v>1</v>
      </c>
      <c r="N139" s="258" t="s">
        <v>41</v>
      </c>
      <c r="O139" s="94"/>
      <c r="P139" s="244">
        <f>O139*H139</f>
        <v>0</v>
      </c>
      <c r="Q139" s="244">
        <v>0</v>
      </c>
      <c r="R139" s="244">
        <f>Q139*H139</f>
        <v>0</v>
      </c>
      <c r="S139" s="244">
        <v>0</v>
      </c>
      <c r="T139" s="24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46" t="s">
        <v>162</v>
      </c>
      <c r="AT139" s="246" t="s">
        <v>444</v>
      </c>
      <c r="AU139" s="246" t="s">
        <v>75</v>
      </c>
      <c r="AY139" s="14" t="s">
        <v>147</v>
      </c>
      <c r="BE139" s="247">
        <f>IF(N139="základná",J139,0)</f>
        <v>0</v>
      </c>
      <c r="BF139" s="247">
        <f>IF(N139="znížená",J139,0)</f>
        <v>0</v>
      </c>
      <c r="BG139" s="247">
        <f>IF(N139="zákl. prenesená",J139,0)</f>
        <v>0</v>
      </c>
      <c r="BH139" s="247">
        <f>IF(N139="zníž. prenesená",J139,0)</f>
        <v>0</v>
      </c>
      <c r="BI139" s="247">
        <f>IF(N139="nulová",J139,0)</f>
        <v>0</v>
      </c>
      <c r="BJ139" s="14" t="s">
        <v>85</v>
      </c>
      <c r="BK139" s="247">
        <f>ROUND(I139*H139,2)</f>
        <v>0</v>
      </c>
      <c r="BL139" s="14" t="s">
        <v>153</v>
      </c>
      <c r="BM139" s="246" t="s">
        <v>7</v>
      </c>
    </row>
    <row r="140" s="2" customFormat="1" ht="16.5" customHeight="1">
      <c r="A140" s="35"/>
      <c r="B140" s="36"/>
      <c r="C140" s="234" t="s">
        <v>75</v>
      </c>
      <c r="D140" s="234" t="s">
        <v>149</v>
      </c>
      <c r="E140" s="235" t="s">
        <v>989</v>
      </c>
      <c r="F140" s="236" t="s">
        <v>990</v>
      </c>
      <c r="G140" s="237" t="s">
        <v>191</v>
      </c>
      <c r="H140" s="238">
        <v>280.5</v>
      </c>
      <c r="I140" s="239"/>
      <c r="J140" s="240">
        <f>ROUND(I140*H140,2)</f>
        <v>0</v>
      </c>
      <c r="K140" s="241"/>
      <c r="L140" s="41"/>
      <c r="M140" s="242" t="s">
        <v>1</v>
      </c>
      <c r="N140" s="243" t="s">
        <v>41</v>
      </c>
      <c r="O140" s="94"/>
      <c r="P140" s="244">
        <f>O140*H140</f>
        <v>0</v>
      </c>
      <c r="Q140" s="244">
        <v>0</v>
      </c>
      <c r="R140" s="244">
        <f>Q140*H140</f>
        <v>0</v>
      </c>
      <c r="S140" s="244">
        <v>0</v>
      </c>
      <c r="T140" s="245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46" t="s">
        <v>153</v>
      </c>
      <c r="AT140" s="246" t="s">
        <v>149</v>
      </c>
      <c r="AU140" s="246" t="s">
        <v>75</v>
      </c>
      <c r="AY140" s="14" t="s">
        <v>147</v>
      </c>
      <c r="BE140" s="247">
        <f>IF(N140="základná",J140,0)</f>
        <v>0</v>
      </c>
      <c r="BF140" s="247">
        <f>IF(N140="znížená",J140,0)</f>
        <v>0</v>
      </c>
      <c r="BG140" s="247">
        <f>IF(N140="zákl. prenesená",J140,0)</f>
        <v>0</v>
      </c>
      <c r="BH140" s="247">
        <f>IF(N140="zníž. prenesená",J140,0)</f>
        <v>0</v>
      </c>
      <c r="BI140" s="247">
        <f>IF(N140="nulová",J140,0)</f>
        <v>0</v>
      </c>
      <c r="BJ140" s="14" t="s">
        <v>85</v>
      </c>
      <c r="BK140" s="247">
        <f>ROUND(I140*H140,2)</f>
        <v>0</v>
      </c>
      <c r="BL140" s="14" t="s">
        <v>153</v>
      </c>
      <c r="BM140" s="246" t="s">
        <v>188</v>
      </c>
    </row>
    <row r="141" s="2" customFormat="1" ht="24.15" customHeight="1">
      <c r="A141" s="35"/>
      <c r="B141" s="36"/>
      <c r="C141" s="234" t="s">
        <v>75</v>
      </c>
      <c r="D141" s="234" t="s">
        <v>149</v>
      </c>
      <c r="E141" s="235" t="s">
        <v>991</v>
      </c>
      <c r="F141" s="236" t="s">
        <v>992</v>
      </c>
      <c r="G141" s="237" t="s">
        <v>230</v>
      </c>
      <c r="H141" s="238">
        <v>2</v>
      </c>
      <c r="I141" s="239"/>
      <c r="J141" s="240">
        <f>ROUND(I141*H141,2)</f>
        <v>0</v>
      </c>
      <c r="K141" s="241"/>
      <c r="L141" s="41"/>
      <c r="M141" s="242" t="s">
        <v>1</v>
      </c>
      <c r="N141" s="243" t="s">
        <v>41</v>
      </c>
      <c r="O141" s="94"/>
      <c r="P141" s="244">
        <f>O141*H141</f>
        <v>0</v>
      </c>
      <c r="Q141" s="244">
        <v>0</v>
      </c>
      <c r="R141" s="244">
        <f>Q141*H141</f>
        <v>0</v>
      </c>
      <c r="S141" s="244">
        <v>0</v>
      </c>
      <c r="T141" s="245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46" t="s">
        <v>153</v>
      </c>
      <c r="AT141" s="246" t="s">
        <v>149</v>
      </c>
      <c r="AU141" s="246" t="s">
        <v>75</v>
      </c>
      <c r="AY141" s="14" t="s">
        <v>147</v>
      </c>
      <c r="BE141" s="247">
        <f>IF(N141="základná",J141,0)</f>
        <v>0</v>
      </c>
      <c r="BF141" s="247">
        <f>IF(N141="znížená",J141,0)</f>
        <v>0</v>
      </c>
      <c r="BG141" s="247">
        <f>IF(N141="zákl. prenesená",J141,0)</f>
        <v>0</v>
      </c>
      <c r="BH141" s="247">
        <f>IF(N141="zníž. prenesená",J141,0)</f>
        <v>0</v>
      </c>
      <c r="BI141" s="247">
        <f>IF(N141="nulová",J141,0)</f>
        <v>0</v>
      </c>
      <c r="BJ141" s="14" t="s">
        <v>85</v>
      </c>
      <c r="BK141" s="247">
        <f>ROUND(I141*H141,2)</f>
        <v>0</v>
      </c>
      <c r="BL141" s="14" t="s">
        <v>153</v>
      </c>
      <c r="BM141" s="246" t="s">
        <v>192</v>
      </c>
    </row>
    <row r="142" s="2" customFormat="1" ht="16.5" customHeight="1">
      <c r="A142" s="35"/>
      <c r="B142" s="36"/>
      <c r="C142" s="234" t="s">
        <v>75</v>
      </c>
      <c r="D142" s="234" t="s">
        <v>149</v>
      </c>
      <c r="E142" s="235" t="s">
        <v>993</v>
      </c>
      <c r="F142" s="236" t="s">
        <v>994</v>
      </c>
      <c r="G142" s="237" t="s">
        <v>230</v>
      </c>
      <c r="H142" s="238">
        <v>1</v>
      </c>
      <c r="I142" s="239"/>
      <c r="J142" s="240">
        <f>ROUND(I142*H142,2)</f>
        <v>0</v>
      </c>
      <c r="K142" s="241"/>
      <c r="L142" s="41"/>
      <c r="M142" s="242" t="s">
        <v>1</v>
      </c>
      <c r="N142" s="243" t="s">
        <v>41</v>
      </c>
      <c r="O142" s="94"/>
      <c r="P142" s="244">
        <f>O142*H142</f>
        <v>0</v>
      </c>
      <c r="Q142" s="244">
        <v>0</v>
      </c>
      <c r="R142" s="244">
        <f>Q142*H142</f>
        <v>0</v>
      </c>
      <c r="S142" s="244">
        <v>0</v>
      </c>
      <c r="T142" s="245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46" t="s">
        <v>153</v>
      </c>
      <c r="AT142" s="246" t="s">
        <v>149</v>
      </c>
      <c r="AU142" s="246" t="s">
        <v>75</v>
      </c>
      <c r="AY142" s="14" t="s">
        <v>147</v>
      </c>
      <c r="BE142" s="247">
        <f>IF(N142="základná",J142,0)</f>
        <v>0</v>
      </c>
      <c r="BF142" s="247">
        <f>IF(N142="znížená",J142,0)</f>
        <v>0</v>
      </c>
      <c r="BG142" s="247">
        <f>IF(N142="zákl. prenesená",J142,0)</f>
        <v>0</v>
      </c>
      <c r="BH142" s="247">
        <f>IF(N142="zníž. prenesená",J142,0)</f>
        <v>0</v>
      </c>
      <c r="BI142" s="247">
        <f>IF(N142="nulová",J142,0)</f>
        <v>0</v>
      </c>
      <c r="BJ142" s="14" t="s">
        <v>85</v>
      </c>
      <c r="BK142" s="247">
        <f>ROUND(I142*H142,2)</f>
        <v>0</v>
      </c>
      <c r="BL142" s="14" t="s">
        <v>153</v>
      </c>
      <c r="BM142" s="246" t="s">
        <v>196</v>
      </c>
    </row>
    <row r="143" s="2" customFormat="1" ht="16.5" customHeight="1">
      <c r="A143" s="35"/>
      <c r="B143" s="36"/>
      <c r="C143" s="234" t="s">
        <v>75</v>
      </c>
      <c r="D143" s="234" t="s">
        <v>149</v>
      </c>
      <c r="E143" s="235" t="s">
        <v>995</v>
      </c>
      <c r="F143" s="236" t="s">
        <v>996</v>
      </c>
      <c r="G143" s="237" t="s">
        <v>191</v>
      </c>
      <c r="H143" s="238">
        <v>255</v>
      </c>
      <c r="I143" s="239"/>
      <c r="J143" s="240">
        <f>ROUND(I143*H143,2)</f>
        <v>0</v>
      </c>
      <c r="K143" s="241"/>
      <c r="L143" s="41"/>
      <c r="M143" s="242" t="s">
        <v>1</v>
      </c>
      <c r="N143" s="243" t="s">
        <v>41</v>
      </c>
      <c r="O143" s="94"/>
      <c r="P143" s="244">
        <f>O143*H143</f>
        <v>0</v>
      </c>
      <c r="Q143" s="244">
        <v>0</v>
      </c>
      <c r="R143" s="244">
        <f>Q143*H143</f>
        <v>0</v>
      </c>
      <c r="S143" s="244">
        <v>0</v>
      </c>
      <c r="T143" s="245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46" t="s">
        <v>153</v>
      </c>
      <c r="AT143" s="246" t="s">
        <v>149</v>
      </c>
      <c r="AU143" s="246" t="s">
        <v>75</v>
      </c>
      <c r="AY143" s="14" t="s">
        <v>147</v>
      </c>
      <c r="BE143" s="247">
        <f>IF(N143="základná",J143,0)</f>
        <v>0</v>
      </c>
      <c r="BF143" s="247">
        <f>IF(N143="znížená",J143,0)</f>
        <v>0</v>
      </c>
      <c r="BG143" s="247">
        <f>IF(N143="zákl. prenesená",J143,0)</f>
        <v>0</v>
      </c>
      <c r="BH143" s="247">
        <f>IF(N143="zníž. prenesená",J143,0)</f>
        <v>0</v>
      </c>
      <c r="BI143" s="247">
        <f>IF(N143="nulová",J143,0)</f>
        <v>0</v>
      </c>
      <c r="BJ143" s="14" t="s">
        <v>85</v>
      </c>
      <c r="BK143" s="247">
        <f>ROUND(I143*H143,2)</f>
        <v>0</v>
      </c>
      <c r="BL143" s="14" t="s">
        <v>153</v>
      </c>
      <c r="BM143" s="246" t="s">
        <v>199</v>
      </c>
    </row>
    <row r="144" s="12" customFormat="1" ht="25.92" customHeight="1">
      <c r="A144" s="12"/>
      <c r="B144" s="218"/>
      <c r="C144" s="219"/>
      <c r="D144" s="220" t="s">
        <v>74</v>
      </c>
      <c r="E144" s="221" t="s">
        <v>795</v>
      </c>
      <c r="F144" s="221" t="s">
        <v>997</v>
      </c>
      <c r="G144" s="219"/>
      <c r="H144" s="219"/>
      <c r="I144" s="222"/>
      <c r="J144" s="223">
        <f>BK144</f>
        <v>0</v>
      </c>
      <c r="K144" s="219"/>
      <c r="L144" s="224"/>
      <c r="M144" s="225"/>
      <c r="N144" s="226"/>
      <c r="O144" s="226"/>
      <c r="P144" s="227">
        <f>P145+SUM(P146:P157)+P173+P184+P191</f>
        <v>0</v>
      </c>
      <c r="Q144" s="226"/>
      <c r="R144" s="227">
        <f>R145+SUM(R146:R157)+R173+R184+R191</f>
        <v>0</v>
      </c>
      <c r="S144" s="226"/>
      <c r="T144" s="228">
        <f>T145+SUM(T146:T157)+T173+T184+T191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29" t="s">
        <v>81</v>
      </c>
      <c r="AT144" s="230" t="s">
        <v>74</v>
      </c>
      <c r="AU144" s="230" t="s">
        <v>75</v>
      </c>
      <c r="AY144" s="229" t="s">
        <v>147</v>
      </c>
      <c r="BK144" s="231">
        <f>BK145+SUM(BK146:BK157)+BK173+BK184+BK191</f>
        <v>0</v>
      </c>
    </row>
    <row r="145" s="2" customFormat="1" ht="16.5" customHeight="1">
      <c r="A145" s="35"/>
      <c r="B145" s="36"/>
      <c r="C145" s="248" t="s">
        <v>75</v>
      </c>
      <c r="D145" s="248" t="s">
        <v>444</v>
      </c>
      <c r="E145" s="249" t="s">
        <v>968</v>
      </c>
      <c r="F145" s="250" t="s">
        <v>969</v>
      </c>
      <c r="G145" s="251" t="s">
        <v>551</v>
      </c>
      <c r="H145" s="252">
        <v>250</v>
      </c>
      <c r="I145" s="253"/>
      <c r="J145" s="254">
        <f>ROUND(I145*H145,2)</f>
        <v>0</v>
      </c>
      <c r="K145" s="255"/>
      <c r="L145" s="256"/>
      <c r="M145" s="257" t="s">
        <v>1</v>
      </c>
      <c r="N145" s="258" t="s">
        <v>41</v>
      </c>
      <c r="O145" s="94"/>
      <c r="P145" s="244">
        <f>O145*H145</f>
        <v>0</v>
      </c>
      <c r="Q145" s="244">
        <v>0</v>
      </c>
      <c r="R145" s="244">
        <f>Q145*H145</f>
        <v>0</v>
      </c>
      <c r="S145" s="244">
        <v>0</v>
      </c>
      <c r="T145" s="24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46" t="s">
        <v>162</v>
      </c>
      <c r="AT145" s="246" t="s">
        <v>444</v>
      </c>
      <c r="AU145" s="246" t="s">
        <v>81</v>
      </c>
      <c r="AY145" s="14" t="s">
        <v>147</v>
      </c>
      <c r="BE145" s="247">
        <f>IF(N145="základná",J145,0)</f>
        <v>0</v>
      </c>
      <c r="BF145" s="247">
        <f>IF(N145="znížená",J145,0)</f>
        <v>0</v>
      </c>
      <c r="BG145" s="247">
        <f>IF(N145="zákl. prenesená",J145,0)</f>
        <v>0</v>
      </c>
      <c r="BH145" s="247">
        <f>IF(N145="zníž. prenesená",J145,0)</f>
        <v>0</v>
      </c>
      <c r="BI145" s="247">
        <f>IF(N145="nulová",J145,0)</f>
        <v>0</v>
      </c>
      <c r="BJ145" s="14" t="s">
        <v>85</v>
      </c>
      <c r="BK145" s="247">
        <f>ROUND(I145*H145,2)</f>
        <v>0</v>
      </c>
      <c r="BL145" s="14" t="s">
        <v>153</v>
      </c>
      <c r="BM145" s="246" t="s">
        <v>203</v>
      </c>
    </row>
    <row r="146" s="2" customFormat="1" ht="16.5" customHeight="1">
      <c r="A146" s="35"/>
      <c r="B146" s="36"/>
      <c r="C146" s="248" t="s">
        <v>75</v>
      </c>
      <c r="D146" s="248" t="s">
        <v>444</v>
      </c>
      <c r="E146" s="249" t="s">
        <v>970</v>
      </c>
      <c r="F146" s="250" t="s">
        <v>971</v>
      </c>
      <c r="G146" s="251" t="s">
        <v>230</v>
      </c>
      <c r="H146" s="252">
        <v>875</v>
      </c>
      <c r="I146" s="253"/>
      <c r="J146" s="254">
        <f>ROUND(I146*H146,2)</f>
        <v>0</v>
      </c>
      <c r="K146" s="255"/>
      <c r="L146" s="256"/>
      <c r="M146" s="257" t="s">
        <v>1</v>
      </c>
      <c r="N146" s="258" t="s">
        <v>41</v>
      </c>
      <c r="O146" s="94"/>
      <c r="P146" s="244">
        <f>O146*H146</f>
        <v>0</v>
      </c>
      <c r="Q146" s="244">
        <v>0</v>
      </c>
      <c r="R146" s="244">
        <f>Q146*H146</f>
        <v>0</v>
      </c>
      <c r="S146" s="244">
        <v>0</v>
      </c>
      <c r="T146" s="245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46" t="s">
        <v>162</v>
      </c>
      <c r="AT146" s="246" t="s">
        <v>444</v>
      </c>
      <c r="AU146" s="246" t="s">
        <v>81</v>
      </c>
      <c r="AY146" s="14" t="s">
        <v>147</v>
      </c>
      <c r="BE146" s="247">
        <f>IF(N146="základná",J146,0)</f>
        <v>0</v>
      </c>
      <c r="BF146" s="247">
        <f>IF(N146="znížená",J146,0)</f>
        <v>0</v>
      </c>
      <c r="BG146" s="247">
        <f>IF(N146="zákl. prenesená",J146,0)</f>
        <v>0</v>
      </c>
      <c r="BH146" s="247">
        <f>IF(N146="zníž. prenesená",J146,0)</f>
        <v>0</v>
      </c>
      <c r="BI146" s="247">
        <f>IF(N146="nulová",J146,0)</f>
        <v>0</v>
      </c>
      <c r="BJ146" s="14" t="s">
        <v>85</v>
      </c>
      <c r="BK146" s="247">
        <f>ROUND(I146*H146,2)</f>
        <v>0</v>
      </c>
      <c r="BL146" s="14" t="s">
        <v>153</v>
      </c>
      <c r="BM146" s="246" t="s">
        <v>206</v>
      </c>
    </row>
    <row r="147" s="2" customFormat="1" ht="16.5" customHeight="1">
      <c r="A147" s="35"/>
      <c r="B147" s="36"/>
      <c r="C147" s="248" t="s">
        <v>75</v>
      </c>
      <c r="D147" s="248" t="s">
        <v>444</v>
      </c>
      <c r="E147" s="249" t="s">
        <v>998</v>
      </c>
      <c r="F147" s="250" t="s">
        <v>999</v>
      </c>
      <c r="G147" s="251" t="s">
        <v>230</v>
      </c>
      <c r="H147" s="252">
        <v>1</v>
      </c>
      <c r="I147" s="253"/>
      <c r="J147" s="254">
        <f>ROUND(I147*H147,2)</f>
        <v>0</v>
      </c>
      <c r="K147" s="255"/>
      <c r="L147" s="256"/>
      <c r="M147" s="257" t="s">
        <v>1</v>
      </c>
      <c r="N147" s="258" t="s">
        <v>41</v>
      </c>
      <c r="O147" s="94"/>
      <c r="P147" s="244">
        <f>O147*H147</f>
        <v>0</v>
      </c>
      <c r="Q147" s="244">
        <v>0</v>
      </c>
      <c r="R147" s="244">
        <f>Q147*H147</f>
        <v>0</v>
      </c>
      <c r="S147" s="244">
        <v>0</v>
      </c>
      <c r="T147" s="245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46" t="s">
        <v>162</v>
      </c>
      <c r="AT147" s="246" t="s">
        <v>444</v>
      </c>
      <c r="AU147" s="246" t="s">
        <v>81</v>
      </c>
      <c r="AY147" s="14" t="s">
        <v>147</v>
      </c>
      <c r="BE147" s="247">
        <f>IF(N147="základná",J147,0)</f>
        <v>0</v>
      </c>
      <c r="BF147" s="247">
        <f>IF(N147="znížená",J147,0)</f>
        <v>0</v>
      </c>
      <c r="BG147" s="247">
        <f>IF(N147="zákl. prenesená",J147,0)</f>
        <v>0</v>
      </c>
      <c r="BH147" s="247">
        <f>IF(N147="zníž. prenesená",J147,0)</f>
        <v>0</v>
      </c>
      <c r="BI147" s="247">
        <f>IF(N147="nulová",J147,0)</f>
        <v>0</v>
      </c>
      <c r="BJ147" s="14" t="s">
        <v>85</v>
      </c>
      <c r="BK147" s="247">
        <f>ROUND(I147*H147,2)</f>
        <v>0</v>
      </c>
      <c r="BL147" s="14" t="s">
        <v>153</v>
      </c>
      <c r="BM147" s="246" t="s">
        <v>208</v>
      </c>
    </row>
    <row r="148" s="2" customFormat="1" ht="24.15" customHeight="1">
      <c r="A148" s="35"/>
      <c r="B148" s="36"/>
      <c r="C148" s="248" t="s">
        <v>75</v>
      </c>
      <c r="D148" s="248" t="s">
        <v>444</v>
      </c>
      <c r="E148" s="249" t="s">
        <v>976</v>
      </c>
      <c r="F148" s="250" t="s">
        <v>977</v>
      </c>
      <c r="G148" s="251" t="s">
        <v>978</v>
      </c>
      <c r="H148" s="252">
        <v>1</v>
      </c>
      <c r="I148" s="253"/>
      <c r="J148" s="254">
        <f>ROUND(I148*H148,2)</f>
        <v>0</v>
      </c>
      <c r="K148" s="255"/>
      <c r="L148" s="256"/>
      <c r="M148" s="257" t="s">
        <v>1</v>
      </c>
      <c r="N148" s="258" t="s">
        <v>41</v>
      </c>
      <c r="O148" s="94"/>
      <c r="P148" s="244">
        <f>O148*H148</f>
        <v>0</v>
      </c>
      <c r="Q148" s="244">
        <v>0</v>
      </c>
      <c r="R148" s="244">
        <f>Q148*H148</f>
        <v>0</v>
      </c>
      <c r="S148" s="244">
        <v>0</v>
      </c>
      <c r="T148" s="24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46" t="s">
        <v>162</v>
      </c>
      <c r="AT148" s="246" t="s">
        <v>444</v>
      </c>
      <c r="AU148" s="246" t="s">
        <v>81</v>
      </c>
      <c r="AY148" s="14" t="s">
        <v>147</v>
      </c>
      <c r="BE148" s="247">
        <f>IF(N148="základná",J148,0)</f>
        <v>0</v>
      </c>
      <c r="BF148" s="247">
        <f>IF(N148="znížená",J148,0)</f>
        <v>0</v>
      </c>
      <c r="BG148" s="247">
        <f>IF(N148="zákl. prenesená",J148,0)</f>
        <v>0</v>
      </c>
      <c r="BH148" s="247">
        <f>IF(N148="zníž. prenesená",J148,0)</f>
        <v>0</v>
      </c>
      <c r="BI148" s="247">
        <f>IF(N148="nulová",J148,0)</f>
        <v>0</v>
      </c>
      <c r="BJ148" s="14" t="s">
        <v>85</v>
      </c>
      <c r="BK148" s="247">
        <f>ROUND(I148*H148,2)</f>
        <v>0</v>
      </c>
      <c r="BL148" s="14" t="s">
        <v>153</v>
      </c>
      <c r="BM148" s="246" t="s">
        <v>211</v>
      </c>
    </row>
    <row r="149" s="2" customFormat="1" ht="21.75" customHeight="1">
      <c r="A149" s="35"/>
      <c r="B149" s="36"/>
      <c r="C149" s="248" t="s">
        <v>75</v>
      </c>
      <c r="D149" s="248" t="s">
        <v>444</v>
      </c>
      <c r="E149" s="249" t="s">
        <v>981</v>
      </c>
      <c r="F149" s="250" t="s">
        <v>982</v>
      </c>
      <c r="G149" s="251" t="s">
        <v>230</v>
      </c>
      <c r="H149" s="252">
        <v>1</v>
      </c>
      <c r="I149" s="253"/>
      <c r="J149" s="254">
        <f>ROUND(I149*H149,2)</f>
        <v>0</v>
      </c>
      <c r="K149" s="255"/>
      <c r="L149" s="256"/>
      <c r="M149" s="257" t="s">
        <v>1</v>
      </c>
      <c r="N149" s="258" t="s">
        <v>41</v>
      </c>
      <c r="O149" s="94"/>
      <c r="P149" s="244">
        <f>O149*H149</f>
        <v>0</v>
      </c>
      <c r="Q149" s="244">
        <v>0</v>
      </c>
      <c r="R149" s="244">
        <f>Q149*H149</f>
        <v>0</v>
      </c>
      <c r="S149" s="244">
        <v>0</v>
      </c>
      <c r="T149" s="245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46" t="s">
        <v>162</v>
      </c>
      <c r="AT149" s="246" t="s">
        <v>444</v>
      </c>
      <c r="AU149" s="246" t="s">
        <v>81</v>
      </c>
      <c r="AY149" s="14" t="s">
        <v>147</v>
      </c>
      <c r="BE149" s="247">
        <f>IF(N149="základná",J149,0)</f>
        <v>0</v>
      </c>
      <c r="BF149" s="247">
        <f>IF(N149="znížená",J149,0)</f>
        <v>0</v>
      </c>
      <c r="BG149" s="247">
        <f>IF(N149="zákl. prenesená",J149,0)</f>
        <v>0</v>
      </c>
      <c r="BH149" s="247">
        <f>IF(N149="zníž. prenesená",J149,0)</f>
        <v>0</v>
      </c>
      <c r="BI149" s="247">
        <f>IF(N149="nulová",J149,0)</f>
        <v>0</v>
      </c>
      <c r="BJ149" s="14" t="s">
        <v>85</v>
      </c>
      <c r="BK149" s="247">
        <f>ROUND(I149*H149,2)</f>
        <v>0</v>
      </c>
      <c r="BL149" s="14" t="s">
        <v>153</v>
      </c>
      <c r="BM149" s="246" t="s">
        <v>216</v>
      </c>
    </row>
    <row r="150" s="2" customFormat="1" ht="16.5" customHeight="1">
      <c r="A150" s="35"/>
      <c r="B150" s="36"/>
      <c r="C150" s="248" t="s">
        <v>75</v>
      </c>
      <c r="D150" s="248" t="s">
        <v>444</v>
      </c>
      <c r="E150" s="249" t="s">
        <v>983</v>
      </c>
      <c r="F150" s="250" t="s">
        <v>984</v>
      </c>
      <c r="G150" s="251" t="s">
        <v>230</v>
      </c>
      <c r="H150" s="252">
        <v>10</v>
      </c>
      <c r="I150" s="253"/>
      <c r="J150" s="254">
        <f>ROUND(I150*H150,2)</f>
        <v>0</v>
      </c>
      <c r="K150" s="255"/>
      <c r="L150" s="256"/>
      <c r="M150" s="257" t="s">
        <v>1</v>
      </c>
      <c r="N150" s="258" t="s">
        <v>41</v>
      </c>
      <c r="O150" s="94"/>
      <c r="P150" s="244">
        <f>O150*H150</f>
        <v>0</v>
      </c>
      <c r="Q150" s="244">
        <v>0</v>
      </c>
      <c r="R150" s="244">
        <f>Q150*H150</f>
        <v>0</v>
      </c>
      <c r="S150" s="244">
        <v>0</v>
      </c>
      <c r="T150" s="245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46" t="s">
        <v>162</v>
      </c>
      <c r="AT150" s="246" t="s">
        <v>444</v>
      </c>
      <c r="AU150" s="246" t="s">
        <v>81</v>
      </c>
      <c r="AY150" s="14" t="s">
        <v>147</v>
      </c>
      <c r="BE150" s="247">
        <f>IF(N150="základná",J150,0)</f>
        <v>0</v>
      </c>
      <c r="BF150" s="247">
        <f>IF(N150="znížená",J150,0)</f>
        <v>0</v>
      </c>
      <c r="BG150" s="247">
        <f>IF(N150="zákl. prenesená",J150,0)</f>
        <v>0</v>
      </c>
      <c r="BH150" s="247">
        <f>IF(N150="zníž. prenesená",J150,0)</f>
        <v>0</v>
      </c>
      <c r="BI150" s="247">
        <f>IF(N150="nulová",J150,0)</f>
        <v>0</v>
      </c>
      <c r="BJ150" s="14" t="s">
        <v>85</v>
      </c>
      <c r="BK150" s="247">
        <f>ROUND(I150*H150,2)</f>
        <v>0</v>
      </c>
      <c r="BL150" s="14" t="s">
        <v>153</v>
      </c>
      <c r="BM150" s="246" t="s">
        <v>219</v>
      </c>
    </row>
    <row r="151" s="2" customFormat="1" ht="16.5" customHeight="1">
      <c r="A151" s="35"/>
      <c r="B151" s="36"/>
      <c r="C151" s="248" t="s">
        <v>75</v>
      </c>
      <c r="D151" s="248" t="s">
        <v>444</v>
      </c>
      <c r="E151" s="249" t="s">
        <v>985</v>
      </c>
      <c r="F151" s="250" t="s">
        <v>986</v>
      </c>
      <c r="G151" s="251" t="s">
        <v>551</v>
      </c>
      <c r="H151" s="252">
        <v>25</v>
      </c>
      <c r="I151" s="253"/>
      <c r="J151" s="254">
        <f>ROUND(I151*H151,2)</f>
        <v>0</v>
      </c>
      <c r="K151" s="255"/>
      <c r="L151" s="256"/>
      <c r="M151" s="257" t="s">
        <v>1</v>
      </c>
      <c r="N151" s="258" t="s">
        <v>41</v>
      </c>
      <c r="O151" s="94"/>
      <c r="P151" s="244">
        <f>O151*H151</f>
        <v>0</v>
      </c>
      <c r="Q151" s="244">
        <v>0</v>
      </c>
      <c r="R151" s="244">
        <f>Q151*H151</f>
        <v>0</v>
      </c>
      <c r="S151" s="244">
        <v>0</v>
      </c>
      <c r="T151" s="245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46" t="s">
        <v>162</v>
      </c>
      <c r="AT151" s="246" t="s">
        <v>444</v>
      </c>
      <c r="AU151" s="246" t="s">
        <v>81</v>
      </c>
      <c r="AY151" s="14" t="s">
        <v>147</v>
      </c>
      <c r="BE151" s="247">
        <f>IF(N151="základná",J151,0)</f>
        <v>0</v>
      </c>
      <c r="BF151" s="247">
        <f>IF(N151="znížená",J151,0)</f>
        <v>0</v>
      </c>
      <c r="BG151" s="247">
        <f>IF(N151="zákl. prenesená",J151,0)</f>
        <v>0</v>
      </c>
      <c r="BH151" s="247">
        <f>IF(N151="zníž. prenesená",J151,0)</f>
        <v>0</v>
      </c>
      <c r="BI151" s="247">
        <f>IF(N151="nulová",J151,0)</f>
        <v>0</v>
      </c>
      <c r="BJ151" s="14" t="s">
        <v>85</v>
      </c>
      <c r="BK151" s="247">
        <f>ROUND(I151*H151,2)</f>
        <v>0</v>
      </c>
      <c r="BL151" s="14" t="s">
        <v>153</v>
      </c>
      <c r="BM151" s="246" t="s">
        <v>223</v>
      </c>
    </row>
    <row r="152" s="2" customFormat="1" ht="16.5" customHeight="1">
      <c r="A152" s="35"/>
      <c r="B152" s="36"/>
      <c r="C152" s="248" t="s">
        <v>75</v>
      </c>
      <c r="D152" s="248" t="s">
        <v>444</v>
      </c>
      <c r="E152" s="249" t="s">
        <v>987</v>
      </c>
      <c r="F152" s="250" t="s">
        <v>988</v>
      </c>
      <c r="G152" s="251" t="s">
        <v>191</v>
      </c>
      <c r="H152" s="252">
        <v>55</v>
      </c>
      <c r="I152" s="253"/>
      <c r="J152" s="254">
        <f>ROUND(I152*H152,2)</f>
        <v>0</v>
      </c>
      <c r="K152" s="255"/>
      <c r="L152" s="256"/>
      <c r="M152" s="257" t="s">
        <v>1</v>
      </c>
      <c r="N152" s="258" t="s">
        <v>41</v>
      </c>
      <c r="O152" s="94"/>
      <c r="P152" s="244">
        <f>O152*H152</f>
        <v>0</v>
      </c>
      <c r="Q152" s="244">
        <v>0</v>
      </c>
      <c r="R152" s="244">
        <f>Q152*H152</f>
        <v>0</v>
      </c>
      <c r="S152" s="244">
        <v>0</v>
      </c>
      <c r="T152" s="245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46" t="s">
        <v>162</v>
      </c>
      <c r="AT152" s="246" t="s">
        <v>444</v>
      </c>
      <c r="AU152" s="246" t="s">
        <v>81</v>
      </c>
      <c r="AY152" s="14" t="s">
        <v>147</v>
      </c>
      <c r="BE152" s="247">
        <f>IF(N152="základná",J152,0)</f>
        <v>0</v>
      </c>
      <c r="BF152" s="247">
        <f>IF(N152="znížená",J152,0)</f>
        <v>0</v>
      </c>
      <c r="BG152" s="247">
        <f>IF(N152="zákl. prenesená",J152,0)</f>
        <v>0</v>
      </c>
      <c r="BH152" s="247">
        <f>IF(N152="zníž. prenesená",J152,0)</f>
        <v>0</v>
      </c>
      <c r="BI152" s="247">
        <f>IF(N152="nulová",J152,0)</f>
        <v>0</v>
      </c>
      <c r="BJ152" s="14" t="s">
        <v>85</v>
      </c>
      <c r="BK152" s="247">
        <f>ROUND(I152*H152,2)</f>
        <v>0</v>
      </c>
      <c r="BL152" s="14" t="s">
        <v>153</v>
      </c>
      <c r="BM152" s="246" t="s">
        <v>226</v>
      </c>
    </row>
    <row r="153" s="2" customFormat="1" ht="16.5" customHeight="1">
      <c r="A153" s="35"/>
      <c r="B153" s="36"/>
      <c r="C153" s="234" t="s">
        <v>75</v>
      </c>
      <c r="D153" s="234" t="s">
        <v>149</v>
      </c>
      <c r="E153" s="235" t="s">
        <v>989</v>
      </c>
      <c r="F153" s="236" t="s">
        <v>990</v>
      </c>
      <c r="G153" s="237" t="s">
        <v>191</v>
      </c>
      <c r="H153" s="238">
        <v>55</v>
      </c>
      <c r="I153" s="239"/>
      <c r="J153" s="240">
        <f>ROUND(I153*H153,2)</f>
        <v>0</v>
      </c>
      <c r="K153" s="241"/>
      <c r="L153" s="41"/>
      <c r="M153" s="242" t="s">
        <v>1</v>
      </c>
      <c r="N153" s="243" t="s">
        <v>41</v>
      </c>
      <c r="O153" s="94"/>
      <c r="P153" s="244">
        <f>O153*H153</f>
        <v>0</v>
      </c>
      <c r="Q153" s="244">
        <v>0</v>
      </c>
      <c r="R153" s="244">
        <f>Q153*H153</f>
        <v>0</v>
      </c>
      <c r="S153" s="244">
        <v>0</v>
      </c>
      <c r="T153" s="245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46" t="s">
        <v>153</v>
      </c>
      <c r="AT153" s="246" t="s">
        <v>149</v>
      </c>
      <c r="AU153" s="246" t="s">
        <v>81</v>
      </c>
      <c r="AY153" s="14" t="s">
        <v>147</v>
      </c>
      <c r="BE153" s="247">
        <f>IF(N153="základná",J153,0)</f>
        <v>0</v>
      </c>
      <c r="BF153" s="247">
        <f>IF(N153="znížená",J153,0)</f>
        <v>0</v>
      </c>
      <c r="BG153" s="247">
        <f>IF(N153="zákl. prenesená",J153,0)</f>
        <v>0</v>
      </c>
      <c r="BH153" s="247">
        <f>IF(N153="zníž. prenesená",J153,0)</f>
        <v>0</v>
      </c>
      <c r="BI153" s="247">
        <f>IF(N153="nulová",J153,0)</f>
        <v>0</v>
      </c>
      <c r="BJ153" s="14" t="s">
        <v>85</v>
      </c>
      <c r="BK153" s="247">
        <f>ROUND(I153*H153,2)</f>
        <v>0</v>
      </c>
      <c r="BL153" s="14" t="s">
        <v>153</v>
      </c>
      <c r="BM153" s="246" t="s">
        <v>231</v>
      </c>
    </row>
    <row r="154" s="2" customFormat="1" ht="24.15" customHeight="1">
      <c r="A154" s="35"/>
      <c r="B154" s="36"/>
      <c r="C154" s="234" t="s">
        <v>75</v>
      </c>
      <c r="D154" s="234" t="s">
        <v>149</v>
      </c>
      <c r="E154" s="235" t="s">
        <v>991</v>
      </c>
      <c r="F154" s="236" t="s">
        <v>992</v>
      </c>
      <c r="G154" s="237" t="s">
        <v>230</v>
      </c>
      <c r="H154" s="238">
        <v>1</v>
      </c>
      <c r="I154" s="239"/>
      <c r="J154" s="240">
        <f>ROUND(I154*H154,2)</f>
        <v>0</v>
      </c>
      <c r="K154" s="241"/>
      <c r="L154" s="41"/>
      <c r="M154" s="242" t="s">
        <v>1</v>
      </c>
      <c r="N154" s="243" t="s">
        <v>41</v>
      </c>
      <c r="O154" s="94"/>
      <c r="P154" s="244">
        <f>O154*H154</f>
        <v>0</v>
      </c>
      <c r="Q154" s="244">
        <v>0</v>
      </c>
      <c r="R154" s="244">
        <f>Q154*H154</f>
        <v>0</v>
      </c>
      <c r="S154" s="244">
        <v>0</v>
      </c>
      <c r="T154" s="245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46" t="s">
        <v>153</v>
      </c>
      <c r="AT154" s="246" t="s">
        <v>149</v>
      </c>
      <c r="AU154" s="246" t="s">
        <v>81</v>
      </c>
      <c r="AY154" s="14" t="s">
        <v>147</v>
      </c>
      <c r="BE154" s="247">
        <f>IF(N154="základná",J154,0)</f>
        <v>0</v>
      </c>
      <c r="BF154" s="247">
        <f>IF(N154="znížená",J154,0)</f>
        <v>0</v>
      </c>
      <c r="BG154" s="247">
        <f>IF(N154="zákl. prenesená",J154,0)</f>
        <v>0</v>
      </c>
      <c r="BH154" s="247">
        <f>IF(N154="zníž. prenesená",J154,0)</f>
        <v>0</v>
      </c>
      <c r="BI154" s="247">
        <f>IF(N154="nulová",J154,0)</f>
        <v>0</v>
      </c>
      <c r="BJ154" s="14" t="s">
        <v>85</v>
      </c>
      <c r="BK154" s="247">
        <f>ROUND(I154*H154,2)</f>
        <v>0</v>
      </c>
      <c r="BL154" s="14" t="s">
        <v>153</v>
      </c>
      <c r="BM154" s="246" t="s">
        <v>234</v>
      </c>
    </row>
    <row r="155" s="2" customFormat="1" ht="16.5" customHeight="1">
      <c r="A155" s="35"/>
      <c r="B155" s="36"/>
      <c r="C155" s="234" t="s">
        <v>75</v>
      </c>
      <c r="D155" s="234" t="s">
        <v>149</v>
      </c>
      <c r="E155" s="235" t="s">
        <v>993</v>
      </c>
      <c r="F155" s="236" t="s">
        <v>994</v>
      </c>
      <c r="G155" s="237" t="s">
        <v>230</v>
      </c>
      <c r="H155" s="238">
        <v>1</v>
      </c>
      <c r="I155" s="239"/>
      <c r="J155" s="240">
        <f>ROUND(I155*H155,2)</f>
        <v>0</v>
      </c>
      <c r="K155" s="241"/>
      <c r="L155" s="41"/>
      <c r="M155" s="242" t="s">
        <v>1</v>
      </c>
      <c r="N155" s="243" t="s">
        <v>41</v>
      </c>
      <c r="O155" s="94"/>
      <c r="P155" s="244">
        <f>O155*H155</f>
        <v>0</v>
      </c>
      <c r="Q155" s="244">
        <v>0</v>
      </c>
      <c r="R155" s="244">
        <f>Q155*H155</f>
        <v>0</v>
      </c>
      <c r="S155" s="244">
        <v>0</v>
      </c>
      <c r="T155" s="245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46" t="s">
        <v>153</v>
      </c>
      <c r="AT155" s="246" t="s">
        <v>149</v>
      </c>
      <c r="AU155" s="246" t="s">
        <v>81</v>
      </c>
      <c r="AY155" s="14" t="s">
        <v>147</v>
      </c>
      <c r="BE155" s="247">
        <f>IF(N155="základná",J155,0)</f>
        <v>0</v>
      </c>
      <c r="BF155" s="247">
        <f>IF(N155="znížená",J155,0)</f>
        <v>0</v>
      </c>
      <c r="BG155" s="247">
        <f>IF(N155="zákl. prenesená",J155,0)</f>
        <v>0</v>
      </c>
      <c r="BH155" s="247">
        <f>IF(N155="zníž. prenesená",J155,0)</f>
        <v>0</v>
      </c>
      <c r="BI155" s="247">
        <f>IF(N155="nulová",J155,0)</f>
        <v>0</v>
      </c>
      <c r="BJ155" s="14" t="s">
        <v>85</v>
      </c>
      <c r="BK155" s="247">
        <f>ROUND(I155*H155,2)</f>
        <v>0</v>
      </c>
      <c r="BL155" s="14" t="s">
        <v>153</v>
      </c>
      <c r="BM155" s="246" t="s">
        <v>238</v>
      </c>
    </row>
    <row r="156" s="2" customFormat="1" ht="16.5" customHeight="1">
      <c r="A156" s="35"/>
      <c r="B156" s="36"/>
      <c r="C156" s="234" t="s">
        <v>75</v>
      </c>
      <c r="D156" s="234" t="s">
        <v>149</v>
      </c>
      <c r="E156" s="235" t="s">
        <v>995</v>
      </c>
      <c r="F156" s="236" t="s">
        <v>996</v>
      </c>
      <c r="G156" s="237" t="s">
        <v>191</v>
      </c>
      <c r="H156" s="238">
        <v>50</v>
      </c>
      <c r="I156" s="239"/>
      <c r="J156" s="240">
        <f>ROUND(I156*H156,2)</f>
        <v>0</v>
      </c>
      <c r="K156" s="241"/>
      <c r="L156" s="41"/>
      <c r="M156" s="242" t="s">
        <v>1</v>
      </c>
      <c r="N156" s="243" t="s">
        <v>41</v>
      </c>
      <c r="O156" s="94"/>
      <c r="P156" s="244">
        <f>O156*H156</f>
        <v>0</v>
      </c>
      <c r="Q156" s="244">
        <v>0</v>
      </c>
      <c r="R156" s="244">
        <f>Q156*H156</f>
        <v>0</v>
      </c>
      <c r="S156" s="244">
        <v>0</v>
      </c>
      <c r="T156" s="245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46" t="s">
        <v>153</v>
      </c>
      <c r="AT156" s="246" t="s">
        <v>149</v>
      </c>
      <c r="AU156" s="246" t="s">
        <v>81</v>
      </c>
      <c r="AY156" s="14" t="s">
        <v>147</v>
      </c>
      <c r="BE156" s="247">
        <f>IF(N156="základná",J156,0)</f>
        <v>0</v>
      </c>
      <c r="BF156" s="247">
        <f>IF(N156="znížená",J156,0)</f>
        <v>0</v>
      </c>
      <c r="BG156" s="247">
        <f>IF(N156="zákl. prenesená",J156,0)</f>
        <v>0</v>
      </c>
      <c r="BH156" s="247">
        <f>IF(N156="zníž. prenesená",J156,0)</f>
        <v>0</v>
      </c>
      <c r="BI156" s="247">
        <f>IF(N156="nulová",J156,0)</f>
        <v>0</v>
      </c>
      <c r="BJ156" s="14" t="s">
        <v>85</v>
      </c>
      <c r="BK156" s="247">
        <f>ROUND(I156*H156,2)</f>
        <v>0</v>
      </c>
      <c r="BL156" s="14" t="s">
        <v>153</v>
      </c>
      <c r="BM156" s="246" t="s">
        <v>241</v>
      </c>
    </row>
    <row r="157" s="12" customFormat="1" ht="22.8" customHeight="1">
      <c r="A157" s="12"/>
      <c r="B157" s="218"/>
      <c r="C157" s="219"/>
      <c r="D157" s="220" t="s">
        <v>74</v>
      </c>
      <c r="E157" s="232" t="s">
        <v>866</v>
      </c>
      <c r="F157" s="232" t="s">
        <v>1000</v>
      </c>
      <c r="G157" s="219"/>
      <c r="H157" s="219"/>
      <c r="I157" s="222"/>
      <c r="J157" s="233">
        <f>BK157</f>
        <v>0</v>
      </c>
      <c r="K157" s="219"/>
      <c r="L157" s="224"/>
      <c r="M157" s="225"/>
      <c r="N157" s="226"/>
      <c r="O157" s="226"/>
      <c r="P157" s="227">
        <f>SUM(P158:P172)</f>
        <v>0</v>
      </c>
      <c r="Q157" s="226"/>
      <c r="R157" s="227">
        <f>SUM(R158:R172)</f>
        <v>0</v>
      </c>
      <c r="S157" s="226"/>
      <c r="T157" s="228">
        <f>SUM(T158:T172)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29" t="s">
        <v>81</v>
      </c>
      <c r="AT157" s="230" t="s">
        <v>74</v>
      </c>
      <c r="AU157" s="230" t="s">
        <v>81</v>
      </c>
      <c r="AY157" s="229" t="s">
        <v>147</v>
      </c>
      <c r="BK157" s="231">
        <f>SUM(BK158:BK172)</f>
        <v>0</v>
      </c>
    </row>
    <row r="158" s="2" customFormat="1" ht="16.5" customHeight="1">
      <c r="A158" s="35"/>
      <c r="B158" s="36"/>
      <c r="C158" s="248" t="s">
        <v>75</v>
      </c>
      <c r="D158" s="248" t="s">
        <v>444</v>
      </c>
      <c r="E158" s="249" t="s">
        <v>1001</v>
      </c>
      <c r="F158" s="250" t="s">
        <v>1002</v>
      </c>
      <c r="G158" s="251" t="s">
        <v>551</v>
      </c>
      <c r="H158" s="252">
        <v>14</v>
      </c>
      <c r="I158" s="253"/>
      <c r="J158" s="254">
        <f>ROUND(I158*H158,2)</f>
        <v>0</v>
      </c>
      <c r="K158" s="255"/>
      <c r="L158" s="256"/>
      <c r="M158" s="257" t="s">
        <v>1</v>
      </c>
      <c r="N158" s="258" t="s">
        <v>41</v>
      </c>
      <c r="O158" s="94"/>
      <c r="P158" s="244">
        <f>O158*H158</f>
        <v>0</v>
      </c>
      <c r="Q158" s="244">
        <v>0</v>
      </c>
      <c r="R158" s="244">
        <f>Q158*H158</f>
        <v>0</v>
      </c>
      <c r="S158" s="244">
        <v>0</v>
      </c>
      <c r="T158" s="245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46" t="s">
        <v>162</v>
      </c>
      <c r="AT158" s="246" t="s">
        <v>444</v>
      </c>
      <c r="AU158" s="246" t="s">
        <v>85</v>
      </c>
      <c r="AY158" s="14" t="s">
        <v>147</v>
      </c>
      <c r="BE158" s="247">
        <f>IF(N158="základná",J158,0)</f>
        <v>0</v>
      </c>
      <c r="BF158" s="247">
        <f>IF(N158="znížená",J158,0)</f>
        <v>0</v>
      </c>
      <c r="BG158" s="247">
        <f>IF(N158="zákl. prenesená",J158,0)</f>
        <v>0</v>
      </c>
      <c r="BH158" s="247">
        <f>IF(N158="zníž. prenesená",J158,0)</f>
        <v>0</v>
      </c>
      <c r="BI158" s="247">
        <f>IF(N158="nulová",J158,0)</f>
        <v>0</v>
      </c>
      <c r="BJ158" s="14" t="s">
        <v>85</v>
      </c>
      <c r="BK158" s="247">
        <f>ROUND(I158*H158,2)</f>
        <v>0</v>
      </c>
      <c r="BL158" s="14" t="s">
        <v>153</v>
      </c>
      <c r="BM158" s="246" t="s">
        <v>245</v>
      </c>
    </row>
    <row r="159" s="2" customFormat="1" ht="16.5" customHeight="1">
      <c r="A159" s="35"/>
      <c r="B159" s="36"/>
      <c r="C159" s="248" t="s">
        <v>75</v>
      </c>
      <c r="D159" s="248" t="s">
        <v>444</v>
      </c>
      <c r="E159" s="249" t="s">
        <v>1003</v>
      </c>
      <c r="F159" s="250" t="s">
        <v>1004</v>
      </c>
      <c r="G159" s="251" t="s">
        <v>551</v>
      </c>
      <c r="H159" s="252">
        <v>8</v>
      </c>
      <c r="I159" s="253"/>
      <c r="J159" s="254">
        <f>ROUND(I159*H159,2)</f>
        <v>0</v>
      </c>
      <c r="K159" s="255"/>
      <c r="L159" s="256"/>
      <c r="M159" s="257" t="s">
        <v>1</v>
      </c>
      <c r="N159" s="258" t="s">
        <v>41</v>
      </c>
      <c r="O159" s="94"/>
      <c r="P159" s="244">
        <f>O159*H159</f>
        <v>0</v>
      </c>
      <c r="Q159" s="244">
        <v>0</v>
      </c>
      <c r="R159" s="244">
        <f>Q159*H159</f>
        <v>0</v>
      </c>
      <c r="S159" s="244">
        <v>0</v>
      </c>
      <c r="T159" s="245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46" t="s">
        <v>162</v>
      </c>
      <c r="AT159" s="246" t="s">
        <v>444</v>
      </c>
      <c r="AU159" s="246" t="s">
        <v>85</v>
      </c>
      <c r="AY159" s="14" t="s">
        <v>147</v>
      </c>
      <c r="BE159" s="247">
        <f>IF(N159="základná",J159,0)</f>
        <v>0</v>
      </c>
      <c r="BF159" s="247">
        <f>IF(N159="znížená",J159,0)</f>
        <v>0</v>
      </c>
      <c r="BG159" s="247">
        <f>IF(N159="zákl. prenesená",J159,0)</f>
        <v>0</v>
      </c>
      <c r="BH159" s="247">
        <f>IF(N159="zníž. prenesená",J159,0)</f>
        <v>0</v>
      </c>
      <c r="BI159" s="247">
        <f>IF(N159="nulová",J159,0)</f>
        <v>0</v>
      </c>
      <c r="BJ159" s="14" t="s">
        <v>85</v>
      </c>
      <c r="BK159" s="247">
        <f>ROUND(I159*H159,2)</f>
        <v>0</v>
      </c>
      <c r="BL159" s="14" t="s">
        <v>153</v>
      </c>
      <c r="BM159" s="246" t="s">
        <v>248</v>
      </c>
    </row>
    <row r="160" s="2" customFormat="1" ht="16.5" customHeight="1">
      <c r="A160" s="35"/>
      <c r="B160" s="36"/>
      <c r="C160" s="248" t="s">
        <v>75</v>
      </c>
      <c r="D160" s="248" t="s">
        <v>444</v>
      </c>
      <c r="E160" s="249" t="s">
        <v>1005</v>
      </c>
      <c r="F160" s="250" t="s">
        <v>1006</v>
      </c>
      <c r="G160" s="251" t="s">
        <v>551</v>
      </c>
      <c r="H160" s="252">
        <v>8</v>
      </c>
      <c r="I160" s="253"/>
      <c r="J160" s="254">
        <f>ROUND(I160*H160,2)</f>
        <v>0</v>
      </c>
      <c r="K160" s="255"/>
      <c r="L160" s="256"/>
      <c r="M160" s="257" t="s">
        <v>1</v>
      </c>
      <c r="N160" s="258" t="s">
        <v>41</v>
      </c>
      <c r="O160" s="94"/>
      <c r="P160" s="244">
        <f>O160*H160</f>
        <v>0</v>
      </c>
      <c r="Q160" s="244">
        <v>0</v>
      </c>
      <c r="R160" s="244">
        <f>Q160*H160</f>
        <v>0</v>
      </c>
      <c r="S160" s="244">
        <v>0</v>
      </c>
      <c r="T160" s="245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46" t="s">
        <v>162</v>
      </c>
      <c r="AT160" s="246" t="s">
        <v>444</v>
      </c>
      <c r="AU160" s="246" t="s">
        <v>85</v>
      </c>
      <c r="AY160" s="14" t="s">
        <v>147</v>
      </c>
      <c r="BE160" s="247">
        <f>IF(N160="základná",J160,0)</f>
        <v>0</v>
      </c>
      <c r="BF160" s="247">
        <f>IF(N160="znížená",J160,0)</f>
        <v>0</v>
      </c>
      <c r="BG160" s="247">
        <f>IF(N160="zákl. prenesená",J160,0)</f>
        <v>0</v>
      </c>
      <c r="BH160" s="247">
        <f>IF(N160="zníž. prenesená",J160,0)</f>
        <v>0</v>
      </c>
      <c r="BI160" s="247">
        <f>IF(N160="nulová",J160,0)</f>
        <v>0</v>
      </c>
      <c r="BJ160" s="14" t="s">
        <v>85</v>
      </c>
      <c r="BK160" s="247">
        <f>ROUND(I160*H160,2)</f>
        <v>0</v>
      </c>
      <c r="BL160" s="14" t="s">
        <v>153</v>
      </c>
      <c r="BM160" s="246" t="s">
        <v>252</v>
      </c>
    </row>
    <row r="161" s="2" customFormat="1" ht="16.5" customHeight="1">
      <c r="A161" s="35"/>
      <c r="B161" s="36"/>
      <c r="C161" s="248" t="s">
        <v>75</v>
      </c>
      <c r="D161" s="248" t="s">
        <v>444</v>
      </c>
      <c r="E161" s="249" t="s">
        <v>1007</v>
      </c>
      <c r="F161" s="250" t="s">
        <v>1008</v>
      </c>
      <c r="G161" s="251" t="s">
        <v>551</v>
      </c>
      <c r="H161" s="252">
        <v>14</v>
      </c>
      <c r="I161" s="253"/>
      <c r="J161" s="254">
        <f>ROUND(I161*H161,2)</f>
        <v>0</v>
      </c>
      <c r="K161" s="255"/>
      <c r="L161" s="256"/>
      <c r="M161" s="257" t="s">
        <v>1</v>
      </c>
      <c r="N161" s="258" t="s">
        <v>41</v>
      </c>
      <c r="O161" s="94"/>
      <c r="P161" s="244">
        <f>O161*H161</f>
        <v>0</v>
      </c>
      <c r="Q161" s="244">
        <v>0</v>
      </c>
      <c r="R161" s="244">
        <f>Q161*H161</f>
        <v>0</v>
      </c>
      <c r="S161" s="244">
        <v>0</v>
      </c>
      <c r="T161" s="245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46" t="s">
        <v>162</v>
      </c>
      <c r="AT161" s="246" t="s">
        <v>444</v>
      </c>
      <c r="AU161" s="246" t="s">
        <v>85</v>
      </c>
      <c r="AY161" s="14" t="s">
        <v>147</v>
      </c>
      <c r="BE161" s="247">
        <f>IF(N161="základná",J161,0)</f>
        <v>0</v>
      </c>
      <c r="BF161" s="247">
        <f>IF(N161="znížená",J161,0)</f>
        <v>0</v>
      </c>
      <c r="BG161" s="247">
        <f>IF(N161="zákl. prenesená",J161,0)</f>
        <v>0</v>
      </c>
      <c r="BH161" s="247">
        <f>IF(N161="zníž. prenesená",J161,0)</f>
        <v>0</v>
      </c>
      <c r="BI161" s="247">
        <f>IF(N161="nulová",J161,0)</f>
        <v>0</v>
      </c>
      <c r="BJ161" s="14" t="s">
        <v>85</v>
      </c>
      <c r="BK161" s="247">
        <f>ROUND(I161*H161,2)</f>
        <v>0</v>
      </c>
      <c r="BL161" s="14" t="s">
        <v>153</v>
      </c>
      <c r="BM161" s="246" t="s">
        <v>255</v>
      </c>
    </row>
    <row r="162" s="2" customFormat="1" ht="16.5" customHeight="1">
      <c r="A162" s="35"/>
      <c r="B162" s="36"/>
      <c r="C162" s="248" t="s">
        <v>75</v>
      </c>
      <c r="D162" s="248" t="s">
        <v>444</v>
      </c>
      <c r="E162" s="249" t="s">
        <v>1009</v>
      </c>
      <c r="F162" s="250" t="s">
        <v>1010</v>
      </c>
      <c r="G162" s="251" t="s">
        <v>551</v>
      </c>
      <c r="H162" s="252">
        <v>8</v>
      </c>
      <c r="I162" s="253"/>
      <c r="J162" s="254">
        <f>ROUND(I162*H162,2)</f>
        <v>0</v>
      </c>
      <c r="K162" s="255"/>
      <c r="L162" s="256"/>
      <c r="M162" s="257" t="s">
        <v>1</v>
      </c>
      <c r="N162" s="258" t="s">
        <v>41</v>
      </c>
      <c r="O162" s="94"/>
      <c r="P162" s="244">
        <f>O162*H162</f>
        <v>0</v>
      </c>
      <c r="Q162" s="244">
        <v>0</v>
      </c>
      <c r="R162" s="244">
        <f>Q162*H162</f>
        <v>0</v>
      </c>
      <c r="S162" s="244">
        <v>0</v>
      </c>
      <c r="T162" s="245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46" t="s">
        <v>162</v>
      </c>
      <c r="AT162" s="246" t="s">
        <v>444</v>
      </c>
      <c r="AU162" s="246" t="s">
        <v>85</v>
      </c>
      <c r="AY162" s="14" t="s">
        <v>147</v>
      </c>
      <c r="BE162" s="247">
        <f>IF(N162="základná",J162,0)</f>
        <v>0</v>
      </c>
      <c r="BF162" s="247">
        <f>IF(N162="znížená",J162,0)</f>
        <v>0</v>
      </c>
      <c r="BG162" s="247">
        <f>IF(N162="zákl. prenesená",J162,0)</f>
        <v>0</v>
      </c>
      <c r="BH162" s="247">
        <f>IF(N162="zníž. prenesená",J162,0)</f>
        <v>0</v>
      </c>
      <c r="BI162" s="247">
        <f>IF(N162="nulová",J162,0)</f>
        <v>0</v>
      </c>
      <c r="BJ162" s="14" t="s">
        <v>85</v>
      </c>
      <c r="BK162" s="247">
        <f>ROUND(I162*H162,2)</f>
        <v>0</v>
      </c>
      <c r="BL162" s="14" t="s">
        <v>153</v>
      </c>
      <c r="BM162" s="246" t="s">
        <v>259</v>
      </c>
    </row>
    <row r="163" s="2" customFormat="1" ht="16.5" customHeight="1">
      <c r="A163" s="35"/>
      <c r="B163" s="36"/>
      <c r="C163" s="248" t="s">
        <v>75</v>
      </c>
      <c r="D163" s="248" t="s">
        <v>444</v>
      </c>
      <c r="E163" s="249" t="s">
        <v>1011</v>
      </c>
      <c r="F163" s="250" t="s">
        <v>1012</v>
      </c>
      <c r="G163" s="251" t="s">
        <v>551</v>
      </c>
      <c r="H163" s="252">
        <v>8</v>
      </c>
      <c r="I163" s="253"/>
      <c r="J163" s="254">
        <f>ROUND(I163*H163,2)</f>
        <v>0</v>
      </c>
      <c r="K163" s="255"/>
      <c r="L163" s="256"/>
      <c r="M163" s="257" t="s">
        <v>1</v>
      </c>
      <c r="N163" s="258" t="s">
        <v>41</v>
      </c>
      <c r="O163" s="94"/>
      <c r="P163" s="244">
        <f>O163*H163</f>
        <v>0</v>
      </c>
      <c r="Q163" s="244">
        <v>0</v>
      </c>
      <c r="R163" s="244">
        <f>Q163*H163</f>
        <v>0</v>
      </c>
      <c r="S163" s="244">
        <v>0</v>
      </c>
      <c r="T163" s="245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46" t="s">
        <v>162</v>
      </c>
      <c r="AT163" s="246" t="s">
        <v>444</v>
      </c>
      <c r="AU163" s="246" t="s">
        <v>85</v>
      </c>
      <c r="AY163" s="14" t="s">
        <v>147</v>
      </c>
      <c r="BE163" s="247">
        <f>IF(N163="základná",J163,0)</f>
        <v>0</v>
      </c>
      <c r="BF163" s="247">
        <f>IF(N163="znížená",J163,0)</f>
        <v>0</v>
      </c>
      <c r="BG163" s="247">
        <f>IF(N163="zákl. prenesená",J163,0)</f>
        <v>0</v>
      </c>
      <c r="BH163" s="247">
        <f>IF(N163="zníž. prenesená",J163,0)</f>
        <v>0</v>
      </c>
      <c r="BI163" s="247">
        <f>IF(N163="nulová",J163,0)</f>
        <v>0</v>
      </c>
      <c r="BJ163" s="14" t="s">
        <v>85</v>
      </c>
      <c r="BK163" s="247">
        <f>ROUND(I163*H163,2)</f>
        <v>0</v>
      </c>
      <c r="BL163" s="14" t="s">
        <v>153</v>
      </c>
      <c r="BM163" s="246" t="s">
        <v>262</v>
      </c>
    </row>
    <row r="164" s="2" customFormat="1" ht="16.5" customHeight="1">
      <c r="A164" s="35"/>
      <c r="B164" s="36"/>
      <c r="C164" s="248" t="s">
        <v>75</v>
      </c>
      <c r="D164" s="248" t="s">
        <v>444</v>
      </c>
      <c r="E164" s="249" t="s">
        <v>1013</v>
      </c>
      <c r="F164" s="250" t="s">
        <v>1014</v>
      </c>
      <c r="G164" s="251" t="s">
        <v>230</v>
      </c>
      <c r="H164" s="252">
        <v>2</v>
      </c>
      <c r="I164" s="253"/>
      <c r="J164" s="254">
        <f>ROUND(I164*H164,2)</f>
        <v>0</v>
      </c>
      <c r="K164" s="255"/>
      <c r="L164" s="256"/>
      <c r="M164" s="257" t="s">
        <v>1</v>
      </c>
      <c r="N164" s="258" t="s">
        <v>41</v>
      </c>
      <c r="O164" s="94"/>
      <c r="P164" s="244">
        <f>O164*H164</f>
        <v>0</v>
      </c>
      <c r="Q164" s="244">
        <v>0</v>
      </c>
      <c r="R164" s="244">
        <f>Q164*H164</f>
        <v>0</v>
      </c>
      <c r="S164" s="244">
        <v>0</v>
      </c>
      <c r="T164" s="245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46" t="s">
        <v>162</v>
      </c>
      <c r="AT164" s="246" t="s">
        <v>444</v>
      </c>
      <c r="AU164" s="246" t="s">
        <v>85</v>
      </c>
      <c r="AY164" s="14" t="s">
        <v>147</v>
      </c>
      <c r="BE164" s="247">
        <f>IF(N164="základná",J164,0)</f>
        <v>0</v>
      </c>
      <c r="BF164" s="247">
        <f>IF(N164="znížená",J164,0)</f>
        <v>0</v>
      </c>
      <c r="BG164" s="247">
        <f>IF(N164="zákl. prenesená",J164,0)</f>
        <v>0</v>
      </c>
      <c r="BH164" s="247">
        <f>IF(N164="zníž. prenesená",J164,0)</f>
        <v>0</v>
      </c>
      <c r="BI164" s="247">
        <f>IF(N164="nulová",J164,0)</f>
        <v>0</v>
      </c>
      <c r="BJ164" s="14" t="s">
        <v>85</v>
      </c>
      <c r="BK164" s="247">
        <f>ROUND(I164*H164,2)</f>
        <v>0</v>
      </c>
      <c r="BL164" s="14" t="s">
        <v>153</v>
      </c>
      <c r="BM164" s="246" t="s">
        <v>267</v>
      </c>
    </row>
    <row r="165" s="2" customFormat="1" ht="16.5" customHeight="1">
      <c r="A165" s="35"/>
      <c r="B165" s="36"/>
      <c r="C165" s="248" t="s">
        <v>75</v>
      </c>
      <c r="D165" s="248" t="s">
        <v>444</v>
      </c>
      <c r="E165" s="249" t="s">
        <v>1015</v>
      </c>
      <c r="F165" s="250" t="s">
        <v>1016</v>
      </c>
      <c r="G165" s="251" t="s">
        <v>230</v>
      </c>
      <c r="H165" s="252">
        <v>8</v>
      </c>
      <c r="I165" s="253"/>
      <c r="J165" s="254">
        <f>ROUND(I165*H165,2)</f>
        <v>0</v>
      </c>
      <c r="K165" s="255"/>
      <c r="L165" s="256"/>
      <c r="M165" s="257" t="s">
        <v>1</v>
      </c>
      <c r="N165" s="258" t="s">
        <v>41</v>
      </c>
      <c r="O165" s="94"/>
      <c r="P165" s="244">
        <f>O165*H165</f>
        <v>0</v>
      </c>
      <c r="Q165" s="244">
        <v>0</v>
      </c>
      <c r="R165" s="244">
        <f>Q165*H165</f>
        <v>0</v>
      </c>
      <c r="S165" s="244">
        <v>0</v>
      </c>
      <c r="T165" s="245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46" t="s">
        <v>162</v>
      </c>
      <c r="AT165" s="246" t="s">
        <v>444</v>
      </c>
      <c r="AU165" s="246" t="s">
        <v>85</v>
      </c>
      <c r="AY165" s="14" t="s">
        <v>147</v>
      </c>
      <c r="BE165" s="247">
        <f>IF(N165="základná",J165,0)</f>
        <v>0</v>
      </c>
      <c r="BF165" s="247">
        <f>IF(N165="znížená",J165,0)</f>
        <v>0</v>
      </c>
      <c r="BG165" s="247">
        <f>IF(N165="zákl. prenesená",J165,0)</f>
        <v>0</v>
      </c>
      <c r="BH165" s="247">
        <f>IF(N165="zníž. prenesená",J165,0)</f>
        <v>0</v>
      </c>
      <c r="BI165" s="247">
        <f>IF(N165="nulová",J165,0)</f>
        <v>0</v>
      </c>
      <c r="BJ165" s="14" t="s">
        <v>85</v>
      </c>
      <c r="BK165" s="247">
        <f>ROUND(I165*H165,2)</f>
        <v>0</v>
      </c>
      <c r="BL165" s="14" t="s">
        <v>153</v>
      </c>
      <c r="BM165" s="246" t="s">
        <v>270</v>
      </c>
    </row>
    <row r="166" s="2" customFormat="1" ht="16.5" customHeight="1">
      <c r="A166" s="35"/>
      <c r="B166" s="36"/>
      <c r="C166" s="248" t="s">
        <v>75</v>
      </c>
      <c r="D166" s="248" t="s">
        <v>444</v>
      </c>
      <c r="E166" s="249" t="s">
        <v>1017</v>
      </c>
      <c r="F166" s="250" t="s">
        <v>1018</v>
      </c>
      <c r="G166" s="251" t="s">
        <v>230</v>
      </c>
      <c r="H166" s="252">
        <v>8</v>
      </c>
      <c r="I166" s="253"/>
      <c r="J166" s="254">
        <f>ROUND(I166*H166,2)</f>
        <v>0</v>
      </c>
      <c r="K166" s="255"/>
      <c r="L166" s="256"/>
      <c r="M166" s="257" t="s">
        <v>1</v>
      </c>
      <c r="N166" s="258" t="s">
        <v>41</v>
      </c>
      <c r="O166" s="94"/>
      <c r="P166" s="244">
        <f>O166*H166</f>
        <v>0</v>
      </c>
      <c r="Q166" s="244">
        <v>0</v>
      </c>
      <c r="R166" s="244">
        <f>Q166*H166</f>
        <v>0</v>
      </c>
      <c r="S166" s="244">
        <v>0</v>
      </c>
      <c r="T166" s="245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46" t="s">
        <v>162</v>
      </c>
      <c r="AT166" s="246" t="s">
        <v>444</v>
      </c>
      <c r="AU166" s="246" t="s">
        <v>85</v>
      </c>
      <c r="AY166" s="14" t="s">
        <v>147</v>
      </c>
      <c r="BE166" s="247">
        <f>IF(N166="základná",J166,0)</f>
        <v>0</v>
      </c>
      <c r="BF166" s="247">
        <f>IF(N166="znížená",J166,0)</f>
        <v>0</v>
      </c>
      <c r="BG166" s="247">
        <f>IF(N166="zákl. prenesená",J166,0)</f>
        <v>0</v>
      </c>
      <c r="BH166" s="247">
        <f>IF(N166="zníž. prenesená",J166,0)</f>
        <v>0</v>
      </c>
      <c r="BI166" s="247">
        <f>IF(N166="nulová",J166,0)</f>
        <v>0</v>
      </c>
      <c r="BJ166" s="14" t="s">
        <v>85</v>
      </c>
      <c r="BK166" s="247">
        <f>ROUND(I166*H166,2)</f>
        <v>0</v>
      </c>
      <c r="BL166" s="14" t="s">
        <v>153</v>
      </c>
      <c r="BM166" s="246" t="s">
        <v>274</v>
      </c>
    </row>
    <row r="167" s="2" customFormat="1" ht="16.5" customHeight="1">
      <c r="A167" s="35"/>
      <c r="B167" s="36"/>
      <c r="C167" s="248" t="s">
        <v>75</v>
      </c>
      <c r="D167" s="248" t="s">
        <v>444</v>
      </c>
      <c r="E167" s="249" t="s">
        <v>1019</v>
      </c>
      <c r="F167" s="250" t="s">
        <v>1020</v>
      </c>
      <c r="G167" s="251" t="s">
        <v>230</v>
      </c>
      <c r="H167" s="252">
        <v>2</v>
      </c>
      <c r="I167" s="253"/>
      <c r="J167" s="254">
        <f>ROUND(I167*H167,2)</f>
        <v>0</v>
      </c>
      <c r="K167" s="255"/>
      <c r="L167" s="256"/>
      <c r="M167" s="257" t="s">
        <v>1</v>
      </c>
      <c r="N167" s="258" t="s">
        <v>41</v>
      </c>
      <c r="O167" s="94"/>
      <c r="P167" s="244">
        <f>O167*H167</f>
        <v>0</v>
      </c>
      <c r="Q167" s="244">
        <v>0</v>
      </c>
      <c r="R167" s="244">
        <f>Q167*H167</f>
        <v>0</v>
      </c>
      <c r="S167" s="244">
        <v>0</v>
      </c>
      <c r="T167" s="245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46" t="s">
        <v>162</v>
      </c>
      <c r="AT167" s="246" t="s">
        <v>444</v>
      </c>
      <c r="AU167" s="246" t="s">
        <v>85</v>
      </c>
      <c r="AY167" s="14" t="s">
        <v>147</v>
      </c>
      <c r="BE167" s="247">
        <f>IF(N167="základná",J167,0)</f>
        <v>0</v>
      </c>
      <c r="BF167" s="247">
        <f>IF(N167="znížená",J167,0)</f>
        <v>0</v>
      </c>
      <c r="BG167" s="247">
        <f>IF(N167="zákl. prenesená",J167,0)</f>
        <v>0</v>
      </c>
      <c r="BH167" s="247">
        <f>IF(N167="zníž. prenesená",J167,0)</f>
        <v>0</v>
      </c>
      <c r="BI167" s="247">
        <f>IF(N167="nulová",J167,0)</f>
        <v>0</v>
      </c>
      <c r="BJ167" s="14" t="s">
        <v>85</v>
      </c>
      <c r="BK167" s="247">
        <f>ROUND(I167*H167,2)</f>
        <v>0</v>
      </c>
      <c r="BL167" s="14" t="s">
        <v>153</v>
      </c>
      <c r="BM167" s="246" t="s">
        <v>277</v>
      </c>
    </row>
    <row r="168" s="2" customFormat="1" ht="16.5" customHeight="1">
      <c r="A168" s="35"/>
      <c r="B168" s="36"/>
      <c r="C168" s="248" t="s">
        <v>75</v>
      </c>
      <c r="D168" s="248" t="s">
        <v>444</v>
      </c>
      <c r="E168" s="249" t="s">
        <v>1021</v>
      </c>
      <c r="F168" s="250" t="s">
        <v>1022</v>
      </c>
      <c r="G168" s="251" t="s">
        <v>948</v>
      </c>
      <c r="H168" s="252">
        <v>1</v>
      </c>
      <c r="I168" s="253"/>
      <c r="J168" s="254">
        <f>ROUND(I168*H168,2)</f>
        <v>0</v>
      </c>
      <c r="K168" s="255"/>
      <c r="L168" s="256"/>
      <c r="M168" s="257" t="s">
        <v>1</v>
      </c>
      <c r="N168" s="258" t="s">
        <v>41</v>
      </c>
      <c r="O168" s="94"/>
      <c r="P168" s="244">
        <f>O168*H168</f>
        <v>0</v>
      </c>
      <c r="Q168" s="244">
        <v>0</v>
      </c>
      <c r="R168" s="244">
        <f>Q168*H168</f>
        <v>0</v>
      </c>
      <c r="S168" s="244">
        <v>0</v>
      </c>
      <c r="T168" s="245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46" t="s">
        <v>162</v>
      </c>
      <c r="AT168" s="246" t="s">
        <v>444</v>
      </c>
      <c r="AU168" s="246" t="s">
        <v>85</v>
      </c>
      <c r="AY168" s="14" t="s">
        <v>147</v>
      </c>
      <c r="BE168" s="247">
        <f>IF(N168="základná",J168,0)</f>
        <v>0</v>
      </c>
      <c r="BF168" s="247">
        <f>IF(N168="znížená",J168,0)</f>
        <v>0</v>
      </c>
      <c r="BG168" s="247">
        <f>IF(N168="zákl. prenesená",J168,0)</f>
        <v>0</v>
      </c>
      <c r="BH168" s="247">
        <f>IF(N168="zníž. prenesená",J168,0)</f>
        <v>0</v>
      </c>
      <c r="BI168" s="247">
        <f>IF(N168="nulová",J168,0)</f>
        <v>0</v>
      </c>
      <c r="BJ168" s="14" t="s">
        <v>85</v>
      </c>
      <c r="BK168" s="247">
        <f>ROUND(I168*H168,2)</f>
        <v>0</v>
      </c>
      <c r="BL168" s="14" t="s">
        <v>153</v>
      </c>
      <c r="BM168" s="246" t="s">
        <v>281</v>
      </c>
    </row>
    <row r="169" s="2" customFormat="1" ht="16.5" customHeight="1">
      <c r="A169" s="35"/>
      <c r="B169" s="36"/>
      <c r="C169" s="248" t="s">
        <v>75</v>
      </c>
      <c r="D169" s="248" t="s">
        <v>444</v>
      </c>
      <c r="E169" s="249" t="s">
        <v>1023</v>
      </c>
      <c r="F169" s="250" t="s">
        <v>1024</v>
      </c>
      <c r="G169" s="251" t="s">
        <v>948</v>
      </c>
      <c r="H169" s="252">
        <v>1</v>
      </c>
      <c r="I169" s="253"/>
      <c r="J169" s="254">
        <f>ROUND(I169*H169,2)</f>
        <v>0</v>
      </c>
      <c r="K169" s="255"/>
      <c r="L169" s="256"/>
      <c r="M169" s="257" t="s">
        <v>1</v>
      </c>
      <c r="N169" s="258" t="s">
        <v>41</v>
      </c>
      <c r="O169" s="94"/>
      <c r="P169" s="244">
        <f>O169*H169</f>
        <v>0</v>
      </c>
      <c r="Q169" s="244">
        <v>0</v>
      </c>
      <c r="R169" s="244">
        <f>Q169*H169</f>
        <v>0</v>
      </c>
      <c r="S169" s="244">
        <v>0</v>
      </c>
      <c r="T169" s="245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46" t="s">
        <v>162</v>
      </c>
      <c r="AT169" s="246" t="s">
        <v>444</v>
      </c>
      <c r="AU169" s="246" t="s">
        <v>85</v>
      </c>
      <c r="AY169" s="14" t="s">
        <v>147</v>
      </c>
      <c r="BE169" s="247">
        <f>IF(N169="základná",J169,0)</f>
        <v>0</v>
      </c>
      <c r="BF169" s="247">
        <f>IF(N169="znížená",J169,0)</f>
        <v>0</v>
      </c>
      <c r="BG169" s="247">
        <f>IF(N169="zákl. prenesená",J169,0)</f>
        <v>0</v>
      </c>
      <c r="BH169" s="247">
        <f>IF(N169="zníž. prenesená",J169,0)</f>
        <v>0</v>
      </c>
      <c r="BI169" s="247">
        <f>IF(N169="nulová",J169,0)</f>
        <v>0</v>
      </c>
      <c r="BJ169" s="14" t="s">
        <v>85</v>
      </c>
      <c r="BK169" s="247">
        <f>ROUND(I169*H169,2)</f>
        <v>0</v>
      </c>
      <c r="BL169" s="14" t="s">
        <v>153</v>
      </c>
      <c r="BM169" s="246" t="s">
        <v>284</v>
      </c>
    </row>
    <row r="170" s="2" customFormat="1" ht="16.5" customHeight="1">
      <c r="A170" s="35"/>
      <c r="B170" s="36"/>
      <c r="C170" s="234" t="s">
        <v>75</v>
      </c>
      <c r="D170" s="234" t="s">
        <v>149</v>
      </c>
      <c r="E170" s="235" t="s">
        <v>1025</v>
      </c>
      <c r="F170" s="236" t="s">
        <v>1026</v>
      </c>
      <c r="G170" s="237" t="s">
        <v>948</v>
      </c>
      <c r="H170" s="238">
        <v>1</v>
      </c>
      <c r="I170" s="239"/>
      <c r="J170" s="240">
        <f>ROUND(I170*H170,2)</f>
        <v>0</v>
      </c>
      <c r="K170" s="241"/>
      <c r="L170" s="41"/>
      <c r="M170" s="242" t="s">
        <v>1</v>
      </c>
      <c r="N170" s="243" t="s">
        <v>41</v>
      </c>
      <c r="O170" s="94"/>
      <c r="P170" s="244">
        <f>O170*H170</f>
        <v>0</v>
      </c>
      <c r="Q170" s="244">
        <v>0</v>
      </c>
      <c r="R170" s="244">
        <f>Q170*H170</f>
        <v>0</v>
      </c>
      <c r="S170" s="244">
        <v>0</v>
      </c>
      <c r="T170" s="245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46" t="s">
        <v>153</v>
      </c>
      <c r="AT170" s="246" t="s">
        <v>149</v>
      </c>
      <c r="AU170" s="246" t="s">
        <v>85</v>
      </c>
      <c r="AY170" s="14" t="s">
        <v>147</v>
      </c>
      <c r="BE170" s="247">
        <f>IF(N170="základná",J170,0)</f>
        <v>0</v>
      </c>
      <c r="BF170" s="247">
        <f>IF(N170="znížená",J170,0)</f>
        <v>0</v>
      </c>
      <c r="BG170" s="247">
        <f>IF(N170="zákl. prenesená",J170,0)</f>
        <v>0</v>
      </c>
      <c r="BH170" s="247">
        <f>IF(N170="zníž. prenesená",J170,0)</f>
        <v>0</v>
      </c>
      <c r="BI170" s="247">
        <f>IF(N170="nulová",J170,0)</f>
        <v>0</v>
      </c>
      <c r="BJ170" s="14" t="s">
        <v>85</v>
      </c>
      <c r="BK170" s="247">
        <f>ROUND(I170*H170,2)</f>
        <v>0</v>
      </c>
      <c r="BL170" s="14" t="s">
        <v>153</v>
      </c>
      <c r="BM170" s="246" t="s">
        <v>288</v>
      </c>
    </row>
    <row r="171" s="2" customFormat="1" ht="16.5" customHeight="1">
      <c r="A171" s="35"/>
      <c r="B171" s="36"/>
      <c r="C171" s="234" t="s">
        <v>75</v>
      </c>
      <c r="D171" s="234" t="s">
        <v>149</v>
      </c>
      <c r="E171" s="235" t="s">
        <v>993</v>
      </c>
      <c r="F171" s="236" t="s">
        <v>994</v>
      </c>
      <c r="G171" s="237" t="s">
        <v>230</v>
      </c>
      <c r="H171" s="238">
        <v>1</v>
      </c>
      <c r="I171" s="239"/>
      <c r="J171" s="240">
        <f>ROUND(I171*H171,2)</f>
        <v>0</v>
      </c>
      <c r="K171" s="241"/>
      <c r="L171" s="41"/>
      <c r="M171" s="242" t="s">
        <v>1</v>
      </c>
      <c r="N171" s="243" t="s">
        <v>41</v>
      </c>
      <c r="O171" s="94"/>
      <c r="P171" s="244">
        <f>O171*H171</f>
        <v>0</v>
      </c>
      <c r="Q171" s="244">
        <v>0</v>
      </c>
      <c r="R171" s="244">
        <f>Q171*H171</f>
        <v>0</v>
      </c>
      <c r="S171" s="244">
        <v>0</v>
      </c>
      <c r="T171" s="245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46" t="s">
        <v>153</v>
      </c>
      <c r="AT171" s="246" t="s">
        <v>149</v>
      </c>
      <c r="AU171" s="246" t="s">
        <v>85</v>
      </c>
      <c r="AY171" s="14" t="s">
        <v>147</v>
      </c>
      <c r="BE171" s="247">
        <f>IF(N171="základná",J171,0)</f>
        <v>0</v>
      </c>
      <c r="BF171" s="247">
        <f>IF(N171="znížená",J171,0)</f>
        <v>0</v>
      </c>
      <c r="BG171" s="247">
        <f>IF(N171="zákl. prenesená",J171,0)</f>
        <v>0</v>
      </c>
      <c r="BH171" s="247">
        <f>IF(N171="zníž. prenesená",J171,0)</f>
        <v>0</v>
      </c>
      <c r="BI171" s="247">
        <f>IF(N171="nulová",J171,0)</f>
        <v>0</v>
      </c>
      <c r="BJ171" s="14" t="s">
        <v>85</v>
      </c>
      <c r="BK171" s="247">
        <f>ROUND(I171*H171,2)</f>
        <v>0</v>
      </c>
      <c r="BL171" s="14" t="s">
        <v>153</v>
      </c>
      <c r="BM171" s="246" t="s">
        <v>291</v>
      </c>
    </row>
    <row r="172" s="2" customFormat="1" ht="16.5" customHeight="1">
      <c r="A172" s="35"/>
      <c r="B172" s="36"/>
      <c r="C172" s="234" t="s">
        <v>75</v>
      </c>
      <c r="D172" s="234" t="s">
        <v>149</v>
      </c>
      <c r="E172" s="235" t="s">
        <v>1027</v>
      </c>
      <c r="F172" s="236" t="s">
        <v>1028</v>
      </c>
      <c r="G172" s="237" t="s">
        <v>551</v>
      </c>
      <c r="H172" s="238">
        <v>30</v>
      </c>
      <c r="I172" s="239"/>
      <c r="J172" s="240">
        <f>ROUND(I172*H172,2)</f>
        <v>0</v>
      </c>
      <c r="K172" s="241"/>
      <c r="L172" s="41"/>
      <c r="M172" s="242" t="s">
        <v>1</v>
      </c>
      <c r="N172" s="243" t="s">
        <v>41</v>
      </c>
      <c r="O172" s="94"/>
      <c r="P172" s="244">
        <f>O172*H172</f>
        <v>0</v>
      </c>
      <c r="Q172" s="244">
        <v>0</v>
      </c>
      <c r="R172" s="244">
        <f>Q172*H172</f>
        <v>0</v>
      </c>
      <c r="S172" s="244">
        <v>0</v>
      </c>
      <c r="T172" s="245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46" t="s">
        <v>153</v>
      </c>
      <c r="AT172" s="246" t="s">
        <v>149</v>
      </c>
      <c r="AU172" s="246" t="s">
        <v>85</v>
      </c>
      <c r="AY172" s="14" t="s">
        <v>147</v>
      </c>
      <c r="BE172" s="247">
        <f>IF(N172="základná",J172,0)</f>
        <v>0</v>
      </c>
      <c r="BF172" s="247">
        <f>IF(N172="znížená",J172,0)</f>
        <v>0</v>
      </c>
      <c r="BG172" s="247">
        <f>IF(N172="zákl. prenesená",J172,0)</f>
        <v>0</v>
      </c>
      <c r="BH172" s="247">
        <f>IF(N172="zníž. prenesená",J172,0)</f>
        <v>0</v>
      </c>
      <c r="BI172" s="247">
        <f>IF(N172="nulová",J172,0)</f>
        <v>0</v>
      </c>
      <c r="BJ172" s="14" t="s">
        <v>85</v>
      </c>
      <c r="BK172" s="247">
        <f>ROUND(I172*H172,2)</f>
        <v>0</v>
      </c>
      <c r="BL172" s="14" t="s">
        <v>153</v>
      </c>
      <c r="BM172" s="246" t="s">
        <v>295</v>
      </c>
    </row>
    <row r="173" s="12" customFormat="1" ht="22.8" customHeight="1">
      <c r="A173" s="12"/>
      <c r="B173" s="218"/>
      <c r="C173" s="219"/>
      <c r="D173" s="220" t="s">
        <v>74</v>
      </c>
      <c r="E173" s="232" t="s">
        <v>878</v>
      </c>
      <c r="F173" s="232" t="s">
        <v>1029</v>
      </c>
      <c r="G173" s="219"/>
      <c r="H173" s="219"/>
      <c r="I173" s="222"/>
      <c r="J173" s="233">
        <f>BK173</f>
        <v>0</v>
      </c>
      <c r="K173" s="219"/>
      <c r="L173" s="224"/>
      <c r="M173" s="225"/>
      <c r="N173" s="226"/>
      <c r="O173" s="226"/>
      <c r="P173" s="227">
        <f>SUM(P174:P183)</f>
        <v>0</v>
      </c>
      <c r="Q173" s="226"/>
      <c r="R173" s="227">
        <f>SUM(R174:R183)</f>
        <v>0</v>
      </c>
      <c r="S173" s="226"/>
      <c r="T173" s="228">
        <f>SUM(T174:T183)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29" t="s">
        <v>81</v>
      </c>
      <c r="AT173" s="230" t="s">
        <v>74</v>
      </c>
      <c r="AU173" s="230" t="s">
        <v>81</v>
      </c>
      <c r="AY173" s="229" t="s">
        <v>147</v>
      </c>
      <c r="BK173" s="231">
        <f>SUM(BK174:BK183)</f>
        <v>0</v>
      </c>
    </row>
    <row r="174" s="2" customFormat="1" ht="16.5" customHeight="1">
      <c r="A174" s="35"/>
      <c r="B174" s="36"/>
      <c r="C174" s="248" t="s">
        <v>75</v>
      </c>
      <c r="D174" s="248" t="s">
        <v>444</v>
      </c>
      <c r="E174" s="249" t="s">
        <v>1030</v>
      </c>
      <c r="F174" s="250" t="s">
        <v>1031</v>
      </c>
      <c r="G174" s="251" t="s">
        <v>230</v>
      </c>
      <c r="H174" s="252">
        <v>1</v>
      </c>
      <c r="I174" s="253"/>
      <c r="J174" s="254">
        <f>ROUND(I174*H174,2)</f>
        <v>0</v>
      </c>
      <c r="K174" s="255"/>
      <c r="L174" s="256"/>
      <c r="M174" s="257" t="s">
        <v>1</v>
      </c>
      <c r="N174" s="258" t="s">
        <v>41</v>
      </c>
      <c r="O174" s="94"/>
      <c r="P174" s="244">
        <f>O174*H174</f>
        <v>0</v>
      </c>
      <c r="Q174" s="244">
        <v>0</v>
      </c>
      <c r="R174" s="244">
        <f>Q174*H174</f>
        <v>0</v>
      </c>
      <c r="S174" s="244">
        <v>0</v>
      </c>
      <c r="T174" s="245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46" t="s">
        <v>162</v>
      </c>
      <c r="AT174" s="246" t="s">
        <v>444</v>
      </c>
      <c r="AU174" s="246" t="s">
        <v>85</v>
      </c>
      <c r="AY174" s="14" t="s">
        <v>147</v>
      </c>
      <c r="BE174" s="247">
        <f>IF(N174="základná",J174,0)</f>
        <v>0</v>
      </c>
      <c r="BF174" s="247">
        <f>IF(N174="znížená",J174,0)</f>
        <v>0</v>
      </c>
      <c r="BG174" s="247">
        <f>IF(N174="zákl. prenesená",J174,0)</f>
        <v>0</v>
      </c>
      <c r="BH174" s="247">
        <f>IF(N174="zníž. prenesená",J174,0)</f>
        <v>0</v>
      </c>
      <c r="BI174" s="247">
        <f>IF(N174="nulová",J174,0)</f>
        <v>0</v>
      </c>
      <c r="BJ174" s="14" t="s">
        <v>85</v>
      </c>
      <c r="BK174" s="247">
        <f>ROUND(I174*H174,2)</f>
        <v>0</v>
      </c>
      <c r="BL174" s="14" t="s">
        <v>153</v>
      </c>
      <c r="BM174" s="246" t="s">
        <v>298</v>
      </c>
    </row>
    <row r="175" s="2" customFormat="1" ht="16.5" customHeight="1">
      <c r="A175" s="35"/>
      <c r="B175" s="36"/>
      <c r="C175" s="248" t="s">
        <v>75</v>
      </c>
      <c r="D175" s="248" t="s">
        <v>444</v>
      </c>
      <c r="E175" s="249" t="s">
        <v>1032</v>
      </c>
      <c r="F175" s="250" t="s">
        <v>1033</v>
      </c>
      <c r="G175" s="251" t="s">
        <v>230</v>
      </c>
      <c r="H175" s="252">
        <v>1</v>
      </c>
      <c r="I175" s="253"/>
      <c r="J175" s="254">
        <f>ROUND(I175*H175,2)</f>
        <v>0</v>
      </c>
      <c r="K175" s="255"/>
      <c r="L175" s="256"/>
      <c r="M175" s="257" t="s">
        <v>1</v>
      </c>
      <c r="N175" s="258" t="s">
        <v>41</v>
      </c>
      <c r="O175" s="94"/>
      <c r="P175" s="244">
        <f>O175*H175</f>
        <v>0</v>
      </c>
      <c r="Q175" s="244">
        <v>0</v>
      </c>
      <c r="R175" s="244">
        <f>Q175*H175</f>
        <v>0</v>
      </c>
      <c r="S175" s="244">
        <v>0</v>
      </c>
      <c r="T175" s="245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46" t="s">
        <v>162</v>
      </c>
      <c r="AT175" s="246" t="s">
        <v>444</v>
      </c>
      <c r="AU175" s="246" t="s">
        <v>85</v>
      </c>
      <c r="AY175" s="14" t="s">
        <v>147</v>
      </c>
      <c r="BE175" s="247">
        <f>IF(N175="základná",J175,0)</f>
        <v>0</v>
      </c>
      <c r="BF175" s="247">
        <f>IF(N175="znížená",J175,0)</f>
        <v>0</v>
      </c>
      <c r="BG175" s="247">
        <f>IF(N175="zákl. prenesená",J175,0)</f>
        <v>0</v>
      </c>
      <c r="BH175" s="247">
        <f>IF(N175="zníž. prenesená",J175,0)</f>
        <v>0</v>
      </c>
      <c r="BI175" s="247">
        <f>IF(N175="nulová",J175,0)</f>
        <v>0</v>
      </c>
      <c r="BJ175" s="14" t="s">
        <v>85</v>
      </c>
      <c r="BK175" s="247">
        <f>ROUND(I175*H175,2)</f>
        <v>0</v>
      </c>
      <c r="BL175" s="14" t="s">
        <v>153</v>
      </c>
      <c r="BM175" s="246" t="s">
        <v>302</v>
      </c>
    </row>
    <row r="176" s="2" customFormat="1" ht="16.5" customHeight="1">
      <c r="A176" s="35"/>
      <c r="B176" s="36"/>
      <c r="C176" s="248" t="s">
        <v>75</v>
      </c>
      <c r="D176" s="248" t="s">
        <v>444</v>
      </c>
      <c r="E176" s="249" t="s">
        <v>1034</v>
      </c>
      <c r="F176" s="250" t="s">
        <v>1035</v>
      </c>
      <c r="G176" s="251" t="s">
        <v>230</v>
      </c>
      <c r="H176" s="252">
        <v>1</v>
      </c>
      <c r="I176" s="253"/>
      <c r="J176" s="254">
        <f>ROUND(I176*H176,2)</f>
        <v>0</v>
      </c>
      <c r="K176" s="255"/>
      <c r="L176" s="256"/>
      <c r="M176" s="257" t="s">
        <v>1</v>
      </c>
      <c r="N176" s="258" t="s">
        <v>41</v>
      </c>
      <c r="O176" s="94"/>
      <c r="P176" s="244">
        <f>O176*H176</f>
        <v>0</v>
      </c>
      <c r="Q176" s="244">
        <v>0</v>
      </c>
      <c r="R176" s="244">
        <f>Q176*H176</f>
        <v>0</v>
      </c>
      <c r="S176" s="244">
        <v>0</v>
      </c>
      <c r="T176" s="245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46" t="s">
        <v>162</v>
      </c>
      <c r="AT176" s="246" t="s">
        <v>444</v>
      </c>
      <c r="AU176" s="246" t="s">
        <v>85</v>
      </c>
      <c r="AY176" s="14" t="s">
        <v>147</v>
      </c>
      <c r="BE176" s="247">
        <f>IF(N176="základná",J176,0)</f>
        <v>0</v>
      </c>
      <c r="BF176" s="247">
        <f>IF(N176="znížená",J176,0)</f>
        <v>0</v>
      </c>
      <c r="BG176" s="247">
        <f>IF(N176="zákl. prenesená",J176,0)</f>
        <v>0</v>
      </c>
      <c r="BH176" s="247">
        <f>IF(N176="zníž. prenesená",J176,0)</f>
        <v>0</v>
      </c>
      <c r="BI176" s="247">
        <f>IF(N176="nulová",J176,0)</f>
        <v>0</v>
      </c>
      <c r="BJ176" s="14" t="s">
        <v>85</v>
      </c>
      <c r="BK176" s="247">
        <f>ROUND(I176*H176,2)</f>
        <v>0</v>
      </c>
      <c r="BL176" s="14" t="s">
        <v>153</v>
      </c>
      <c r="BM176" s="246" t="s">
        <v>305</v>
      </c>
    </row>
    <row r="177" s="2" customFormat="1" ht="16.5" customHeight="1">
      <c r="A177" s="35"/>
      <c r="B177" s="36"/>
      <c r="C177" s="248" t="s">
        <v>75</v>
      </c>
      <c r="D177" s="248" t="s">
        <v>444</v>
      </c>
      <c r="E177" s="249" t="s">
        <v>1036</v>
      </c>
      <c r="F177" s="250" t="s">
        <v>1037</v>
      </c>
      <c r="G177" s="251" t="s">
        <v>230</v>
      </c>
      <c r="H177" s="252">
        <v>1</v>
      </c>
      <c r="I177" s="253"/>
      <c r="J177" s="254">
        <f>ROUND(I177*H177,2)</f>
        <v>0</v>
      </c>
      <c r="K177" s="255"/>
      <c r="L177" s="256"/>
      <c r="M177" s="257" t="s">
        <v>1</v>
      </c>
      <c r="N177" s="258" t="s">
        <v>41</v>
      </c>
      <c r="O177" s="94"/>
      <c r="P177" s="244">
        <f>O177*H177</f>
        <v>0</v>
      </c>
      <c r="Q177" s="244">
        <v>0</v>
      </c>
      <c r="R177" s="244">
        <f>Q177*H177</f>
        <v>0</v>
      </c>
      <c r="S177" s="244">
        <v>0</v>
      </c>
      <c r="T177" s="245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46" t="s">
        <v>162</v>
      </c>
      <c r="AT177" s="246" t="s">
        <v>444</v>
      </c>
      <c r="AU177" s="246" t="s">
        <v>85</v>
      </c>
      <c r="AY177" s="14" t="s">
        <v>147</v>
      </c>
      <c r="BE177" s="247">
        <f>IF(N177="základná",J177,0)</f>
        <v>0</v>
      </c>
      <c r="BF177" s="247">
        <f>IF(N177="znížená",J177,0)</f>
        <v>0</v>
      </c>
      <c r="BG177" s="247">
        <f>IF(N177="zákl. prenesená",J177,0)</f>
        <v>0</v>
      </c>
      <c r="BH177" s="247">
        <f>IF(N177="zníž. prenesená",J177,0)</f>
        <v>0</v>
      </c>
      <c r="BI177" s="247">
        <f>IF(N177="nulová",J177,0)</f>
        <v>0</v>
      </c>
      <c r="BJ177" s="14" t="s">
        <v>85</v>
      </c>
      <c r="BK177" s="247">
        <f>ROUND(I177*H177,2)</f>
        <v>0</v>
      </c>
      <c r="BL177" s="14" t="s">
        <v>153</v>
      </c>
      <c r="BM177" s="246" t="s">
        <v>309</v>
      </c>
    </row>
    <row r="178" s="2" customFormat="1" ht="16.5" customHeight="1">
      <c r="A178" s="35"/>
      <c r="B178" s="36"/>
      <c r="C178" s="248" t="s">
        <v>75</v>
      </c>
      <c r="D178" s="248" t="s">
        <v>444</v>
      </c>
      <c r="E178" s="249" t="s">
        <v>1038</v>
      </c>
      <c r="F178" s="250" t="s">
        <v>1039</v>
      </c>
      <c r="G178" s="251" t="s">
        <v>230</v>
      </c>
      <c r="H178" s="252">
        <v>1</v>
      </c>
      <c r="I178" s="253"/>
      <c r="J178" s="254">
        <f>ROUND(I178*H178,2)</f>
        <v>0</v>
      </c>
      <c r="K178" s="255"/>
      <c r="L178" s="256"/>
      <c r="M178" s="257" t="s">
        <v>1</v>
      </c>
      <c r="N178" s="258" t="s">
        <v>41</v>
      </c>
      <c r="O178" s="94"/>
      <c r="P178" s="244">
        <f>O178*H178</f>
        <v>0</v>
      </c>
      <c r="Q178" s="244">
        <v>0</v>
      </c>
      <c r="R178" s="244">
        <f>Q178*H178</f>
        <v>0</v>
      </c>
      <c r="S178" s="244">
        <v>0</v>
      </c>
      <c r="T178" s="245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46" t="s">
        <v>162</v>
      </c>
      <c r="AT178" s="246" t="s">
        <v>444</v>
      </c>
      <c r="AU178" s="246" t="s">
        <v>85</v>
      </c>
      <c r="AY178" s="14" t="s">
        <v>147</v>
      </c>
      <c r="BE178" s="247">
        <f>IF(N178="základná",J178,0)</f>
        <v>0</v>
      </c>
      <c r="BF178" s="247">
        <f>IF(N178="znížená",J178,0)</f>
        <v>0</v>
      </c>
      <c r="BG178" s="247">
        <f>IF(N178="zákl. prenesená",J178,0)</f>
        <v>0</v>
      </c>
      <c r="BH178" s="247">
        <f>IF(N178="zníž. prenesená",J178,0)</f>
        <v>0</v>
      </c>
      <c r="BI178" s="247">
        <f>IF(N178="nulová",J178,0)</f>
        <v>0</v>
      </c>
      <c r="BJ178" s="14" t="s">
        <v>85</v>
      </c>
      <c r="BK178" s="247">
        <f>ROUND(I178*H178,2)</f>
        <v>0</v>
      </c>
      <c r="BL178" s="14" t="s">
        <v>153</v>
      </c>
      <c r="BM178" s="246" t="s">
        <v>312</v>
      </c>
    </row>
    <row r="179" s="2" customFormat="1" ht="16.5" customHeight="1">
      <c r="A179" s="35"/>
      <c r="B179" s="36"/>
      <c r="C179" s="234" t="s">
        <v>75</v>
      </c>
      <c r="D179" s="234" t="s">
        <v>149</v>
      </c>
      <c r="E179" s="235" t="s">
        <v>993</v>
      </c>
      <c r="F179" s="236" t="s">
        <v>994</v>
      </c>
      <c r="G179" s="237" t="s">
        <v>230</v>
      </c>
      <c r="H179" s="238">
        <v>1</v>
      </c>
      <c r="I179" s="239"/>
      <c r="J179" s="240">
        <f>ROUND(I179*H179,2)</f>
        <v>0</v>
      </c>
      <c r="K179" s="241"/>
      <c r="L179" s="41"/>
      <c r="M179" s="242" t="s">
        <v>1</v>
      </c>
      <c r="N179" s="243" t="s">
        <v>41</v>
      </c>
      <c r="O179" s="94"/>
      <c r="P179" s="244">
        <f>O179*H179</f>
        <v>0</v>
      </c>
      <c r="Q179" s="244">
        <v>0</v>
      </c>
      <c r="R179" s="244">
        <f>Q179*H179</f>
        <v>0</v>
      </c>
      <c r="S179" s="244">
        <v>0</v>
      </c>
      <c r="T179" s="245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46" t="s">
        <v>153</v>
      </c>
      <c r="AT179" s="246" t="s">
        <v>149</v>
      </c>
      <c r="AU179" s="246" t="s">
        <v>85</v>
      </c>
      <c r="AY179" s="14" t="s">
        <v>147</v>
      </c>
      <c r="BE179" s="247">
        <f>IF(N179="základná",J179,0)</f>
        <v>0</v>
      </c>
      <c r="BF179" s="247">
        <f>IF(N179="znížená",J179,0)</f>
        <v>0</v>
      </c>
      <c r="BG179" s="247">
        <f>IF(N179="zákl. prenesená",J179,0)</f>
        <v>0</v>
      </c>
      <c r="BH179" s="247">
        <f>IF(N179="zníž. prenesená",J179,0)</f>
        <v>0</v>
      </c>
      <c r="BI179" s="247">
        <f>IF(N179="nulová",J179,0)</f>
        <v>0</v>
      </c>
      <c r="BJ179" s="14" t="s">
        <v>85</v>
      </c>
      <c r="BK179" s="247">
        <f>ROUND(I179*H179,2)</f>
        <v>0</v>
      </c>
      <c r="BL179" s="14" t="s">
        <v>153</v>
      </c>
      <c r="BM179" s="246" t="s">
        <v>316</v>
      </c>
    </row>
    <row r="180" s="2" customFormat="1" ht="16.5" customHeight="1">
      <c r="A180" s="35"/>
      <c r="B180" s="36"/>
      <c r="C180" s="234" t="s">
        <v>75</v>
      </c>
      <c r="D180" s="234" t="s">
        <v>149</v>
      </c>
      <c r="E180" s="235" t="s">
        <v>1040</v>
      </c>
      <c r="F180" s="236" t="s">
        <v>1041</v>
      </c>
      <c r="G180" s="237" t="s">
        <v>230</v>
      </c>
      <c r="H180" s="238">
        <v>1</v>
      </c>
      <c r="I180" s="239"/>
      <c r="J180" s="240">
        <f>ROUND(I180*H180,2)</f>
        <v>0</v>
      </c>
      <c r="K180" s="241"/>
      <c r="L180" s="41"/>
      <c r="M180" s="242" t="s">
        <v>1</v>
      </c>
      <c r="N180" s="243" t="s">
        <v>41</v>
      </c>
      <c r="O180" s="94"/>
      <c r="P180" s="244">
        <f>O180*H180</f>
        <v>0</v>
      </c>
      <c r="Q180" s="244">
        <v>0</v>
      </c>
      <c r="R180" s="244">
        <f>Q180*H180</f>
        <v>0</v>
      </c>
      <c r="S180" s="244">
        <v>0</v>
      </c>
      <c r="T180" s="245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46" t="s">
        <v>153</v>
      </c>
      <c r="AT180" s="246" t="s">
        <v>149</v>
      </c>
      <c r="AU180" s="246" t="s">
        <v>85</v>
      </c>
      <c r="AY180" s="14" t="s">
        <v>147</v>
      </c>
      <c r="BE180" s="247">
        <f>IF(N180="základná",J180,0)</f>
        <v>0</v>
      </c>
      <c r="BF180" s="247">
        <f>IF(N180="znížená",J180,0)</f>
        <v>0</v>
      </c>
      <c r="BG180" s="247">
        <f>IF(N180="zákl. prenesená",J180,0)</f>
        <v>0</v>
      </c>
      <c r="BH180" s="247">
        <f>IF(N180="zníž. prenesená",J180,0)</f>
        <v>0</v>
      </c>
      <c r="BI180" s="247">
        <f>IF(N180="nulová",J180,0)</f>
        <v>0</v>
      </c>
      <c r="BJ180" s="14" t="s">
        <v>85</v>
      </c>
      <c r="BK180" s="247">
        <f>ROUND(I180*H180,2)</f>
        <v>0</v>
      </c>
      <c r="BL180" s="14" t="s">
        <v>153</v>
      </c>
      <c r="BM180" s="246" t="s">
        <v>319</v>
      </c>
    </row>
    <row r="181" s="2" customFormat="1" ht="16.5" customHeight="1">
      <c r="A181" s="35"/>
      <c r="B181" s="36"/>
      <c r="C181" s="234" t="s">
        <v>75</v>
      </c>
      <c r="D181" s="234" t="s">
        <v>149</v>
      </c>
      <c r="E181" s="235" t="s">
        <v>1042</v>
      </c>
      <c r="F181" s="236" t="s">
        <v>1043</v>
      </c>
      <c r="G181" s="237" t="s">
        <v>230</v>
      </c>
      <c r="H181" s="238">
        <v>1</v>
      </c>
      <c r="I181" s="239"/>
      <c r="J181" s="240">
        <f>ROUND(I181*H181,2)</f>
        <v>0</v>
      </c>
      <c r="K181" s="241"/>
      <c r="L181" s="41"/>
      <c r="M181" s="242" t="s">
        <v>1</v>
      </c>
      <c r="N181" s="243" t="s">
        <v>41</v>
      </c>
      <c r="O181" s="94"/>
      <c r="P181" s="244">
        <f>O181*H181</f>
        <v>0</v>
      </c>
      <c r="Q181" s="244">
        <v>0</v>
      </c>
      <c r="R181" s="244">
        <f>Q181*H181</f>
        <v>0</v>
      </c>
      <c r="S181" s="244">
        <v>0</v>
      </c>
      <c r="T181" s="245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46" t="s">
        <v>153</v>
      </c>
      <c r="AT181" s="246" t="s">
        <v>149</v>
      </c>
      <c r="AU181" s="246" t="s">
        <v>85</v>
      </c>
      <c r="AY181" s="14" t="s">
        <v>147</v>
      </c>
      <c r="BE181" s="247">
        <f>IF(N181="základná",J181,0)</f>
        <v>0</v>
      </c>
      <c r="BF181" s="247">
        <f>IF(N181="znížená",J181,0)</f>
        <v>0</v>
      </c>
      <c r="BG181" s="247">
        <f>IF(N181="zákl. prenesená",J181,0)</f>
        <v>0</v>
      </c>
      <c r="BH181" s="247">
        <f>IF(N181="zníž. prenesená",J181,0)</f>
        <v>0</v>
      </c>
      <c r="BI181" s="247">
        <f>IF(N181="nulová",J181,0)</f>
        <v>0</v>
      </c>
      <c r="BJ181" s="14" t="s">
        <v>85</v>
      </c>
      <c r="BK181" s="247">
        <f>ROUND(I181*H181,2)</f>
        <v>0</v>
      </c>
      <c r="BL181" s="14" t="s">
        <v>153</v>
      </c>
      <c r="BM181" s="246" t="s">
        <v>323</v>
      </c>
    </row>
    <row r="182" s="2" customFormat="1" ht="16.5" customHeight="1">
      <c r="A182" s="35"/>
      <c r="B182" s="36"/>
      <c r="C182" s="234" t="s">
        <v>75</v>
      </c>
      <c r="D182" s="234" t="s">
        <v>149</v>
      </c>
      <c r="E182" s="235" t="s">
        <v>1044</v>
      </c>
      <c r="F182" s="236" t="s">
        <v>1045</v>
      </c>
      <c r="G182" s="237" t="s">
        <v>230</v>
      </c>
      <c r="H182" s="238">
        <v>1</v>
      </c>
      <c r="I182" s="239"/>
      <c r="J182" s="240">
        <f>ROUND(I182*H182,2)</f>
        <v>0</v>
      </c>
      <c r="K182" s="241"/>
      <c r="L182" s="41"/>
      <c r="M182" s="242" t="s">
        <v>1</v>
      </c>
      <c r="N182" s="243" t="s">
        <v>41</v>
      </c>
      <c r="O182" s="94"/>
      <c r="P182" s="244">
        <f>O182*H182</f>
        <v>0</v>
      </c>
      <c r="Q182" s="244">
        <v>0</v>
      </c>
      <c r="R182" s="244">
        <f>Q182*H182</f>
        <v>0</v>
      </c>
      <c r="S182" s="244">
        <v>0</v>
      </c>
      <c r="T182" s="245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46" t="s">
        <v>153</v>
      </c>
      <c r="AT182" s="246" t="s">
        <v>149</v>
      </c>
      <c r="AU182" s="246" t="s">
        <v>85</v>
      </c>
      <c r="AY182" s="14" t="s">
        <v>147</v>
      </c>
      <c r="BE182" s="247">
        <f>IF(N182="základná",J182,0)</f>
        <v>0</v>
      </c>
      <c r="BF182" s="247">
        <f>IF(N182="znížená",J182,0)</f>
        <v>0</v>
      </c>
      <c r="BG182" s="247">
        <f>IF(N182="zákl. prenesená",J182,0)</f>
        <v>0</v>
      </c>
      <c r="BH182" s="247">
        <f>IF(N182="zníž. prenesená",J182,0)</f>
        <v>0</v>
      </c>
      <c r="BI182" s="247">
        <f>IF(N182="nulová",J182,0)</f>
        <v>0</v>
      </c>
      <c r="BJ182" s="14" t="s">
        <v>85</v>
      </c>
      <c r="BK182" s="247">
        <f>ROUND(I182*H182,2)</f>
        <v>0</v>
      </c>
      <c r="BL182" s="14" t="s">
        <v>153</v>
      </c>
      <c r="BM182" s="246" t="s">
        <v>326</v>
      </c>
    </row>
    <row r="183" s="2" customFormat="1" ht="16.5" customHeight="1">
      <c r="A183" s="35"/>
      <c r="B183" s="36"/>
      <c r="C183" s="234" t="s">
        <v>75</v>
      </c>
      <c r="D183" s="234" t="s">
        <v>149</v>
      </c>
      <c r="E183" s="235" t="s">
        <v>1046</v>
      </c>
      <c r="F183" s="236" t="s">
        <v>1047</v>
      </c>
      <c r="G183" s="237" t="s">
        <v>230</v>
      </c>
      <c r="H183" s="238">
        <v>1</v>
      </c>
      <c r="I183" s="239"/>
      <c r="J183" s="240">
        <f>ROUND(I183*H183,2)</f>
        <v>0</v>
      </c>
      <c r="K183" s="241"/>
      <c r="L183" s="41"/>
      <c r="M183" s="242" t="s">
        <v>1</v>
      </c>
      <c r="N183" s="243" t="s">
        <v>41</v>
      </c>
      <c r="O183" s="94"/>
      <c r="P183" s="244">
        <f>O183*H183</f>
        <v>0</v>
      </c>
      <c r="Q183" s="244">
        <v>0</v>
      </c>
      <c r="R183" s="244">
        <f>Q183*H183</f>
        <v>0</v>
      </c>
      <c r="S183" s="244">
        <v>0</v>
      </c>
      <c r="T183" s="245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46" t="s">
        <v>153</v>
      </c>
      <c r="AT183" s="246" t="s">
        <v>149</v>
      </c>
      <c r="AU183" s="246" t="s">
        <v>85</v>
      </c>
      <c r="AY183" s="14" t="s">
        <v>147</v>
      </c>
      <c r="BE183" s="247">
        <f>IF(N183="základná",J183,0)</f>
        <v>0</v>
      </c>
      <c r="BF183" s="247">
        <f>IF(N183="znížená",J183,0)</f>
        <v>0</v>
      </c>
      <c r="BG183" s="247">
        <f>IF(N183="zákl. prenesená",J183,0)</f>
        <v>0</v>
      </c>
      <c r="BH183" s="247">
        <f>IF(N183="zníž. prenesená",J183,0)</f>
        <v>0</v>
      </c>
      <c r="BI183" s="247">
        <f>IF(N183="nulová",J183,0)</f>
        <v>0</v>
      </c>
      <c r="BJ183" s="14" t="s">
        <v>85</v>
      </c>
      <c r="BK183" s="247">
        <f>ROUND(I183*H183,2)</f>
        <v>0</v>
      </c>
      <c r="BL183" s="14" t="s">
        <v>153</v>
      </c>
      <c r="BM183" s="246" t="s">
        <v>330</v>
      </c>
    </row>
    <row r="184" s="12" customFormat="1" ht="22.8" customHeight="1">
      <c r="A184" s="12"/>
      <c r="B184" s="218"/>
      <c r="C184" s="219"/>
      <c r="D184" s="220" t="s">
        <v>74</v>
      </c>
      <c r="E184" s="232" t="s">
        <v>1048</v>
      </c>
      <c r="F184" s="232" t="s">
        <v>1049</v>
      </c>
      <c r="G184" s="219"/>
      <c r="H184" s="219"/>
      <c r="I184" s="222"/>
      <c r="J184" s="233">
        <f>BK184</f>
        <v>0</v>
      </c>
      <c r="K184" s="219"/>
      <c r="L184" s="224"/>
      <c r="M184" s="225"/>
      <c r="N184" s="226"/>
      <c r="O184" s="226"/>
      <c r="P184" s="227">
        <f>SUM(P185:P190)</f>
        <v>0</v>
      </c>
      <c r="Q184" s="226"/>
      <c r="R184" s="227">
        <f>SUM(R185:R190)</f>
        <v>0</v>
      </c>
      <c r="S184" s="226"/>
      <c r="T184" s="228">
        <f>SUM(T185:T190)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29" t="s">
        <v>81</v>
      </c>
      <c r="AT184" s="230" t="s">
        <v>74</v>
      </c>
      <c r="AU184" s="230" t="s">
        <v>81</v>
      </c>
      <c r="AY184" s="229" t="s">
        <v>147</v>
      </c>
      <c r="BK184" s="231">
        <f>SUM(BK185:BK190)</f>
        <v>0</v>
      </c>
    </row>
    <row r="185" s="2" customFormat="1" ht="16.5" customHeight="1">
      <c r="A185" s="35"/>
      <c r="B185" s="36"/>
      <c r="C185" s="248" t="s">
        <v>75</v>
      </c>
      <c r="D185" s="248" t="s">
        <v>444</v>
      </c>
      <c r="E185" s="249" t="s">
        <v>1050</v>
      </c>
      <c r="F185" s="250" t="s">
        <v>1051</v>
      </c>
      <c r="G185" s="251" t="s">
        <v>1052</v>
      </c>
      <c r="H185" s="252">
        <v>3</v>
      </c>
      <c r="I185" s="253"/>
      <c r="J185" s="254">
        <f>ROUND(I185*H185,2)</f>
        <v>0</v>
      </c>
      <c r="K185" s="255"/>
      <c r="L185" s="256"/>
      <c r="M185" s="257" t="s">
        <v>1</v>
      </c>
      <c r="N185" s="258" t="s">
        <v>41</v>
      </c>
      <c r="O185" s="94"/>
      <c r="P185" s="244">
        <f>O185*H185</f>
        <v>0</v>
      </c>
      <c r="Q185" s="244">
        <v>0</v>
      </c>
      <c r="R185" s="244">
        <f>Q185*H185</f>
        <v>0</v>
      </c>
      <c r="S185" s="244">
        <v>0</v>
      </c>
      <c r="T185" s="245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46" t="s">
        <v>162</v>
      </c>
      <c r="AT185" s="246" t="s">
        <v>444</v>
      </c>
      <c r="AU185" s="246" t="s">
        <v>85</v>
      </c>
      <c r="AY185" s="14" t="s">
        <v>147</v>
      </c>
      <c r="BE185" s="247">
        <f>IF(N185="základná",J185,0)</f>
        <v>0</v>
      </c>
      <c r="BF185" s="247">
        <f>IF(N185="znížená",J185,0)</f>
        <v>0</v>
      </c>
      <c r="BG185" s="247">
        <f>IF(N185="zákl. prenesená",J185,0)</f>
        <v>0</v>
      </c>
      <c r="BH185" s="247">
        <f>IF(N185="zníž. prenesená",J185,0)</f>
        <v>0</v>
      </c>
      <c r="BI185" s="247">
        <f>IF(N185="nulová",J185,0)</f>
        <v>0</v>
      </c>
      <c r="BJ185" s="14" t="s">
        <v>85</v>
      </c>
      <c r="BK185" s="247">
        <f>ROUND(I185*H185,2)</f>
        <v>0</v>
      </c>
      <c r="BL185" s="14" t="s">
        <v>153</v>
      </c>
      <c r="BM185" s="246" t="s">
        <v>333</v>
      </c>
    </row>
    <row r="186" s="2" customFormat="1" ht="16.5" customHeight="1">
      <c r="A186" s="35"/>
      <c r="B186" s="36"/>
      <c r="C186" s="248" t="s">
        <v>75</v>
      </c>
      <c r="D186" s="248" t="s">
        <v>444</v>
      </c>
      <c r="E186" s="249" t="s">
        <v>1053</v>
      </c>
      <c r="F186" s="250" t="s">
        <v>1054</v>
      </c>
      <c r="G186" s="251" t="s">
        <v>1052</v>
      </c>
      <c r="H186" s="252">
        <v>3</v>
      </c>
      <c r="I186" s="253"/>
      <c r="J186" s="254">
        <f>ROUND(I186*H186,2)</f>
        <v>0</v>
      </c>
      <c r="K186" s="255"/>
      <c r="L186" s="256"/>
      <c r="M186" s="257" t="s">
        <v>1</v>
      </c>
      <c r="N186" s="258" t="s">
        <v>41</v>
      </c>
      <c r="O186" s="94"/>
      <c r="P186" s="244">
        <f>O186*H186</f>
        <v>0</v>
      </c>
      <c r="Q186" s="244">
        <v>0</v>
      </c>
      <c r="R186" s="244">
        <f>Q186*H186</f>
        <v>0</v>
      </c>
      <c r="S186" s="244">
        <v>0</v>
      </c>
      <c r="T186" s="245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46" t="s">
        <v>162</v>
      </c>
      <c r="AT186" s="246" t="s">
        <v>444</v>
      </c>
      <c r="AU186" s="246" t="s">
        <v>85</v>
      </c>
      <c r="AY186" s="14" t="s">
        <v>147</v>
      </c>
      <c r="BE186" s="247">
        <f>IF(N186="základná",J186,0)</f>
        <v>0</v>
      </c>
      <c r="BF186" s="247">
        <f>IF(N186="znížená",J186,0)</f>
        <v>0</v>
      </c>
      <c r="BG186" s="247">
        <f>IF(N186="zákl. prenesená",J186,0)</f>
        <v>0</v>
      </c>
      <c r="BH186" s="247">
        <f>IF(N186="zníž. prenesená",J186,0)</f>
        <v>0</v>
      </c>
      <c r="BI186" s="247">
        <f>IF(N186="nulová",J186,0)</f>
        <v>0</v>
      </c>
      <c r="BJ186" s="14" t="s">
        <v>85</v>
      </c>
      <c r="BK186" s="247">
        <f>ROUND(I186*H186,2)</f>
        <v>0</v>
      </c>
      <c r="BL186" s="14" t="s">
        <v>153</v>
      </c>
      <c r="BM186" s="246" t="s">
        <v>337</v>
      </c>
    </row>
    <row r="187" s="2" customFormat="1" ht="16.5" customHeight="1">
      <c r="A187" s="35"/>
      <c r="B187" s="36"/>
      <c r="C187" s="248" t="s">
        <v>75</v>
      </c>
      <c r="D187" s="248" t="s">
        <v>444</v>
      </c>
      <c r="E187" s="249" t="s">
        <v>1055</v>
      </c>
      <c r="F187" s="250" t="s">
        <v>1056</v>
      </c>
      <c r="G187" s="251" t="s">
        <v>1052</v>
      </c>
      <c r="H187" s="252">
        <v>2</v>
      </c>
      <c r="I187" s="253"/>
      <c r="J187" s="254">
        <f>ROUND(I187*H187,2)</f>
        <v>0</v>
      </c>
      <c r="K187" s="255"/>
      <c r="L187" s="256"/>
      <c r="M187" s="257" t="s">
        <v>1</v>
      </c>
      <c r="N187" s="258" t="s">
        <v>41</v>
      </c>
      <c r="O187" s="94"/>
      <c r="P187" s="244">
        <f>O187*H187</f>
        <v>0</v>
      </c>
      <c r="Q187" s="244">
        <v>0</v>
      </c>
      <c r="R187" s="244">
        <f>Q187*H187</f>
        <v>0</v>
      </c>
      <c r="S187" s="244">
        <v>0</v>
      </c>
      <c r="T187" s="245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46" t="s">
        <v>162</v>
      </c>
      <c r="AT187" s="246" t="s">
        <v>444</v>
      </c>
      <c r="AU187" s="246" t="s">
        <v>85</v>
      </c>
      <c r="AY187" s="14" t="s">
        <v>147</v>
      </c>
      <c r="BE187" s="247">
        <f>IF(N187="základná",J187,0)</f>
        <v>0</v>
      </c>
      <c r="BF187" s="247">
        <f>IF(N187="znížená",J187,0)</f>
        <v>0</v>
      </c>
      <c r="BG187" s="247">
        <f>IF(N187="zákl. prenesená",J187,0)</f>
        <v>0</v>
      </c>
      <c r="BH187" s="247">
        <f>IF(N187="zníž. prenesená",J187,0)</f>
        <v>0</v>
      </c>
      <c r="BI187" s="247">
        <f>IF(N187="nulová",J187,0)</f>
        <v>0</v>
      </c>
      <c r="BJ187" s="14" t="s">
        <v>85</v>
      </c>
      <c r="BK187" s="247">
        <f>ROUND(I187*H187,2)</f>
        <v>0</v>
      </c>
      <c r="BL187" s="14" t="s">
        <v>153</v>
      </c>
      <c r="BM187" s="246" t="s">
        <v>340</v>
      </c>
    </row>
    <row r="188" s="2" customFormat="1" ht="16.5" customHeight="1">
      <c r="A188" s="35"/>
      <c r="B188" s="36"/>
      <c r="C188" s="248" t="s">
        <v>75</v>
      </c>
      <c r="D188" s="248" t="s">
        <v>444</v>
      </c>
      <c r="E188" s="249" t="s">
        <v>1057</v>
      </c>
      <c r="F188" s="250" t="s">
        <v>1058</v>
      </c>
      <c r="G188" s="251" t="s">
        <v>1052</v>
      </c>
      <c r="H188" s="252">
        <v>600</v>
      </c>
      <c r="I188" s="253"/>
      <c r="J188" s="254">
        <f>ROUND(I188*H188,2)</f>
        <v>0</v>
      </c>
      <c r="K188" s="255"/>
      <c r="L188" s="256"/>
      <c r="M188" s="257" t="s">
        <v>1</v>
      </c>
      <c r="N188" s="258" t="s">
        <v>41</v>
      </c>
      <c r="O188" s="94"/>
      <c r="P188" s="244">
        <f>O188*H188</f>
        <v>0</v>
      </c>
      <c r="Q188" s="244">
        <v>0</v>
      </c>
      <c r="R188" s="244">
        <f>Q188*H188</f>
        <v>0</v>
      </c>
      <c r="S188" s="244">
        <v>0</v>
      </c>
      <c r="T188" s="245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46" t="s">
        <v>162</v>
      </c>
      <c r="AT188" s="246" t="s">
        <v>444</v>
      </c>
      <c r="AU188" s="246" t="s">
        <v>85</v>
      </c>
      <c r="AY188" s="14" t="s">
        <v>147</v>
      </c>
      <c r="BE188" s="247">
        <f>IF(N188="základná",J188,0)</f>
        <v>0</v>
      </c>
      <c r="BF188" s="247">
        <f>IF(N188="znížená",J188,0)</f>
        <v>0</v>
      </c>
      <c r="BG188" s="247">
        <f>IF(N188="zákl. prenesená",J188,0)</f>
        <v>0</v>
      </c>
      <c r="BH188" s="247">
        <f>IF(N188="zníž. prenesená",J188,0)</f>
        <v>0</v>
      </c>
      <c r="BI188" s="247">
        <f>IF(N188="nulová",J188,0)</f>
        <v>0</v>
      </c>
      <c r="BJ188" s="14" t="s">
        <v>85</v>
      </c>
      <c r="BK188" s="247">
        <f>ROUND(I188*H188,2)</f>
        <v>0</v>
      </c>
      <c r="BL188" s="14" t="s">
        <v>153</v>
      </c>
      <c r="BM188" s="246" t="s">
        <v>344</v>
      </c>
    </row>
    <row r="189" s="2" customFormat="1" ht="16.5" customHeight="1">
      <c r="A189" s="35"/>
      <c r="B189" s="36"/>
      <c r="C189" s="234" t="s">
        <v>75</v>
      </c>
      <c r="D189" s="234" t="s">
        <v>149</v>
      </c>
      <c r="E189" s="235" t="s">
        <v>1059</v>
      </c>
      <c r="F189" s="236" t="s">
        <v>994</v>
      </c>
      <c r="G189" s="237" t="s">
        <v>948</v>
      </c>
      <c r="H189" s="238">
        <v>1</v>
      </c>
      <c r="I189" s="239"/>
      <c r="J189" s="240">
        <f>ROUND(I189*H189,2)</f>
        <v>0</v>
      </c>
      <c r="K189" s="241"/>
      <c r="L189" s="41"/>
      <c r="M189" s="242" t="s">
        <v>1</v>
      </c>
      <c r="N189" s="243" t="s">
        <v>41</v>
      </c>
      <c r="O189" s="94"/>
      <c r="P189" s="244">
        <f>O189*H189</f>
        <v>0</v>
      </c>
      <c r="Q189" s="244">
        <v>0</v>
      </c>
      <c r="R189" s="244">
        <f>Q189*H189</f>
        <v>0</v>
      </c>
      <c r="S189" s="244">
        <v>0</v>
      </c>
      <c r="T189" s="245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46" t="s">
        <v>153</v>
      </c>
      <c r="AT189" s="246" t="s">
        <v>149</v>
      </c>
      <c r="AU189" s="246" t="s">
        <v>85</v>
      </c>
      <c r="AY189" s="14" t="s">
        <v>147</v>
      </c>
      <c r="BE189" s="247">
        <f>IF(N189="základná",J189,0)</f>
        <v>0</v>
      </c>
      <c r="BF189" s="247">
        <f>IF(N189="znížená",J189,0)</f>
        <v>0</v>
      </c>
      <c r="BG189" s="247">
        <f>IF(N189="zákl. prenesená",J189,0)</f>
        <v>0</v>
      </c>
      <c r="BH189" s="247">
        <f>IF(N189="zníž. prenesená",J189,0)</f>
        <v>0</v>
      </c>
      <c r="BI189" s="247">
        <f>IF(N189="nulová",J189,0)</f>
        <v>0</v>
      </c>
      <c r="BJ189" s="14" t="s">
        <v>85</v>
      </c>
      <c r="BK189" s="247">
        <f>ROUND(I189*H189,2)</f>
        <v>0</v>
      </c>
      <c r="BL189" s="14" t="s">
        <v>153</v>
      </c>
      <c r="BM189" s="246" t="s">
        <v>347</v>
      </c>
    </row>
    <row r="190" s="2" customFormat="1" ht="16.5" customHeight="1">
      <c r="A190" s="35"/>
      <c r="B190" s="36"/>
      <c r="C190" s="234" t="s">
        <v>75</v>
      </c>
      <c r="D190" s="234" t="s">
        <v>149</v>
      </c>
      <c r="E190" s="235" t="s">
        <v>1060</v>
      </c>
      <c r="F190" s="236" t="s">
        <v>1061</v>
      </c>
      <c r="G190" s="237" t="s">
        <v>948</v>
      </c>
      <c r="H190" s="238">
        <v>1</v>
      </c>
      <c r="I190" s="239"/>
      <c r="J190" s="240">
        <f>ROUND(I190*H190,2)</f>
        <v>0</v>
      </c>
      <c r="K190" s="241"/>
      <c r="L190" s="41"/>
      <c r="M190" s="242" t="s">
        <v>1</v>
      </c>
      <c r="N190" s="243" t="s">
        <v>41</v>
      </c>
      <c r="O190" s="94"/>
      <c r="P190" s="244">
        <f>O190*H190</f>
        <v>0</v>
      </c>
      <c r="Q190" s="244">
        <v>0</v>
      </c>
      <c r="R190" s="244">
        <f>Q190*H190</f>
        <v>0</v>
      </c>
      <c r="S190" s="244">
        <v>0</v>
      </c>
      <c r="T190" s="245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46" t="s">
        <v>153</v>
      </c>
      <c r="AT190" s="246" t="s">
        <v>149</v>
      </c>
      <c r="AU190" s="246" t="s">
        <v>85</v>
      </c>
      <c r="AY190" s="14" t="s">
        <v>147</v>
      </c>
      <c r="BE190" s="247">
        <f>IF(N190="základná",J190,0)</f>
        <v>0</v>
      </c>
      <c r="BF190" s="247">
        <f>IF(N190="znížená",J190,0)</f>
        <v>0</v>
      </c>
      <c r="BG190" s="247">
        <f>IF(N190="zákl. prenesená",J190,0)</f>
        <v>0</v>
      </c>
      <c r="BH190" s="247">
        <f>IF(N190="zníž. prenesená",J190,0)</f>
        <v>0</v>
      </c>
      <c r="BI190" s="247">
        <f>IF(N190="nulová",J190,0)</f>
        <v>0</v>
      </c>
      <c r="BJ190" s="14" t="s">
        <v>85</v>
      </c>
      <c r="BK190" s="247">
        <f>ROUND(I190*H190,2)</f>
        <v>0</v>
      </c>
      <c r="BL190" s="14" t="s">
        <v>153</v>
      </c>
      <c r="BM190" s="246" t="s">
        <v>352</v>
      </c>
    </row>
    <row r="191" s="12" customFormat="1" ht="22.8" customHeight="1">
      <c r="A191" s="12"/>
      <c r="B191" s="218"/>
      <c r="C191" s="219"/>
      <c r="D191" s="220" t="s">
        <v>74</v>
      </c>
      <c r="E191" s="232" t="s">
        <v>911</v>
      </c>
      <c r="F191" s="232" t="s">
        <v>1062</v>
      </c>
      <c r="G191" s="219"/>
      <c r="H191" s="219"/>
      <c r="I191" s="222"/>
      <c r="J191" s="233">
        <f>BK191</f>
        <v>0</v>
      </c>
      <c r="K191" s="219"/>
      <c r="L191" s="224"/>
      <c r="M191" s="225"/>
      <c r="N191" s="226"/>
      <c r="O191" s="226"/>
      <c r="P191" s="227">
        <v>0</v>
      </c>
      <c r="Q191" s="226"/>
      <c r="R191" s="227">
        <v>0</v>
      </c>
      <c r="S191" s="226"/>
      <c r="T191" s="228"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29" t="s">
        <v>81</v>
      </c>
      <c r="AT191" s="230" t="s">
        <v>74</v>
      </c>
      <c r="AU191" s="230" t="s">
        <v>81</v>
      </c>
      <c r="AY191" s="229" t="s">
        <v>147</v>
      </c>
      <c r="BK191" s="231">
        <v>0</v>
      </c>
    </row>
    <row r="192" s="12" customFormat="1" ht="25.92" customHeight="1">
      <c r="A192" s="12"/>
      <c r="B192" s="218"/>
      <c r="C192" s="219"/>
      <c r="D192" s="220" t="s">
        <v>74</v>
      </c>
      <c r="E192" s="221" t="s">
        <v>919</v>
      </c>
      <c r="F192" s="221" t="s">
        <v>1063</v>
      </c>
      <c r="G192" s="219"/>
      <c r="H192" s="219"/>
      <c r="I192" s="222"/>
      <c r="J192" s="223">
        <f>BK192</f>
        <v>0</v>
      </c>
      <c r="K192" s="219"/>
      <c r="L192" s="224"/>
      <c r="M192" s="225"/>
      <c r="N192" s="226"/>
      <c r="O192" s="226"/>
      <c r="P192" s="227">
        <f>SUM(P193:P210)</f>
        <v>0</v>
      </c>
      <c r="Q192" s="226"/>
      <c r="R192" s="227">
        <f>SUM(R193:R210)</f>
        <v>0</v>
      </c>
      <c r="S192" s="226"/>
      <c r="T192" s="228">
        <f>SUM(T193:T210)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29" t="s">
        <v>81</v>
      </c>
      <c r="AT192" s="230" t="s">
        <v>74</v>
      </c>
      <c r="AU192" s="230" t="s">
        <v>75</v>
      </c>
      <c r="AY192" s="229" t="s">
        <v>147</v>
      </c>
      <c r="BK192" s="231">
        <f>SUM(BK193:BK210)</f>
        <v>0</v>
      </c>
    </row>
    <row r="193" s="2" customFormat="1" ht="16.5" customHeight="1">
      <c r="A193" s="35"/>
      <c r="B193" s="36"/>
      <c r="C193" s="248" t="s">
        <v>75</v>
      </c>
      <c r="D193" s="248" t="s">
        <v>444</v>
      </c>
      <c r="E193" s="249" t="s">
        <v>1064</v>
      </c>
      <c r="F193" s="250" t="s">
        <v>1065</v>
      </c>
      <c r="G193" s="251" t="s">
        <v>230</v>
      </c>
      <c r="H193" s="252">
        <v>1</v>
      </c>
      <c r="I193" s="253"/>
      <c r="J193" s="254">
        <f>ROUND(I193*H193,2)</f>
        <v>0</v>
      </c>
      <c r="K193" s="255"/>
      <c r="L193" s="256"/>
      <c r="M193" s="257" t="s">
        <v>1</v>
      </c>
      <c r="N193" s="258" t="s">
        <v>41</v>
      </c>
      <c r="O193" s="94"/>
      <c r="P193" s="244">
        <f>O193*H193</f>
        <v>0</v>
      </c>
      <c r="Q193" s="244">
        <v>0</v>
      </c>
      <c r="R193" s="244">
        <f>Q193*H193</f>
        <v>0</v>
      </c>
      <c r="S193" s="244">
        <v>0</v>
      </c>
      <c r="T193" s="245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46" t="s">
        <v>162</v>
      </c>
      <c r="AT193" s="246" t="s">
        <v>444</v>
      </c>
      <c r="AU193" s="246" t="s">
        <v>81</v>
      </c>
      <c r="AY193" s="14" t="s">
        <v>147</v>
      </c>
      <c r="BE193" s="247">
        <f>IF(N193="základná",J193,0)</f>
        <v>0</v>
      </c>
      <c r="BF193" s="247">
        <f>IF(N193="znížená",J193,0)</f>
        <v>0</v>
      </c>
      <c r="BG193" s="247">
        <f>IF(N193="zákl. prenesená",J193,0)</f>
        <v>0</v>
      </c>
      <c r="BH193" s="247">
        <f>IF(N193="zníž. prenesená",J193,0)</f>
        <v>0</v>
      </c>
      <c r="BI193" s="247">
        <f>IF(N193="nulová",J193,0)</f>
        <v>0</v>
      </c>
      <c r="BJ193" s="14" t="s">
        <v>85</v>
      </c>
      <c r="BK193" s="247">
        <f>ROUND(I193*H193,2)</f>
        <v>0</v>
      </c>
      <c r="BL193" s="14" t="s">
        <v>153</v>
      </c>
      <c r="BM193" s="246" t="s">
        <v>355</v>
      </c>
    </row>
    <row r="194" s="2" customFormat="1" ht="16.5" customHeight="1">
      <c r="A194" s="35"/>
      <c r="B194" s="36"/>
      <c r="C194" s="248" t="s">
        <v>75</v>
      </c>
      <c r="D194" s="248" t="s">
        <v>444</v>
      </c>
      <c r="E194" s="249" t="s">
        <v>1066</v>
      </c>
      <c r="F194" s="250" t="s">
        <v>1067</v>
      </c>
      <c r="G194" s="251" t="s">
        <v>230</v>
      </c>
      <c r="H194" s="252">
        <v>1</v>
      </c>
      <c r="I194" s="253"/>
      <c r="J194" s="254">
        <f>ROUND(I194*H194,2)</f>
        <v>0</v>
      </c>
      <c r="K194" s="255"/>
      <c r="L194" s="256"/>
      <c r="M194" s="257" t="s">
        <v>1</v>
      </c>
      <c r="N194" s="258" t="s">
        <v>41</v>
      </c>
      <c r="O194" s="94"/>
      <c r="P194" s="244">
        <f>O194*H194</f>
        <v>0</v>
      </c>
      <c r="Q194" s="244">
        <v>0</v>
      </c>
      <c r="R194" s="244">
        <f>Q194*H194</f>
        <v>0</v>
      </c>
      <c r="S194" s="244">
        <v>0</v>
      </c>
      <c r="T194" s="245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46" t="s">
        <v>162</v>
      </c>
      <c r="AT194" s="246" t="s">
        <v>444</v>
      </c>
      <c r="AU194" s="246" t="s">
        <v>81</v>
      </c>
      <c r="AY194" s="14" t="s">
        <v>147</v>
      </c>
      <c r="BE194" s="247">
        <f>IF(N194="základná",J194,0)</f>
        <v>0</v>
      </c>
      <c r="BF194" s="247">
        <f>IF(N194="znížená",J194,0)</f>
        <v>0</v>
      </c>
      <c r="BG194" s="247">
        <f>IF(N194="zákl. prenesená",J194,0)</f>
        <v>0</v>
      </c>
      <c r="BH194" s="247">
        <f>IF(N194="zníž. prenesená",J194,0)</f>
        <v>0</v>
      </c>
      <c r="BI194" s="247">
        <f>IF(N194="nulová",J194,0)</f>
        <v>0</v>
      </c>
      <c r="BJ194" s="14" t="s">
        <v>85</v>
      </c>
      <c r="BK194" s="247">
        <f>ROUND(I194*H194,2)</f>
        <v>0</v>
      </c>
      <c r="BL194" s="14" t="s">
        <v>153</v>
      </c>
      <c r="BM194" s="246" t="s">
        <v>359</v>
      </c>
    </row>
    <row r="195" s="2" customFormat="1" ht="21.75" customHeight="1">
      <c r="A195" s="35"/>
      <c r="B195" s="36"/>
      <c r="C195" s="248" t="s">
        <v>75</v>
      </c>
      <c r="D195" s="248" t="s">
        <v>444</v>
      </c>
      <c r="E195" s="249" t="s">
        <v>1068</v>
      </c>
      <c r="F195" s="250" t="s">
        <v>1069</v>
      </c>
      <c r="G195" s="251" t="s">
        <v>230</v>
      </c>
      <c r="H195" s="252">
        <v>1</v>
      </c>
      <c r="I195" s="253"/>
      <c r="J195" s="254">
        <f>ROUND(I195*H195,2)</f>
        <v>0</v>
      </c>
      <c r="K195" s="255"/>
      <c r="L195" s="256"/>
      <c r="M195" s="257" t="s">
        <v>1</v>
      </c>
      <c r="N195" s="258" t="s">
        <v>41</v>
      </c>
      <c r="O195" s="94"/>
      <c r="P195" s="244">
        <f>O195*H195</f>
        <v>0</v>
      </c>
      <c r="Q195" s="244">
        <v>0</v>
      </c>
      <c r="R195" s="244">
        <f>Q195*H195</f>
        <v>0</v>
      </c>
      <c r="S195" s="244">
        <v>0</v>
      </c>
      <c r="T195" s="245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46" t="s">
        <v>162</v>
      </c>
      <c r="AT195" s="246" t="s">
        <v>444</v>
      </c>
      <c r="AU195" s="246" t="s">
        <v>81</v>
      </c>
      <c r="AY195" s="14" t="s">
        <v>147</v>
      </c>
      <c r="BE195" s="247">
        <f>IF(N195="základná",J195,0)</f>
        <v>0</v>
      </c>
      <c r="BF195" s="247">
        <f>IF(N195="znížená",J195,0)</f>
        <v>0</v>
      </c>
      <c r="BG195" s="247">
        <f>IF(N195="zákl. prenesená",J195,0)</f>
        <v>0</v>
      </c>
      <c r="BH195" s="247">
        <f>IF(N195="zníž. prenesená",J195,0)</f>
        <v>0</v>
      </c>
      <c r="BI195" s="247">
        <f>IF(N195="nulová",J195,0)</f>
        <v>0</v>
      </c>
      <c r="BJ195" s="14" t="s">
        <v>85</v>
      </c>
      <c r="BK195" s="247">
        <f>ROUND(I195*H195,2)</f>
        <v>0</v>
      </c>
      <c r="BL195" s="14" t="s">
        <v>153</v>
      </c>
      <c r="BM195" s="246" t="s">
        <v>362</v>
      </c>
    </row>
    <row r="196" s="2" customFormat="1" ht="16.5" customHeight="1">
      <c r="A196" s="35"/>
      <c r="B196" s="36"/>
      <c r="C196" s="248" t="s">
        <v>75</v>
      </c>
      <c r="D196" s="248" t="s">
        <v>444</v>
      </c>
      <c r="E196" s="249" t="s">
        <v>1070</v>
      </c>
      <c r="F196" s="250" t="s">
        <v>1071</v>
      </c>
      <c r="G196" s="251" t="s">
        <v>230</v>
      </c>
      <c r="H196" s="252">
        <v>1</v>
      </c>
      <c r="I196" s="253"/>
      <c r="J196" s="254">
        <f>ROUND(I196*H196,2)</f>
        <v>0</v>
      </c>
      <c r="K196" s="255"/>
      <c r="L196" s="256"/>
      <c r="M196" s="257" t="s">
        <v>1</v>
      </c>
      <c r="N196" s="258" t="s">
        <v>41</v>
      </c>
      <c r="O196" s="94"/>
      <c r="P196" s="244">
        <f>O196*H196</f>
        <v>0</v>
      </c>
      <c r="Q196" s="244">
        <v>0</v>
      </c>
      <c r="R196" s="244">
        <f>Q196*H196</f>
        <v>0</v>
      </c>
      <c r="S196" s="244">
        <v>0</v>
      </c>
      <c r="T196" s="245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46" t="s">
        <v>162</v>
      </c>
      <c r="AT196" s="246" t="s">
        <v>444</v>
      </c>
      <c r="AU196" s="246" t="s">
        <v>81</v>
      </c>
      <c r="AY196" s="14" t="s">
        <v>147</v>
      </c>
      <c r="BE196" s="247">
        <f>IF(N196="základná",J196,0)</f>
        <v>0</v>
      </c>
      <c r="BF196" s="247">
        <f>IF(N196="znížená",J196,0)</f>
        <v>0</v>
      </c>
      <c r="BG196" s="247">
        <f>IF(N196="zákl. prenesená",J196,0)</f>
        <v>0</v>
      </c>
      <c r="BH196" s="247">
        <f>IF(N196="zníž. prenesená",J196,0)</f>
        <v>0</v>
      </c>
      <c r="BI196" s="247">
        <f>IF(N196="nulová",J196,0)</f>
        <v>0</v>
      </c>
      <c r="BJ196" s="14" t="s">
        <v>85</v>
      </c>
      <c r="BK196" s="247">
        <f>ROUND(I196*H196,2)</f>
        <v>0</v>
      </c>
      <c r="BL196" s="14" t="s">
        <v>153</v>
      </c>
      <c r="BM196" s="246" t="s">
        <v>366</v>
      </c>
    </row>
    <row r="197" s="2" customFormat="1" ht="16.5" customHeight="1">
      <c r="A197" s="35"/>
      <c r="B197" s="36"/>
      <c r="C197" s="248" t="s">
        <v>75</v>
      </c>
      <c r="D197" s="248" t="s">
        <v>444</v>
      </c>
      <c r="E197" s="249" t="s">
        <v>1072</v>
      </c>
      <c r="F197" s="250" t="s">
        <v>1073</v>
      </c>
      <c r="G197" s="251" t="s">
        <v>230</v>
      </c>
      <c r="H197" s="252">
        <v>1</v>
      </c>
      <c r="I197" s="253"/>
      <c r="J197" s="254">
        <f>ROUND(I197*H197,2)</f>
        <v>0</v>
      </c>
      <c r="K197" s="255"/>
      <c r="L197" s="256"/>
      <c r="M197" s="257" t="s">
        <v>1</v>
      </c>
      <c r="N197" s="258" t="s">
        <v>41</v>
      </c>
      <c r="O197" s="94"/>
      <c r="P197" s="244">
        <f>O197*H197</f>
        <v>0</v>
      </c>
      <c r="Q197" s="244">
        <v>0</v>
      </c>
      <c r="R197" s="244">
        <f>Q197*H197</f>
        <v>0</v>
      </c>
      <c r="S197" s="244">
        <v>0</v>
      </c>
      <c r="T197" s="245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46" t="s">
        <v>162</v>
      </c>
      <c r="AT197" s="246" t="s">
        <v>444</v>
      </c>
      <c r="AU197" s="246" t="s">
        <v>81</v>
      </c>
      <c r="AY197" s="14" t="s">
        <v>147</v>
      </c>
      <c r="BE197" s="247">
        <f>IF(N197="základná",J197,0)</f>
        <v>0</v>
      </c>
      <c r="BF197" s="247">
        <f>IF(N197="znížená",J197,0)</f>
        <v>0</v>
      </c>
      <c r="BG197" s="247">
        <f>IF(N197="zákl. prenesená",J197,0)</f>
        <v>0</v>
      </c>
      <c r="BH197" s="247">
        <f>IF(N197="zníž. prenesená",J197,0)</f>
        <v>0</v>
      </c>
      <c r="BI197" s="247">
        <f>IF(N197="nulová",J197,0)</f>
        <v>0</v>
      </c>
      <c r="BJ197" s="14" t="s">
        <v>85</v>
      </c>
      <c r="BK197" s="247">
        <f>ROUND(I197*H197,2)</f>
        <v>0</v>
      </c>
      <c r="BL197" s="14" t="s">
        <v>153</v>
      </c>
      <c r="BM197" s="246" t="s">
        <v>369</v>
      </c>
    </row>
    <row r="198" s="2" customFormat="1" ht="16.5" customHeight="1">
      <c r="A198" s="35"/>
      <c r="B198" s="36"/>
      <c r="C198" s="248" t="s">
        <v>75</v>
      </c>
      <c r="D198" s="248" t="s">
        <v>444</v>
      </c>
      <c r="E198" s="249" t="s">
        <v>1074</v>
      </c>
      <c r="F198" s="250" t="s">
        <v>1075</v>
      </c>
      <c r="G198" s="251" t="s">
        <v>230</v>
      </c>
      <c r="H198" s="252">
        <v>1</v>
      </c>
      <c r="I198" s="253"/>
      <c r="J198" s="254">
        <f>ROUND(I198*H198,2)</f>
        <v>0</v>
      </c>
      <c r="K198" s="255"/>
      <c r="L198" s="256"/>
      <c r="M198" s="257" t="s">
        <v>1</v>
      </c>
      <c r="N198" s="258" t="s">
        <v>41</v>
      </c>
      <c r="O198" s="94"/>
      <c r="P198" s="244">
        <f>O198*H198</f>
        <v>0</v>
      </c>
      <c r="Q198" s="244">
        <v>0</v>
      </c>
      <c r="R198" s="244">
        <f>Q198*H198</f>
        <v>0</v>
      </c>
      <c r="S198" s="244">
        <v>0</v>
      </c>
      <c r="T198" s="245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46" t="s">
        <v>162</v>
      </c>
      <c r="AT198" s="246" t="s">
        <v>444</v>
      </c>
      <c r="AU198" s="246" t="s">
        <v>81</v>
      </c>
      <c r="AY198" s="14" t="s">
        <v>147</v>
      </c>
      <c r="BE198" s="247">
        <f>IF(N198="základná",J198,0)</f>
        <v>0</v>
      </c>
      <c r="BF198" s="247">
        <f>IF(N198="znížená",J198,0)</f>
        <v>0</v>
      </c>
      <c r="BG198" s="247">
        <f>IF(N198="zákl. prenesená",J198,0)</f>
        <v>0</v>
      </c>
      <c r="BH198" s="247">
        <f>IF(N198="zníž. prenesená",J198,0)</f>
        <v>0</v>
      </c>
      <c r="BI198" s="247">
        <f>IF(N198="nulová",J198,0)</f>
        <v>0</v>
      </c>
      <c r="BJ198" s="14" t="s">
        <v>85</v>
      </c>
      <c r="BK198" s="247">
        <f>ROUND(I198*H198,2)</f>
        <v>0</v>
      </c>
      <c r="BL198" s="14" t="s">
        <v>153</v>
      </c>
      <c r="BM198" s="246" t="s">
        <v>373</v>
      </c>
    </row>
    <row r="199" s="2" customFormat="1" ht="21.75" customHeight="1">
      <c r="A199" s="35"/>
      <c r="B199" s="36"/>
      <c r="C199" s="248" t="s">
        <v>75</v>
      </c>
      <c r="D199" s="248" t="s">
        <v>444</v>
      </c>
      <c r="E199" s="249" t="s">
        <v>1076</v>
      </c>
      <c r="F199" s="250" t="s">
        <v>1077</v>
      </c>
      <c r="G199" s="251" t="s">
        <v>230</v>
      </c>
      <c r="H199" s="252">
        <v>1</v>
      </c>
      <c r="I199" s="253"/>
      <c r="J199" s="254">
        <f>ROUND(I199*H199,2)</f>
        <v>0</v>
      </c>
      <c r="K199" s="255"/>
      <c r="L199" s="256"/>
      <c r="M199" s="257" t="s">
        <v>1</v>
      </c>
      <c r="N199" s="258" t="s">
        <v>41</v>
      </c>
      <c r="O199" s="94"/>
      <c r="P199" s="244">
        <f>O199*H199</f>
        <v>0</v>
      </c>
      <c r="Q199" s="244">
        <v>0</v>
      </c>
      <c r="R199" s="244">
        <f>Q199*H199</f>
        <v>0</v>
      </c>
      <c r="S199" s="244">
        <v>0</v>
      </c>
      <c r="T199" s="245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46" t="s">
        <v>162</v>
      </c>
      <c r="AT199" s="246" t="s">
        <v>444</v>
      </c>
      <c r="AU199" s="246" t="s">
        <v>81</v>
      </c>
      <c r="AY199" s="14" t="s">
        <v>147</v>
      </c>
      <c r="BE199" s="247">
        <f>IF(N199="základná",J199,0)</f>
        <v>0</v>
      </c>
      <c r="BF199" s="247">
        <f>IF(N199="znížená",J199,0)</f>
        <v>0</v>
      </c>
      <c r="BG199" s="247">
        <f>IF(N199="zákl. prenesená",J199,0)</f>
        <v>0</v>
      </c>
      <c r="BH199" s="247">
        <f>IF(N199="zníž. prenesená",J199,0)</f>
        <v>0</v>
      </c>
      <c r="BI199" s="247">
        <f>IF(N199="nulová",J199,0)</f>
        <v>0</v>
      </c>
      <c r="BJ199" s="14" t="s">
        <v>85</v>
      </c>
      <c r="BK199" s="247">
        <f>ROUND(I199*H199,2)</f>
        <v>0</v>
      </c>
      <c r="BL199" s="14" t="s">
        <v>153</v>
      </c>
      <c r="BM199" s="246" t="s">
        <v>376</v>
      </c>
    </row>
    <row r="200" s="2" customFormat="1" ht="16.5" customHeight="1">
      <c r="A200" s="35"/>
      <c r="B200" s="36"/>
      <c r="C200" s="234" t="s">
        <v>75</v>
      </c>
      <c r="D200" s="234" t="s">
        <v>149</v>
      </c>
      <c r="E200" s="235" t="s">
        <v>1078</v>
      </c>
      <c r="F200" s="236" t="s">
        <v>1079</v>
      </c>
      <c r="G200" s="237" t="s">
        <v>551</v>
      </c>
      <c r="H200" s="238">
        <v>10</v>
      </c>
      <c r="I200" s="239"/>
      <c r="J200" s="240">
        <f>ROUND(I200*H200,2)</f>
        <v>0</v>
      </c>
      <c r="K200" s="241"/>
      <c r="L200" s="41"/>
      <c r="M200" s="242" t="s">
        <v>1</v>
      </c>
      <c r="N200" s="243" t="s">
        <v>41</v>
      </c>
      <c r="O200" s="94"/>
      <c r="P200" s="244">
        <f>O200*H200</f>
        <v>0</v>
      </c>
      <c r="Q200" s="244">
        <v>0</v>
      </c>
      <c r="R200" s="244">
        <f>Q200*H200</f>
        <v>0</v>
      </c>
      <c r="S200" s="244">
        <v>0</v>
      </c>
      <c r="T200" s="245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46" t="s">
        <v>153</v>
      </c>
      <c r="AT200" s="246" t="s">
        <v>149</v>
      </c>
      <c r="AU200" s="246" t="s">
        <v>81</v>
      </c>
      <c r="AY200" s="14" t="s">
        <v>147</v>
      </c>
      <c r="BE200" s="247">
        <f>IF(N200="základná",J200,0)</f>
        <v>0</v>
      </c>
      <c r="BF200" s="247">
        <f>IF(N200="znížená",J200,0)</f>
        <v>0</v>
      </c>
      <c r="BG200" s="247">
        <f>IF(N200="zákl. prenesená",J200,0)</f>
        <v>0</v>
      </c>
      <c r="BH200" s="247">
        <f>IF(N200="zníž. prenesená",J200,0)</f>
        <v>0</v>
      </c>
      <c r="BI200" s="247">
        <f>IF(N200="nulová",J200,0)</f>
        <v>0</v>
      </c>
      <c r="BJ200" s="14" t="s">
        <v>85</v>
      </c>
      <c r="BK200" s="247">
        <f>ROUND(I200*H200,2)</f>
        <v>0</v>
      </c>
      <c r="BL200" s="14" t="s">
        <v>153</v>
      </c>
      <c r="BM200" s="246" t="s">
        <v>380</v>
      </c>
    </row>
    <row r="201" s="2" customFormat="1" ht="16.5" customHeight="1">
      <c r="A201" s="35"/>
      <c r="B201" s="36"/>
      <c r="C201" s="234" t="s">
        <v>75</v>
      </c>
      <c r="D201" s="234" t="s">
        <v>149</v>
      </c>
      <c r="E201" s="235" t="s">
        <v>1080</v>
      </c>
      <c r="F201" s="236" t="s">
        <v>1081</v>
      </c>
      <c r="G201" s="237" t="s">
        <v>230</v>
      </c>
      <c r="H201" s="238">
        <v>1</v>
      </c>
      <c r="I201" s="239"/>
      <c r="J201" s="240">
        <f>ROUND(I201*H201,2)</f>
        <v>0</v>
      </c>
      <c r="K201" s="241"/>
      <c r="L201" s="41"/>
      <c r="M201" s="242" t="s">
        <v>1</v>
      </c>
      <c r="N201" s="243" t="s">
        <v>41</v>
      </c>
      <c r="O201" s="94"/>
      <c r="P201" s="244">
        <f>O201*H201</f>
        <v>0</v>
      </c>
      <c r="Q201" s="244">
        <v>0</v>
      </c>
      <c r="R201" s="244">
        <f>Q201*H201</f>
        <v>0</v>
      </c>
      <c r="S201" s="244">
        <v>0</v>
      </c>
      <c r="T201" s="245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46" t="s">
        <v>153</v>
      </c>
      <c r="AT201" s="246" t="s">
        <v>149</v>
      </c>
      <c r="AU201" s="246" t="s">
        <v>81</v>
      </c>
      <c r="AY201" s="14" t="s">
        <v>147</v>
      </c>
      <c r="BE201" s="247">
        <f>IF(N201="základná",J201,0)</f>
        <v>0</v>
      </c>
      <c r="BF201" s="247">
        <f>IF(N201="znížená",J201,0)</f>
        <v>0</v>
      </c>
      <c r="BG201" s="247">
        <f>IF(N201="zákl. prenesená",J201,0)</f>
        <v>0</v>
      </c>
      <c r="BH201" s="247">
        <f>IF(N201="zníž. prenesená",J201,0)</f>
        <v>0</v>
      </c>
      <c r="BI201" s="247">
        <f>IF(N201="nulová",J201,0)</f>
        <v>0</v>
      </c>
      <c r="BJ201" s="14" t="s">
        <v>85</v>
      </c>
      <c r="BK201" s="247">
        <f>ROUND(I201*H201,2)</f>
        <v>0</v>
      </c>
      <c r="BL201" s="14" t="s">
        <v>153</v>
      </c>
      <c r="BM201" s="246" t="s">
        <v>383</v>
      </c>
    </row>
    <row r="202" s="2" customFormat="1" ht="49.05" customHeight="1">
      <c r="A202" s="35"/>
      <c r="B202" s="36"/>
      <c r="C202" s="234" t="s">
        <v>75</v>
      </c>
      <c r="D202" s="234" t="s">
        <v>149</v>
      </c>
      <c r="E202" s="235" t="s">
        <v>1082</v>
      </c>
      <c r="F202" s="236" t="s">
        <v>1083</v>
      </c>
      <c r="G202" s="237" t="s">
        <v>230</v>
      </c>
      <c r="H202" s="238">
        <v>1</v>
      </c>
      <c r="I202" s="239"/>
      <c r="J202" s="240">
        <f>ROUND(I202*H202,2)</f>
        <v>0</v>
      </c>
      <c r="K202" s="241"/>
      <c r="L202" s="41"/>
      <c r="M202" s="242" t="s">
        <v>1</v>
      </c>
      <c r="N202" s="243" t="s">
        <v>41</v>
      </c>
      <c r="O202" s="94"/>
      <c r="P202" s="244">
        <f>O202*H202</f>
        <v>0</v>
      </c>
      <c r="Q202" s="244">
        <v>0</v>
      </c>
      <c r="R202" s="244">
        <f>Q202*H202</f>
        <v>0</v>
      </c>
      <c r="S202" s="244">
        <v>0</v>
      </c>
      <c r="T202" s="245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46" t="s">
        <v>153</v>
      </c>
      <c r="AT202" s="246" t="s">
        <v>149</v>
      </c>
      <c r="AU202" s="246" t="s">
        <v>81</v>
      </c>
      <c r="AY202" s="14" t="s">
        <v>147</v>
      </c>
      <c r="BE202" s="247">
        <f>IF(N202="základná",J202,0)</f>
        <v>0</v>
      </c>
      <c r="BF202" s="247">
        <f>IF(N202="znížená",J202,0)</f>
        <v>0</v>
      </c>
      <c r="BG202" s="247">
        <f>IF(N202="zákl. prenesená",J202,0)</f>
        <v>0</v>
      </c>
      <c r="BH202" s="247">
        <f>IF(N202="zníž. prenesená",J202,0)</f>
        <v>0</v>
      </c>
      <c r="BI202" s="247">
        <f>IF(N202="nulová",J202,0)</f>
        <v>0</v>
      </c>
      <c r="BJ202" s="14" t="s">
        <v>85</v>
      </c>
      <c r="BK202" s="247">
        <f>ROUND(I202*H202,2)</f>
        <v>0</v>
      </c>
      <c r="BL202" s="14" t="s">
        <v>153</v>
      </c>
      <c r="BM202" s="246" t="s">
        <v>387</v>
      </c>
    </row>
    <row r="203" s="2" customFormat="1" ht="16.5" customHeight="1">
      <c r="A203" s="35"/>
      <c r="B203" s="36"/>
      <c r="C203" s="234" t="s">
        <v>75</v>
      </c>
      <c r="D203" s="234" t="s">
        <v>149</v>
      </c>
      <c r="E203" s="235" t="s">
        <v>1084</v>
      </c>
      <c r="F203" s="236" t="s">
        <v>1085</v>
      </c>
      <c r="G203" s="237" t="s">
        <v>230</v>
      </c>
      <c r="H203" s="238">
        <v>1</v>
      </c>
      <c r="I203" s="239"/>
      <c r="J203" s="240">
        <f>ROUND(I203*H203,2)</f>
        <v>0</v>
      </c>
      <c r="K203" s="241"/>
      <c r="L203" s="41"/>
      <c r="M203" s="242" t="s">
        <v>1</v>
      </c>
      <c r="N203" s="243" t="s">
        <v>41</v>
      </c>
      <c r="O203" s="94"/>
      <c r="P203" s="244">
        <f>O203*H203</f>
        <v>0</v>
      </c>
      <c r="Q203" s="244">
        <v>0</v>
      </c>
      <c r="R203" s="244">
        <f>Q203*H203</f>
        <v>0</v>
      </c>
      <c r="S203" s="244">
        <v>0</v>
      </c>
      <c r="T203" s="245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46" t="s">
        <v>153</v>
      </c>
      <c r="AT203" s="246" t="s">
        <v>149</v>
      </c>
      <c r="AU203" s="246" t="s">
        <v>81</v>
      </c>
      <c r="AY203" s="14" t="s">
        <v>147</v>
      </c>
      <c r="BE203" s="247">
        <f>IF(N203="základná",J203,0)</f>
        <v>0</v>
      </c>
      <c r="BF203" s="247">
        <f>IF(N203="znížená",J203,0)</f>
        <v>0</v>
      </c>
      <c r="BG203" s="247">
        <f>IF(N203="zákl. prenesená",J203,0)</f>
        <v>0</v>
      </c>
      <c r="BH203" s="247">
        <f>IF(N203="zníž. prenesená",J203,0)</f>
        <v>0</v>
      </c>
      <c r="BI203" s="247">
        <f>IF(N203="nulová",J203,0)</f>
        <v>0</v>
      </c>
      <c r="BJ203" s="14" t="s">
        <v>85</v>
      </c>
      <c r="BK203" s="247">
        <f>ROUND(I203*H203,2)</f>
        <v>0</v>
      </c>
      <c r="BL203" s="14" t="s">
        <v>153</v>
      </c>
      <c r="BM203" s="246" t="s">
        <v>390</v>
      </c>
    </row>
    <row r="204" s="2" customFormat="1" ht="16.5" customHeight="1">
      <c r="A204" s="35"/>
      <c r="B204" s="36"/>
      <c r="C204" s="234" t="s">
        <v>75</v>
      </c>
      <c r="D204" s="234" t="s">
        <v>149</v>
      </c>
      <c r="E204" s="235" t="s">
        <v>1086</v>
      </c>
      <c r="F204" s="236" t="s">
        <v>1087</v>
      </c>
      <c r="G204" s="237" t="s">
        <v>948</v>
      </c>
      <c r="H204" s="238">
        <v>1</v>
      </c>
      <c r="I204" s="239"/>
      <c r="J204" s="240">
        <f>ROUND(I204*H204,2)</f>
        <v>0</v>
      </c>
      <c r="K204" s="241"/>
      <c r="L204" s="41"/>
      <c r="M204" s="242" t="s">
        <v>1</v>
      </c>
      <c r="N204" s="243" t="s">
        <v>41</v>
      </c>
      <c r="O204" s="94"/>
      <c r="P204" s="244">
        <f>O204*H204</f>
        <v>0</v>
      </c>
      <c r="Q204" s="244">
        <v>0</v>
      </c>
      <c r="R204" s="244">
        <f>Q204*H204</f>
        <v>0</v>
      </c>
      <c r="S204" s="244">
        <v>0</v>
      </c>
      <c r="T204" s="245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46" t="s">
        <v>153</v>
      </c>
      <c r="AT204" s="246" t="s">
        <v>149</v>
      </c>
      <c r="AU204" s="246" t="s">
        <v>81</v>
      </c>
      <c r="AY204" s="14" t="s">
        <v>147</v>
      </c>
      <c r="BE204" s="247">
        <f>IF(N204="základná",J204,0)</f>
        <v>0</v>
      </c>
      <c r="BF204" s="247">
        <f>IF(N204="znížená",J204,0)</f>
        <v>0</v>
      </c>
      <c r="BG204" s="247">
        <f>IF(N204="zákl. prenesená",J204,0)</f>
        <v>0</v>
      </c>
      <c r="BH204" s="247">
        <f>IF(N204="zníž. prenesená",J204,0)</f>
        <v>0</v>
      </c>
      <c r="BI204" s="247">
        <f>IF(N204="nulová",J204,0)</f>
        <v>0</v>
      </c>
      <c r="BJ204" s="14" t="s">
        <v>85</v>
      </c>
      <c r="BK204" s="247">
        <f>ROUND(I204*H204,2)</f>
        <v>0</v>
      </c>
      <c r="BL204" s="14" t="s">
        <v>153</v>
      </c>
      <c r="BM204" s="246" t="s">
        <v>394</v>
      </c>
    </row>
    <row r="205" s="2" customFormat="1" ht="16.5" customHeight="1">
      <c r="A205" s="35"/>
      <c r="B205" s="36"/>
      <c r="C205" s="234" t="s">
        <v>75</v>
      </c>
      <c r="D205" s="234" t="s">
        <v>149</v>
      </c>
      <c r="E205" s="235" t="s">
        <v>1088</v>
      </c>
      <c r="F205" s="236" t="s">
        <v>1089</v>
      </c>
      <c r="G205" s="237" t="s">
        <v>230</v>
      </c>
      <c r="H205" s="238">
        <v>1</v>
      </c>
      <c r="I205" s="239"/>
      <c r="J205" s="240">
        <f>ROUND(I205*H205,2)</f>
        <v>0</v>
      </c>
      <c r="K205" s="241"/>
      <c r="L205" s="41"/>
      <c r="M205" s="242" t="s">
        <v>1</v>
      </c>
      <c r="N205" s="243" t="s">
        <v>41</v>
      </c>
      <c r="O205" s="94"/>
      <c r="P205" s="244">
        <f>O205*H205</f>
        <v>0</v>
      </c>
      <c r="Q205" s="244">
        <v>0</v>
      </c>
      <c r="R205" s="244">
        <f>Q205*H205</f>
        <v>0</v>
      </c>
      <c r="S205" s="244">
        <v>0</v>
      </c>
      <c r="T205" s="245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46" t="s">
        <v>153</v>
      </c>
      <c r="AT205" s="246" t="s">
        <v>149</v>
      </c>
      <c r="AU205" s="246" t="s">
        <v>81</v>
      </c>
      <c r="AY205" s="14" t="s">
        <v>147</v>
      </c>
      <c r="BE205" s="247">
        <f>IF(N205="základná",J205,0)</f>
        <v>0</v>
      </c>
      <c r="BF205" s="247">
        <f>IF(N205="znížená",J205,0)</f>
        <v>0</v>
      </c>
      <c r="BG205" s="247">
        <f>IF(N205="zákl. prenesená",J205,0)</f>
        <v>0</v>
      </c>
      <c r="BH205" s="247">
        <f>IF(N205="zníž. prenesená",J205,0)</f>
        <v>0</v>
      </c>
      <c r="BI205" s="247">
        <f>IF(N205="nulová",J205,0)</f>
        <v>0</v>
      </c>
      <c r="BJ205" s="14" t="s">
        <v>85</v>
      </c>
      <c r="BK205" s="247">
        <f>ROUND(I205*H205,2)</f>
        <v>0</v>
      </c>
      <c r="BL205" s="14" t="s">
        <v>153</v>
      </c>
      <c r="BM205" s="246" t="s">
        <v>397</v>
      </c>
    </row>
    <row r="206" s="2" customFormat="1" ht="16.5" customHeight="1">
      <c r="A206" s="35"/>
      <c r="B206" s="36"/>
      <c r="C206" s="234" t="s">
        <v>75</v>
      </c>
      <c r="D206" s="234" t="s">
        <v>149</v>
      </c>
      <c r="E206" s="235" t="s">
        <v>1090</v>
      </c>
      <c r="F206" s="236" t="s">
        <v>1091</v>
      </c>
      <c r="G206" s="237" t="s">
        <v>230</v>
      </c>
      <c r="H206" s="238">
        <v>1</v>
      </c>
      <c r="I206" s="239"/>
      <c r="J206" s="240">
        <f>ROUND(I206*H206,2)</f>
        <v>0</v>
      </c>
      <c r="K206" s="241"/>
      <c r="L206" s="41"/>
      <c r="M206" s="242" t="s">
        <v>1</v>
      </c>
      <c r="N206" s="243" t="s">
        <v>41</v>
      </c>
      <c r="O206" s="94"/>
      <c r="P206" s="244">
        <f>O206*H206</f>
        <v>0</v>
      </c>
      <c r="Q206" s="244">
        <v>0</v>
      </c>
      <c r="R206" s="244">
        <f>Q206*H206</f>
        <v>0</v>
      </c>
      <c r="S206" s="244">
        <v>0</v>
      </c>
      <c r="T206" s="245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46" t="s">
        <v>153</v>
      </c>
      <c r="AT206" s="246" t="s">
        <v>149</v>
      </c>
      <c r="AU206" s="246" t="s">
        <v>81</v>
      </c>
      <c r="AY206" s="14" t="s">
        <v>147</v>
      </c>
      <c r="BE206" s="247">
        <f>IF(N206="základná",J206,0)</f>
        <v>0</v>
      </c>
      <c r="BF206" s="247">
        <f>IF(N206="znížená",J206,0)</f>
        <v>0</v>
      </c>
      <c r="BG206" s="247">
        <f>IF(N206="zákl. prenesená",J206,0)</f>
        <v>0</v>
      </c>
      <c r="BH206" s="247">
        <f>IF(N206="zníž. prenesená",J206,0)</f>
        <v>0</v>
      </c>
      <c r="BI206" s="247">
        <f>IF(N206="nulová",J206,0)</f>
        <v>0</v>
      </c>
      <c r="BJ206" s="14" t="s">
        <v>85</v>
      </c>
      <c r="BK206" s="247">
        <f>ROUND(I206*H206,2)</f>
        <v>0</v>
      </c>
      <c r="BL206" s="14" t="s">
        <v>153</v>
      </c>
      <c r="BM206" s="246" t="s">
        <v>402</v>
      </c>
    </row>
    <row r="207" s="2" customFormat="1" ht="24.15" customHeight="1">
      <c r="A207" s="35"/>
      <c r="B207" s="36"/>
      <c r="C207" s="234" t="s">
        <v>75</v>
      </c>
      <c r="D207" s="234" t="s">
        <v>149</v>
      </c>
      <c r="E207" s="235" t="s">
        <v>1092</v>
      </c>
      <c r="F207" s="236" t="s">
        <v>1093</v>
      </c>
      <c r="G207" s="237" t="s">
        <v>230</v>
      </c>
      <c r="H207" s="238">
        <v>1</v>
      </c>
      <c r="I207" s="239"/>
      <c r="J207" s="240">
        <f>ROUND(I207*H207,2)</f>
        <v>0</v>
      </c>
      <c r="K207" s="241"/>
      <c r="L207" s="41"/>
      <c r="M207" s="242" t="s">
        <v>1</v>
      </c>
      <c r="N207" s="243" t="s">
        <v>41</v>
      </c>
      <c r="O207" s="94"/>
      <c r="P207" s="244">
        <f>O207*H207</f>
        <v>0</v>
      </c>
      <c r="Q207" s="244">
        <v>0</v>
      </c>
      <c r="R207" s="244">
        <f>Q207*H207</f>
        <v>0</v>
      </c>
      <c r="S207" s="244">
        <v>0</v>
      </c>
      <c r="T207" s="245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46" t="s">
        <v>153</v>
      </c>
      <c r="AT207" s="246" t="s">
        <v>149</v>
      </c>
      <c r="AU207" s="246" t="s">
        <v>81</v>
      </c>
      <c r="AY207" s="14" t="s">
        <v>147</v>
      </c>
      <c r="BE207" s="247">
        <f>IF(N207="základná",J207,0)</f>
        <v>0</v>
      </c>
      <c r="BF207" s="247">
        <f>IF(N207="znížená",J207,0)</f>
        <v>0</v>
      </c>
      <c r="BG207" s="247">
        <f>IF(N207="zákl. prenesená",J207,0)</f>
        <v>0</v>
      </c>
      <c r="BH207" s="247">
        <f>IF(N207="zníž. prenesená",J207,0)</f>
        <v>0</v>
      </c>
      <c r="BI207" s="247">
        <f>IF(N207="nulová",J207,0)</f>
        <v>0</v>
      </c>
      <c r="BJ207" s="14" t="s">
        <v>85</v>
      </c>
      <c r="BK207" s="247">
        <f>ROUND(I207*H207,2)</f>
        <v>0</v>
      </c>
      <c r="BL207" s="14" t="s">
        <v>153</v>
      </c>
      <c r="BM207" s="246" t="s">
        <v>405</v>
      </c>
    </row>
    <row r="208" s="2" customFormat="1" ht="16.5" customHeight="1">
      <c r="A208" s="35"/>
      <c r="B208" s="36"/>
      <c r="C208" s="234" t="s">
        <v>75</v>
      </c>
      <c r="D208" s="234" t="s">
        <v>149</v>
      </c>
      <c r="E208" s="235" t="s">
        <v>1094</v>
      </c>
      <c r="F208" s="236" t="s">
        <v>994</v>
      </c>
      <c r="G208" s="237" t="s">
        <v>948</v>
      </c>
      <c r="H208" s="238">
        <v>1</v>
      </c>
      <c r="I208" s="239"/>
      <c r="J208" s="240">
        <f>ROUND(I208*H208,2)</f>
        <v>0</v>
      </c>
      <c r="K208" s="241"/>
      <c r="L208" s="41"/>
      <c r="M208" s="242" t="s">
        <v>1</v>
      </c>
      <c r="N208" s="243" t="s">
        <v>41</v>
      </c>
      <c r="O208" s="94"/>
      <c r="P208" s="244">
        <f>O208*H208</f>
        <v>0</v>
      </c>
      <c r="Q208" s="244">
        <v>0</v>
      </c>
      <c r="R208" s="244">
        <f>Q208*H208</f>
        <v>0</v>
      </c>
      <c r="S208" s="244">
        <v>0</v>
      </c>
      <c r="T208" s="245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46" t="s">
        <v>153</v>
      </c>
      <c r="AT208" s="246" t="s">
        <v>149</v>
      </c>
      <c r="AU208" s="246" t="s">
        <v>81</v>
      </c>
      <c r="AY208" s="14" t="s">
        <v>147</v>
      </c>
      <c r="BE208" s="247">
        <f>IF(N208="základná",J208,0)</f>
        <v>0</v>
      </c>
      <c r="BF208" s="247">
        <f>IF(N208="znížená",J208,0)</f>
        <v>0</v>
      </c>
      <c r="BG208" s="247">
        <f>IF(N208="zákl. prenesená",J208,0)</f>
        <v>0</v>
      </c>
      <c r="BH208" s="247">
        <f>IF(N208="zníž. prenesená",J208,0)</f>
        <v>0</v>
      </c>
      <c r="BI208" s="247">
        <f>IF(N208="nulová",J208,0)</f>
        <v>0</v>
      </c>
      <c r="BJ208" s="14" t="s">
        <v>85</v>
      </c>
      <c r="BK208" s="247">
        <f>ROUND(I208*H208,2)</f>
        <v>0</v>
      </c>
      <c r="BL208" s="14" t="s">
        <v>153</v>
      </c>
      <c r="BM208" s="246" t="s">
        <v>409</v>
      </c>
    </row>
    <row r="209" s="2" customFormat="1" ht="21.75" customHeight="1">
      <c r="A209" s="35"/>
      <c r="B209" s="36"/>
      <c r="C209" s="234" t="s">
        <v>75</v>
      </c>
      <c r="D209" s="234" t="s">
        <v>149</v>
      </c>
      <c r="E209" s="235" t="s">
        <v>1095</v>
      </c>
      <c r="F209" s="236" t="s">
        <v>1096</v>
      </c>
      <c r="G209" s="237" t="s">
        <v>230</v>
      </c>
      <c r="H209" s="238">
        <v>1</v>
      </c>
      <c r="I209" s="239"/>
      <c r="J209" s="240">
        <f>ROUND(I209*H209,2)</f>
        <v>0</v>
      </c>
      <c r="K209" s="241"/>
      <c r="L209" s="41"/>
      <c r="M209" s="242" t="s">
        <v>1</v>
      </c>
      <c r="N209" s="243" t="s">
        <v>41</v>
      </c>
      <c r="O209" s="94"/>
      <c r="P209" s="244">
        <f>O209*H209</f>
        <v>0</v>
      </c>
      <c r="Q209" s="244">
        <v>0</v>
      </c>
      <c r="R209" s="244">
        <f>Q209*H209</f>
        <v>0</v>
      </c>
      <c r="S209" s="244">
        <v>0</v>
      </c>
      <c r="T209" s="245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46" t="s">
        <v>153</v>
      </c>
      <c r="AT209" s="246" t="s">
        <v>149</v>
      </c>
      <c r="AU209" s="246" t="s">
        <v>81</v>
      </c>
      <c r="AY209" s="14" t="s">
        <v>147</v>
      </c>
      <c r="BE209" s="247">
        <f>IF(N209="základná",J209,0)</f>
        <v>0</v>
      </c>
      <c r="BF209" s="247">
        <f>IF(N209="znížená",J209,0)</f>
        <v>0</v>
      </c>
      <c r="BG209" s="247">
        <f>IF(N209="zákl. prenesená",J209,0)</f>
        <v>0</v>
      </c>
      <c r="BH209" s="247">
        <f>IF(N209="zníž. prenesená",J209,0)</f>
        <v>0</v>
      </c>
      <c r="BI209" s="247">
        <f>IF(N209="nulová",J209,0)</f>
        <v>0</v>
      </c>
      <c r="BJ209" s="14" t="s">
        <v>85</v>
      </c>
      <c r="BK209" s="247">
        <f>ROUND(I209*H209,2)</f>
        <v>0</v>
      </c>
      <c r="BL209" s="14" t="s">
        <v>153</v>
      </c>
      <c r="BM209" s="246" t="s">
        <v>412</v>
      </c>
    </row>
    <row r="210" s="12" customFormat="1" ht="22.8" customHeight="1">
      <c r="A210" s="12"/>
      <c r="B210" s="218"/>
      <c r="C210" s="219"/>
      <c r="D210" s="220" t="s">
        <v>74</v>
      </c>
      <c r="E210" s="232" t="s">
        <v>1097</v>
      </c>
      <c r="F210" s="232" t="s">
        <v>1098</v>
      </c>
      <c r="G210" s="219"/>
      <c r="H210" s="219"/>
      <c r="I210" s="222"/>
      <c r="J210" s="233">
        <f>BK210</f>
        <v>0</v>
      </c>
      <c r="K210" s="219"/>
      <c r="L210" s="224"/>
      <c r="M210" s="225"/>
      <c r="N210" s="226"/>
      <c r="O210" s="226"/>
      <c r="P210" s="227">
        <v>0</v>
      </c>
      <c r="Q210" s="226"/>
      <c r="R210" s="227">
        <v>0</v>
      </c>
      <c r="S210" s="226"/>
      <c r="T210" s="228"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29" t="s">
        <v>81</v>
      </c>
      <c r="AT210" s="230" t="s">
        <v>74</v>
      </c>
      <c r="AU210" s="230" t="s">
        <v>81</v>
      </c>
      <c r="AY210" s="229" t="s">
        <v>147</v>
      </c>
      <c r="BK210" s="231">
        <v>0</v>
      </c>
    </row>
    <row r="211" s="12" customFormat="1" ht="25.92" customHeight="1">
      <c r="A211" s="12"/>
      <c r="B211" s="218"/>
      <c r="C211" s="219"/>
      <c r="D211" s="220" t="s">
        <v>74</v>
      </c>
      <c r="E211" s="221" t="s">
        <v>1099</v>
      </c>
      <c r="F211" s="221" t="s">
        <v>1100</v>
      </c>
      <c r="G211" s="219"/>
      <c r="H211" s="219"/>
      <c r="I211" s="222"/>
      <c r="J211" s="223">
        <f>BK211</f>
        <v>0</v>
      </c>
      <c r="K211" s="219"/>
      <c r="L211" s="224"/>
      <c r="M211" s="225"/>
      <c r="N211" s="226"/>
      <c r="O211" s="226"/>
      <c r="P211" s="227">
        <f>P212+SUM(P213:P220)</f>
        <v>0</v>
      </c>
      <c r="Q211" s="226"/>
      <c r="R211" s="227">
        <f>R212+SUM(R213:R220)</f>
        <v>0</v>
      </c>
      <c r="S211" s="226"/>
      <c r="T211" s="228">
        <f>T212+SUM(T213:T220)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29" t="s">
        <v>81</v>
      </c>
      <c r="AT211" s="230" t="s">
        <v>74</v>
      </c>
      <c r="AU211" s="230" t="s">
        <v>75</v>
      </c>
      <c r="AY211" s="229" t="s">
        <v>147</v>
      </c>
      <c r="BK211" s="231">
        <f>BK212+SUM(BK213:BK220)</f>
        <v>0</v>
      </c>
    </row>
    <row r="212" s="2" customFormat="1" ht="16.5" customHeight="1">
      <c r="A212" s="35"/>
      <c r="B212" s="36"/>
      <c r="C212" s="248" t="s">
        <v>75</v>
      </c>
      <c r="D212" s="248" t="s">
        <v>444</v>
      </c>
      <c r="E212" s="249" t="s">
        <v>1101</v>
      </c>
      <c r="F212" s="250" t="s">
        <v>1102</v>
      </c>
      <c r="G212" s="251" t="s">
        <v>230</v>
      </c>
      <c r="H212" s="252">
        <v>1</v>
      </c>
      <c r="I212" s="253"/>
      <c r="J212" s="254">
        <f>ROUND(I212*H212,2)</f>
        <v>0</v>
      </c>
      <c r="K212" s="255"/>
      <c r="L212" s="256"/>
      <c r="M212" s="257" t="s">
        <v>1</v>
      </c>
      <c r="N212" s="258" t="s">
        <v>41</v>
      </c>
      <c r="O212" s="94"/>
      <c r="P212" s="244">
        <f>O212*H212</f>
        <v>0</v>
      </c>
      <c r="Q212" s="244">
        <v>0</v>
      </c>
      <c r="R212" s="244">
        <f>Q212*H212</f>
        <v>0</v>
      </c>
      <c r="S212" s="244">
        <v>0</v>
      </c>
      <c r="T212" s="245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46" t="s">
        <v>162</v>
      </c>
      <c r="AT212" s="246" t="s">
        <v>444</v>
      </c>
      <c r="AU212" s="246" t="s">
        <v>81</v>
      </c>
      <c r="AY212" s="14" t="s">
        <v>147</v>
      </c>
      <c r="BE212" s="247">
        <f>IF(N212="základná",J212,0)</f>
        <v>0</v>
      </c>
      <c r="BF212" s="247">
        <f>IF(N212="znížená",J212,0)</f>
        <v>0</v>
      </c>
      <c r="BG212" s="247">
        <f>IF(N212="zákl. prenesená",J212,0)</f>
        <v>0</v>
      </c>
      <c r="BH212" s="247">
        <f>IF(N212="zníž. prenesená",J212,0)</f>
        <v>0</v>
      </c>
      <c r="BI212" s="247">
        <f>IF(N212="nulová",J212,0)</f>
        <v>0</v>
      </c>
      <c r="BJ212" s="14" t="s">
        <v>85</v>
      </c>
      <c r="BK212" s="247">
        <f>ROUND(I212*H212,2)</f>
        <v>0</v>
      </c>
      <c r="BL212" s="14" t="s">
        <v>153</v>
      </c>
      <c r="BM212" s="246" t="s">
        <v>416</v>
      </c>
    </row>
    <row r="213" s="2" customFormat="1" ht="16.5" customHeight="1">
      <c r="A213" s="35"/>
      <c r="B213" s="36"/>
      <c r="C213" s="248" t="s">
        <v>75</v>
      </c>
      <c r="D213" s="248" t="s">
        <v>444</v>
      </c>
      <c r="E213" s="249" t="s">
        <v>1103</v>
      </c>
      <c r="F213" s="250" t="s">
        <v>1104</v>
      </c>
      <c r="G213" s="251" t="s">
        <v>230</v>
      </c>
      <c r="H213" s="252">
        <v>1</v>
      </c>
      <c r="I213" s="253"/>
      <c r="J213" s="254">
        <f>ROUND(I213*H213,2)</f>
        <v>0</v>
      </c>
      <c r="K213" s="255"/>
      <c r="L213" s="256"/>
      <c r="M213" s="257" t="s">
        <v>1</v>
      </c>
      <c r="N213" s="258" t="s">
        <v>41</v>
      </c>
      <c r="O213" s="94"/>
      <c r="P213" s="244">
        <f>O213*H213</f>
        <v>0</v>
      </c>
      <c r="Q213" s="244">
        <v>0</v>
      </c>
      <c r="R213" s="244">
        <f>Q213*H213</f>
        <v>0</v>
      </c>
      <c r="S213" s="244">
        <v>0</v>
      </c>
      <c r="T213" s="245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46" t="s">
        <v>162</v>
      </c>
      <c r="AT213" s="246" t="s">
        <v>444</v>
      </c>
      <c r="AU213" s="246" t="s">
        <v>81</v>
      </c>
      <c r="AY213" s="14" t="s">
        <v>147</v>
      </c>
      <c r="BE213" s="247">
        <f>IF(N213="základná",J213,0)</f>
        <v>0</v>
      </c>
      <c r="BF213" s="247">
        <f>IF(N213="znížená",J213,0)</f>
        <v>0</v>
      </c>
      <c r="BG213" s="247">
        <f>IF(N213="zákl. prenesená",J213,0)</f>
        <v>0</v>
      </c>
      <c r="BH213" s="247">
        <f>IF(N213="zníž. prenesená",J213,0)</f>
        <v>0</v>
      </c>
      <c r="BI213" s="247">
        <f>IF(N213="nulová",J213,0)</f>
        <v>0</v>
      </c>
      <c r="BJ213" s="14" t="s">
        <v>85</v>
      </c>
      <c r="BK213" s="247">
        <f>ROUND(I213*H213,2)</f>
        <v>0</v>
      </c>
      <c r="BL213" s="14" t="s">
        <v>153</v>
      </c>
      <c r="BM213" s="246" t="s">
        <v>419</v>
      </c>
    </row>
    <row r="214" s="2" customFormat="1" ht="16.5" customHeight="1">
      <c r="A214" s="35"/>
      <c r="B214" s="36"/>
      <c r="C214" s="248" t="s">
        <v>75</v>
      </c>
      <c r="D214" s="248" t="s">
        <v>444</v>
      </c>
      <c r="E214" s="249" t="s">
        <v>1105</v>
      </c>
      <c r="F214" s="250" t="s">
        <v>1106</v>
      </c>
      <c r="G214" s="251" t="s">
        <v>230</v>
      </c>
      <c r="H214" s="252">
        <v>1</v>
      </c>
      <c r="I214" s="253"/>
      <c r="J214" s="254">
        <f>ROUND(I214*H214,2)</f>
        <v>0</v>
      </c>
      <c r="K214" s="255"/>
      <c r="L214" s="256"/>
      <c r="M214" s="257" t="s">
        <v>1</v>
      </c>
      <c r="N214" s="258" t="s">
        <v>41</v>
      </c>
      <c r="O214" s="94"/>
      <c r="P214" s="244">
        <f>O214*H214</f>
        <v>0</v>
      </c>
      <c r="Q214" s="244">
        <v>0</v>
      </c>
      <c r="R214" s="244">
        <f>Q214*H214</f>
        <v>0</v>
      </c>
      <c r="S214" s="244">
        <v>0</v>
      </c>
      <c r="T214" s="245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46" t="s">
        <v>162</v>
      </c>
      <c r="AT214" s="246" t="s">
        <v>444</v>
      </c>
      <c r="AU214" s="246" t="s">
        <v>81</v>
      </c>
      <c r="AY214" s="14" t="s">
        <v>147</v>
      </c>
      <c r="BE214" s="247">
        <f>IF(N214="základná",J214,0)</f>
        <v>0</v>
      </c>
      <c r="BF214" s="247">
        <f>IF(N214="znížená",J214,0)</f>
        <v>0</v>
      </c>
      <c r="BG214" s="247">
        <f>IF(N214="zákl. prenesená",J214,0)</f>
        <v>0</v>
      </c>
      <c r="BH214" s="247">
        <f>IF(N214="zníž. prenesená",J214,0)</f>
        <v>0</v>
      </c>
      <c r="BI214" s="247">
        <f>IF(N214="nulová",J214,0)</f>
        <v>0</v>
      </c>
      <c r="BJ214" s="14" t="s">
        <v>85</v>
      </c>
      <c r="BK214" s="247">
        <f>ROUND(I214*H214,2)</f>
        <v>0</v>
      </c>
      <c r="BL214" s="14" t="s">
        <v>153</v>
      </c>
      <c r="BM214" s="246" t="s">
        <v>423</v>
      </c>
    </row>
    <row r="215" s="2" customFormat="1" ht="16.5" customHeight="1">
      <c r="A215" s="35"/>
      <c r="B215" s="36"/>
      <c r="C215" s="248" t="s">
        <v>75</v>
      </c>
      <c r="D215" s="248" t="s">
        <v>444</v>
      </c>
      <c r="E215" s="249" t="s">
        <v>1107</v>
      </c>
      <c r="F215" s="250" t="s">
        <v>1108</v>
      </c>
      <c r="G215" s="251" t="s">
        <v>230</v>
      </c>
      <c r="H215" s="252">
        <v>1</v>
      </c>
      <c r="I215" s="253"/>
      <c r="J215" s="254">
        <f>ROUND(I215*H215,2)</f>
        <v>0</v>
      </c>
      <c r="K215" s="255"/>
      <c r="L215" s="256"/>
      <c r="M215" s="257" t="s">
        <v>1</v>
      </c>
      <c r="N215" s="258" t="s">
        <v>41</v>
      </c>
      <c r="O215" s="94"/>
      <c r="P215" s="244">
        <f>O215*H215</f>
        <v>0</v>
      </c>
      <c r="Q215" s="244">
        <v>0</v>
      </c>
      <c r="R215" s="244">
        <f>Q215*H215</f>
        <v>0</v>
      </c>
      <c r="S215" s="244">
        <v>0</v>
      </c>
      <c r="T215" s="245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46" t="s">
        <v>162</v>
      </c>
      <c r="AT215" s="246" t="s">
        <v>444</v>
      </c>
      <c r="AU215" s="246" t="s">
        <v>81</v>
      </c>
      <c r="AY215" s="14" t="s">
        <v>147</v>
      </c>
      <c r="BE215" s="247">
        <f>IF(N215="základná",J215,0)</f>
        <v>0</v>
      </c>
      <c r="BF215" s="247">
        <f>IF(N215="znížená",J215,0)</f>
        <v>0</v>
      </c>
      <c r="BG215" s="247">
        <f>IF(N215="zákl. prenesená",J215,0)</f>
        <v>0</v>
      </c>
      <c r="BH215" s="247">
        <f>IF(N215="zníž. prenesená",J215,0)</f>
        <v>0</v>
      </c>
      <c r="BI215" s="247">
        <f>IF(N215="nulová",J215,0)</f>
        <v>0</v>
      </c>
      <c r="BJ215" s="14" t="s">
        <v>85</v>
      </c>
      <c r="BK215" s="247">
        <f>ROUND(I215*H215,2)</f>
        <v>0</v>
      </c>
      <c r="BL215" s="14" t="s">
        <v>153</v>
      </c>
      <c r="BM215" s="246" t="s">
        <v>426</v>
      </c>
    </row>
    <row r="216" s="2" customFormat="1" ht="16.5" customHeight="1">
      <c r="A216" s="35"/>
      <c r="B216" s="36"/>
      <c r="C216" s="248" t="s">
        <v>75</v>
      </c>
      <c r="D216" s="248" t="s">
        <v>444</v>
      </c>
      <c r="E216" s="249" t="s">
        <v>1109</v>
      </c>
      <c r="F216" s="250" t="s">
        <v>1110</v>
      </c>
      <c r="G216" s="251" t="s">
        <v>230</v>
      </c>
      <c r="H216" s="252">
        <v>1</v>
      </c>
      <c r="I216" s="253"/>
      <c r="J216" s="254">
        <f>ROUND(I216*H216,2)</f>
        <v>0</v>
      </c>
      <c r="K216" s="255"/>
      <c r="L216" s="256"/>
      <c r="M216" s="257" t="s">
        <v>1</v>
      </c>
      <c r="N216" s="258" t="s">
        <v>41</v>
      </c>
      <c r="O216" s="94"/>
      <c r="P216" s="244">
        <f>O216*H216</f>
        <v>0</v>
      </c>
      <c r="Q216" s="244">
        <v>0</v>
      </c>
      <c r="R216" s="244">
        <f>Q216*H216</f>
        <v>0</v>
      </c>
      <c r="S216" s="244">
        <v>0</v>
      </c>
      <c r="T216" s="245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46" t="s">
        <v>162</v>
      </c>
      <c r="AT216" s="246" t="s">
        <v>444</v>
      </c>
      <c r="AU216" s="246" t="s">
        <v>81</v>
      </c>
      <c r="AY216" s="14" t="s">
        <v>147</v>
      </c>
      <c r="BE216" s="247">
        <f>IF(N216="základná",J216,0)</f>
        <v>0</v>
      </c>
      <c r="BF216" s="247">
        <f>IF(N216="znížená",J216,0)</f>
        <v>0</v>
      </c>
      <c r="BG216" s="247">
        <f>IF(N216="zákl. prenesená",J216,0)</f>
        <v>0</v>
      </c>
      <c r="BH216" s="247">
        <f>IF(N216="zníž. prenesená",J216,0)</f>
        <v>0</v>
      </c>
      <c r="BI216" s="247">
        <f>IF(N216="nulová",J216,0)</f>
        <v>0</v>
      </c>
      <c r="BJ216" s="14" t="s">
        <v>85</v>
      </c>
      <c r="BK216" s="247">
        <f>ROUND(I216*H216,2)</f>
        <v>0</v>
      </c>
      <c r="BL216" s="14" t="s">
        <v>153</v>
      </c>
      <c r="BM216" s="246" t="s">
        <v>430</v>
      </c>
    </row>
    <row r="217" s="2" customFormat="1" ht="16.5" customHeight="1">
      <c r="A217" s="35"/>
      <c r="B217" s="36"/>
      <c r="C217" s="234" t="s">
        <v>75</v>
      </c>
      <c r="D217" s="234" t="s">
        <v>149</v>
      </c>
      <c r="E217" s="235" t="s">
        <v>1111</v>
      </c>
      <c r="F217" s="236" t="s">
        <v>1112</v>
      </c>
      <c r="G217" s="237" t="s">
        <v>230</v>
      </c>
      <c r="H217" s="238">
        <v>1</v>
      </c>
      <c r="I217" s="239"/>
      <c r="J217" s="240">
        <f>ROUND(I217*H217,2)</f>
        <v>0</v>
      </c>
      <c r="K217" s="241"/>
      <c r="L217" s="41"/>
      <c r="M217" s="242" t="s">
        <v>1</v>
      </c>
      <c r="N217" s="243" t="s">
        <v>41</v>
      </c>
      <c r="O217" s="94"/>
      <c r="P217" s="244">
        <f>O217*H217</f>
        <v>0</v>
      </c>
      <c r="Q217" s="244">
        <v>0</v>
      </c>
      <c r="R217" s="244">
        <f>Q217*H217</f>
        <v>0</v>
      </c>
      <c r="S217" s="244">
        <v>0</v>
      </c>
      <c r="T217" s="245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46" t="s">
        <v>153</v>
      </c>
      <c r="AT217" s="246" t="s">
        <v>149</v>
      </c>
      <c r="AU217" s="246" t="s">
        <v>81</v>
      </c>
      <c r="AY217" s="14" t="s">
        <v>147</v>
      </c>
      <c r="BE217" s="247">
        <f>IF(N217="základná",J217,0)</f>
        <v>0</v>
      </c>
      <c r="BF217" s="247">
        <f>IF(N217="znížená",J217,0)</f>
        <v>0</v>
      </c>
      <c r="BG217" s="247">
        <f>IF(N217="zákl. prenesená",J217,0)</f>
        <v>0</v>
      </c>
      <c r="BH217" s="247">
        <f>IF(N217="zníž. prenesená",J217,0)</f>
        <v>0</v>
      </c>
      <c r="BI217" s="247">
        <f>IF(N217="nulová",J217,0)</f>
        <v>0</v>
      </c>
      <c r="BJ217" s="14" t="s">
        <v>85</v>
      </c>
      <c r="BK217" s="247">
        <f>ROUND(I217*H217,2)</f>
        <v>0</v>
      </c>
      <c r="BL217" s="14" t="s">
        <v>153</v>
      </c>
      <c r="BM217" s="246" t="s">
        <v>435</v>
      </c>
    </row>
    <row r="218" s="2" customFormat="1" ht="16.5" customHeight="1">
      <c r="A218" s="35"/>
      <c r="B218" s="36"/>
      <c r="C218" s="234" t="s">
        <v>75</v>
      </c>
      <c r="D218" s="234" t="s">
        <v>149</v>
      </c>
      <c r="E218" s="235" t="s">
        <v>1113</v>
      </c>
      <c r="F218" s="236" t="s">
        <v>1114</v>
      </c>
      <c r="G218" s="237" t="s">
        <v>230</v>
      </c>
      <c r="H218" s="238">
        <v>1</v>
      </c>
      <c r="I218" s="239"/>
      <c r="J218" s="240">
        <f>ROUND(I218*H218,2)</f>
        <v>0</v>
      </c>
      <c r="K218" s="241"/>
      <c r="L218" s="41"/>
      <c r="M218" s="242" t="s">
        <v>1</v>
      </c>
      <c r="N218" s="243" t="s">
        <v>41</v>
      </c>
      <c r="O218" s="94"/>
      <c r="P218" s="244">
        <f>O218*H218</f>
        <v>0</v>
      </c>
      <c r="Q218" s="244">
        <v>0</v>
      </c>
      <c r="R218" s="244">
        <f>Q218*H218</f>
        <v>0</v>
      </c>
      <c r="S218" s="244">
        <v>0</v>
      </c>
      <c r="T218" s="245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46" t="s">
        <v>153</v>
      </c>
      <c r="AT218" s="246" t="s">
        <v>149</v>
      </c>
      <c r="AU218" s="246" t="s">
        <v>81</v>
      </c>
      <c r="AY218" s="14" t="s">
        <v>147</v>
      </c>
      <c r="BE218" s="247">
        <f>IF(N218="základná",J218,0)</f>
        <v>0</v>
      </c>
      <c r="BF218" s="247">
        <f>IF(N218="znížená",J218,0)</f>
        <v>0</v>
      </c>
      <c r="BG218" s="247">
        <f>IF(N218="zákl. prenesená",J218,0)</f>
        <v>0</v>
      </c>
      <c r="BH218" s="247">
        <f>IF(N218="zníž. prenesená",J218,0)</f>
        <v>0</v>
      </c>
      <c r="BI218" s="247">
        <f>IF(N218="nulová",J218,0)</f>
        <v>0</v>
      </c>
      <c r="BJ218" s="14" t="s">
        <v>85</v>
      </c>
      <c r="BK218" s="247">
        <f>ROUND(I218*H218,2)</f>
        <v>0</v>
      </c>
      <c r="BL218" s="14" t="s">
        <v>153</v>
      </c>
      <c r="BM218" s="246" t="s">
        <v>443</v>
      </c>
    </row>
    <row r="219" s="2" customFormat="1" ht="16.5" customHeight="1">
      <c r="A219" s="35"/>
      <c r="B219" s="36"/>
      <c r="C219" s="234" t="s">
        <v>75</v>
      </c>
      <c r="D219" s="234" t="s">
        <v>149</v>
      </c>
      <c r="E219" s="235" t="s">
        <v>1115</v>
      </c>
      <c r="F219" s="236" t="s">
        <v>877</v>
      </c>
      <c r="G219" s="237" t="s">
        <v>230</v>
      </c>
      <c r="H219" s="238">
        <v>1</v>
      </c>
      <c r="I219" s="239"/>
      <c r="J219" s="240">
        <f>ROUND(I219*H219,2)</f>
        <v>0</v>
      </c>
      <c r="K219" s="241"/>
      <c r="L219" s="41"/>
      <c r="M219" s="242" t="s">
        <v>1</v>
      </c>
      <c r="N219" s="243" t="s">
        <v>41</v>
      </c>
      <c r="O219" s="94"/>
      <c r="P219" s="244">
        <f>O219*H219</f>
        <v>0</v>
      </c>
      <c r="Q219" s="244">
        <v>0</v>
      </c>
      <c r="R219" s="244">
        <f>Q219*H219</f>
        <v>0</v>
      </c>
      <c r="S219" s="244">
        <v>0</v>
      </c>
      <c r="T219" s="245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46" t="s">
        <v>153</v>
      </c>
      <c r="AT219" s="246" t="s">
        <v>149</v>
      </c>
      <c r="AU219" s="246" t="s">
        <v>81</v>
      </c>
      <c r="AY219" s="14" t="s">
        <v>147</v>
      </c>
      <c r="BE219" s="247">
        <f>IF(N219="základná",J219,0)</f>
        <v>0</v>
      </c>
      <c r="BF219" s="247">
        <f>IF(N219="znížená",J219,0)</f>
        <v>0</v>
      </c>
      <c r="BG219" s="247">
        <f>IF(N219="zákl. prenesená",J219,0)</f>
        <v>0</v>
      </c>
      <c r="BH219" s="247">
        <f>IF(N219="zníž. prenesená",J219,0)</f>
        <v>0</v>
      </c>
      <c r="BI219" s="247">
        <f>IF(N219="nulová",J219,0)</f>
        <v>0</v>
      </c>
      <c r="BJ219" s="14" t="s">
        <v>85</v>
      </c>
      <c r="BK219" s="247">
        <f>ROUND(I219*H219,2)</f>
        <v>0</v>
      </c>
      <c r="BL219" s="14" t="s">
        <v>153</v>
      </c>
      <c r="BM219" s="246" t="s">
        <v>448</v>
      </c>
    </row>
    <row r="220" s="12" customFormat="1" ht="22.8" customHeight="1">
      <c r="A220" s="12"/>
      <c r="B220" s="218"/>
      <c r="C220" s="219"/>
      <c r="D220" s="220" t="s">
        <v>74</v>
      </c>
      <c r="E220" s="232" t="s">
        <v>1116</v>
      </c>
      <c r="F220" s="232" t="s">
        <v>1117</v>
      </c>
      <c r="G220" s="219"/>
      <c r="H220" s="219"/>
      <c r="I220" s="222"/>
      <c r="J220" s="233">
        <f>BK220</f>
        <v>0</v>
      </c>
      <c r="K220" s="219"/>
      <c r="L220" s="224"/>
      <c r="M220" s="225"/>
      <c r="N220" s="226"/>
      <c r="O220" s="226"/>
      <c r="P220" s="227">
        <f>SUM(P221:P231)</f>
        <v>0</v>
      </c>
      <c r="Q220" s="226"/>
      <c r="R220" s="227">
        <f>SUM(R221:R231)</f>
        <v>0</v>
      </c>
      <c r="S220" s="226"/>
      <c r="T220" s="228">
        <f>SUM(T221:T231)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29" t="s">
        <v>81</v>
      </c>
      <c r="AT220" s="230" t="s">
        <v>74</v>
      </c>
      <c r="AU220" s="230" t="s">
        <v>81</v>
      </c>
      <c r="AY220" s="229" t="s">
        <v>147</v>
      </c>
      <c r="BK220" s="231">
        <f>SUM(BK221:BK231)</f>
        <v>0</v>
      </c>
    </row>
    <row r="221" s="2" customFormat="1" ht="16.5" customHeight="1">
      <c r="A221" s="35"/>
      <c r="B221" s="36"/>
      <c r="C221" s="248" t="s">
        <v>75</v>
      </c>
      <c r="D221" s="248" t="s">
        <v>444</v>
      </c>
      <c r="E221" s="249" t="s">
        <v>1118</v>
      </c>
      <c r="F221" s="250" t="s">
        <v>1119</v>
      </c>
      <c r="G221" s="251" t="s">
        <v>230</v>
      </c>
      <c r="H221" s="252">
        <v>4</v>
      </c>
      <c r="I221" s="253"/>
      <c r="J221" s="254">
        <f>ROUND(I221*H221,2)</f>
        <v>0</v>
      </c>
      <c r="K221" s="255"/>
      <c r="L221" s="256"/>
      <c r="M221" s="257" t="s">
        <v>1</v>
      </c>
      <c r="N221" s="258" t="s">
        <v>41</v>
      </c>
      <c r="O221" s="94"/>
      <c r="P221" s="244">
        <f>O221*H221</f>
        <v>0</v>
      </c>
      <c r="Q221" s="244">
        <v>0</v>
      </c>
      <c r="R221" s="244">
        <f>Q221*H221</f>
        <v>0</v>
      </c>
      <c r="S221" s="244">
        <v>0</v>
      </c>
      <c r="T221" s="245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46" t="s">
        <v>162</v>
      </c>
      <c r="AT221" s="246" t="s">
        <v>444</v>
      </c>
      <c r="AU221" s="246" t="s">
        <v>85</v>
      </c>
      <c r="AY221" s="14" t="s">
        <v>147</v>
      </c>
      <c r="BE221" s="247">
        <f>IF(N221="základná",J221,0)</f>
        <v>0</v>
      </c>
      <c r="BF221" s="247">
        <f>IF(N221="znížená",J221,0)</f>
        <v>0</v>
      </c>
      <c r="BG221" s="247">
        <f>IF(N221="zákl. prenesená",J221,0)</f>
        <v>0</v>
      </c>
      <c r="BH221" s="247">
        <f>IF(N221="zníž. prenesená",J221,0)</f>
        <v>0</v>
      </c>
      <c r="BI221" s="247">
        <f>IF(N221="nulová",J221,0)</f>
        <v>0</v>
      </c>
      <c r="BJ221" s="14" t="s">
        <v>85</v>
      </c>
      <c r="BK221" s="247">
        <f>ROUND(I221*H221,2)</f>
        <v>0</v>
      </c>
      <c r="BL221" s="14" t="s">
        <v>153</v>
      </c>
      <c r="BM221" s="246" t="s">
        <v>452</v>
      </c>
    </row>
    <row r="222" s="2" customFormat="1" ht="21.75" customHeight="1">
      <c r="A222" s="35"/>
      <c r="B222" s="36"/>
      <c r="C222" s="248" t="s">
        <v>75</v>
      </c>
      <c r="D222" s="248" t="s">
        <v>444</v>
      </c>
      <c r="E222" s="249" t="s">
        <v>1120</v>
      </c>
      <c r="F222" s="250" t="s">
        <v>1121</v>
      </c>
      <c r="G222" s="251" t="s">
        <v>230</v>
      </c>
      <c r="H222" s="252">
        <v>1</v>
      </c>
      <c r="I222" s="253"/>
      <c r="J222" s="254">
        <f>ROUND(I222*H222,2)</f>
        <v>0</v>
      </c>
      <c r="K222" s="255"/>
      <c r="L222" s="256"/>
      <c r="M222" s="257" t="s">
        <v>1</v>
      </c>
      <c r="N222" s="258" t="s">
        <v>41</v>
      </c>
      <c r="O222" s="94"/>
      <c r="P222" s="244">
        <f>O222*H222</f>
        <v>0</v>
      </c>
      <c r="Q222" s="244">
        <v>0</v>
      </c>
      <c r="R222" s="244">
        <f>Q222*H222</f>
        <v>0</v>
      </c>
      <c r="S222" s="244">
        <v>0</v>
      </c>
      <c r="T222" s="245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46" t="s">
        <v>162</v>
      </c>
      <c r="AT222" s="246" t="s">
        <v>444</v>
      </c>
      <c r="AU222" s="246" t="s">
        <v>85</v>
      </c>
      <c r="AY222" s="14" t="s">
        <v>147</v>
      </c>
      <c r="BE222" s="247">
        <f>IF(N222="základná",J222,0)</f>
        <v>0</v>
      </c>
      <c r="BF222" s="247">
        <f>IF(N222="znížená",J222,0)</f>
        <v>0</v>
      </c>
      <c r="BG222" s="247">
        <f>IF(N222="zákl. prenesená",J222,0)</f>
        <v>0</v>
      </c>
      <c r="BH222" s="247">
        <f>IF(N222="zníž. prenesená",J222,0)</f>
        <v>0</v>
      </c>
      <c r="BI222" s="247">
        <f>IF(N222="nulová",J222,0)</f>
        <v>0</v>
      </c>
      <c r="BJ222" s="14" t="s">
        <v>85</v>
      </c>
      <c r="BK222" s="247">
        <f>ROUND(I222*H222,2)</f>
        <v>0</v>
      </c>
      <c r="BL222" s="14" t="s">
        <v>153</v>
      </c>
      <c r="BM222" s="246" t="s">
        <v>453</v>
      </c>
    </row>
    <row r="223" s="2" customFormat="1" ht="16.5" customHeight="1">
      <c r="A223" s="35"/>
      <c r="B223" s="36"/>
      <c r="C223" s="248" t="s">
        <v>75</v>
      </c>
      <c r="D223" s="248" t="s">
        <v>444</v>
      </c>
      <c r="E223" s="249" t="s">
        <v>1122</v>
      </c>
      <c r="F223" s="250" t="s">
        <v>1123</v>
      </c>
      <c r="G223" s="251" t="s">
        <v>230</v>
      </c>
      <c r="H223" s="252">
        <v>0</v>
      </c>
      <c r="I223" s="253"/>
      <c r="J223" s="254">
        <f>ROUND(I223*H223,2)</f>
        <v>0</v>
      </c>
      <c r="K223" s="255"/>
      <c r="L223" s="256"/>
      <c r="M223" s="257" t="s">
        <v>1</v>
      </c>
      <c r="N223" s="258" t="s">
        <v>41</v>
      </c>
      <c r="O223" s="94"/>
      <c r="P223" s="244">
        <f>O223*H223</f>
        <v>0</v>
      </c>
      <c r="Q223" s="244">
        <v>0</v>
      </c>
      <c r="R223" s="244">
        <f>Q223*H223</f>
        <v>0</v>
      </c>
      <c r="S223" s="244">
        <v>0</v>
      </c>
      <c r="T223" s="245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46" t="s">
        <v>162</v>
      </c>
      <c r="AT223" s="246" t="s">
        <v>444</v>
      </c>
      <c r="AU223" s="246" t="s">
        <v>85</v>
      </c>
      <c r="AY223" s="14" t="s">
        <v>147</v>
      </c>
      <c r="BE223" s="247">
        <f>IF(N223="základná",J223,0)</f>
        <v>0</v>
      </c>
      <c r="BF223" s="247">
        <f>IF(N223="znížená",J223,0)</f>
        <v>0</v>
      </c>
      <c r="BG223" s="247">
        <f>IF(N223="zákl. prenesená",J223,0)</f>
        <v>0</v>
      </c>
      <c r="BH223" s="247">
        <f>IF(N223="zníž. prenesená",J223,0)</f>
        <v>0</v>
      </c>
      <c r="BI223" s="247">
        <f>IF(N223="nulová",J223,0)</f>
        <v>0</v>
      </c>
      <c r="BJ223" s="14" t="s">
        <v>85</v>
      </c>
      <c r="BK223" s="247">
        <f>ROUND(I223*H223,2)</f>
        <v>0</v>
      </c>
      <c r="BL223" s="14" t="s">
        <v>153</v>
      </c>
      <c r="BM223" s="246" t="s">
        <v>457</v>
      </c>
    </row>
    <row r="224" s="2" customFormat="1" ht="16.5" customHeight="1">
      <c r="A224" s="35"/>
      <c r="B224" s="36"/>
      <c r="C224" s="248" t="s">
        <v>75</v>
      </c>
      <c r="D224" s="248" t="s">
        <v>444</v>
      </c>
      <c r="E224" s="249" t="s">
        <v>1124</v>
      </c>
      <c r="F224" s="250" t="s">
        <v>1125</v>
      </c>
      <c r="G224" s="251" t="s">
        <v>230</v>
      </c>
      <c r="H224" s="252">
        <v>0</v>
      </c>
      <c r="I224" s="253"/>
      <c r="J224" s="254">
        <f>ROUND(I224*H224,2)</f>
        <v>0</v>
      </c>
      <c r="K224" s="255"/>
      <c r="L224" s="256"/>
      <c r="M224" s="257" t="s">
        <v>1</v>
      </c>
      <c r="N224" s="258" t="s">
        <v>41</v>
      </c>
      <c r="O224" s="94"/>
      <c r="P224" s="244">
        <f>O224*H224</f>
        <v>0</v>
      </c>
      <c r="Q224" s="244">
        <v>0</v>
      </c>
      <c r="R224" s="244">
        <f>Q224*H224</f>
        <v>0</v>
      </c>
      <c r="S224" s="244">
        <v>0</v>
      </c>
      <c r="T224" s="245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46" t="s">
        <v>162</v>
      </c>
      <c r="AT224" s="246" t="s">
        <v>444</v>
      </c>
      <c r="AU224" s="246" t="s">
        <v>85</v>
      </c>
      <c r="AY224" s="14" t="s">
        <v>147</v>
      </c>
      <c r="BE224" s="247">
        <f>IF(N224="základná",J224,0)</f>
        <v>0</v>
      </c>
      <c r="BF224" s="247">
        <f>IF(N224="znížená",J224,0)</f>
        <v>0</v>
      </c>
      <c r="BG224" s="247">
        <f>IF(N224="zákl. prenesená",J224,0)</f>
        <v>0</v>
      </c>
      <c r="BH224" s="247">
        <f>IF(N224="zníž. prenesená",J224,0)</f>
        <v>0</v>
      </c>
      <c r="BI224" s="247">
        <f>IF(N224="nulová",J224,0)</f>
        <v>0</v>
      </c>
      <c r="BJ224" s="14" t="s">
        <v>85</v>
      </c>
      <c r="BK224" s="247">
        <f>ROUND(I224*H224,2)</f>
        <v>0</v>
      </c>
      <c r="BL224" s="14" t="s">
        <v>153</v>
      </c>
      <c r="BM224" s="246" t="s">
        <v>460</v>
      </c>
    </row>
    <row r="225" s="2" customFormat="1" ht="16.5" customHeight="1">
      <c r="A225" s="35"/>
      <c r="B225" s="36"/>
      <c r="C225" s="248" t="s">
        <v>75</v>
      </c>
      <c r="D225" s="248" t="s">
        <v>444</v>
      </c>
      <c r="E225" s="249" t="s">
        <v>1126</v>
      </c>
      <c r="F225" s="250" t="s">
        <v>1127</v>
      </c>
      <c r="G225" s="251" t="s">
        <v>230</v>
      </c>
      <c r="H225" s="252">
        <v>1</v>
      </c>
      <c r="I225" s="253"/>
      <c r="J225" s="254">
        <f>ROUND(I225*H225,2)</f>
        <v>0</v>
      </c>
      <c r="K225" s="255"/>
      <c r="L225" s="256"/>
      <c r="M225" s="257" t="s">
        <v>1</v>
      </c>
      <c r="N225" s="258" t="s">
        <v>41</v>
      </c>
      <c r="O225" s="94"/>
      <c r="P225" s="244">
        <f>O225*H225</f>
        <v>0</v>
      </c>
      <c r="Q225" s="244">
        <v>0</v>
      </c>
      <c r="R225" s="244">
        <f>Q225*H225</f>
        <v>0</v>
      </c>
      <c r="S225" s="244">
        <v>0</v>
      </c>
      <c r="T225" s="245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46" t="s">
        <v>162</v>
      </c>
      <c r="AT225" s="246" t="s">
        <v>444</v>
      </c>
      <c r="AU225" s="246" t="s">
        <v>85</v>
      </c>
      <c r="AY225" s="14" t="s">
        <v>147</v>
      </c>
      <c r="BE225" s="247">
        <f>IF(N225="základná",J225,0)</f>
        <v>0</v>
      </c>
      <c r="BF225" s="247">
        <f>IF(N225="znížená",J225,0)</f>
        <v>0</v>
      </c>
      <c r="BG225" s="247">
        <f>IF(N225="zákl. prenesená",J225,0)</f>
        <v>0</v>
      </c>
      <c r="BH225" s="247">
        <f>IF(N225="zníž. prenesená",J225,0)</f>
        <v>0</v>
      </c>
      <c r="BI225" s="247">
        <f>IF(N225="nulová",J225,0)</f>
        <v>0</v>
      </c>
      <c r="BJ225" s="14" t="s">
        <v>85</v>
      </c>
      <c r="BK225" s="247">
        <f>ROUND(I225*H225,2)</f>
        <v>0</v>
      </c>
      <c r="BL225" s="14" t="s">
        <v>153</v>
      </c>
      <c r="BM225" s="246" t="s">
        <v>464</v>
      </c>
    </row>
    <row r="226" s="2" customFormat="1" ht="16.5" customHeight="1">
      <c r="A226" s="35"/>
      <c r="B226" s="36"/>
      <c r="C226" s="248" t="s">
        <v>75</v>
      </c>
      <c r="D226" s="248" t="s">
        <v>444</v>
      </c>
      <c r="E226" s="249" t="s">
        <v>1128</v>
      </c>
      <c r="F226" s="250" t="s">
        <v>1129</v>
      </c>
      <c r="G226" s="251" t="s">
        <v>230</v>
      </c>
      <c r="H226" s="252">
        <v>16</v>
      </c>
      <c r="I226" s="253"/>
      <c r="J226" s="254">
        <f>ROUND(I226*H226,2)</f>
        <v>0</v>
      </c>
      <c r="K226" s="255"/>
      <c r="L226" s="256"/>
      <c r="M226" s="257" t="s">
        <v>1</v>
      </c>
      <c r="N226" s="258" t="s">
        <v>41</v>
      </c>
      <c r="O226" s="94"/>
      <c r="P226" s="244">
        <f>O226*H226</f>
        <v>0</v>
      </c>
      <c r="Q226" s="244">
        <v>0</v>
      </c>
      <c r="R226" s="244">
        <f>Q226*H226</f>
        <v>0</v>
      </c>
      <c r="S226" s="244">
        <v>0</v>
      </c>
      <c r="T226" s="245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46" t="s">
        <v>162</v>
      </c>
      <c r="AT226" s="246" t="s">
        <v>444</v>
      </c>
      <c r="AU226" s="246" t="s">
        <v>85</v>
      </c>
      <c r="AY226" s="14" t="s">
        <v>147</v>
      </c>
      <c r="BE226" s="247">
        <f>IF(N226="základná",J226,0)</f>
        <v>0</v>
      </c>
      <c r="BF226" s="247">
        <f>IF(N226="znížená",J226,0)</f>
        <v>0</v>
      </c>
      <c r="BG226" s="247">
        <f>IF(N226="zákl. prenesená",J226,0)</f>
        <v>0</v>
      </c>
      <c r="BH226" s="247">
        <f>IF(N226="zníž. prenesená",J226,0)</f>
        <v>0</v>
      </c>
      <c r="BI226" s="247">
        <f>IF(N226="nulová",J226,0)</f>
        <v>0</v>
      </c>
      <c r="BJ226" s="14" t="s">
        <v>85</v>
      </c>
      <c r="BK226" s="247">
        <f>ROUND(I226*H226,2)</f>
        <v>0</v>
      </c>
      <c r="BL226" s="14" t="s">
        <v>153</v>
      </c>
      <c r="BM226" s="246" t="s">
        <v>465</v>
      </c>
    </row>
    <row r="227" s="2" customFormat="1" ht="16.5" customHeight="1">
      <c r="A227" s="35"/>
      <c r="B227" s="36"/>
      <c r="C227" s="248" t="s">
        <v>75</v>
      </c>
      <c r="D227" s="248" t="s">
        <v>444</v>
      </c>
      <c r="E227" s="249" t="s">
        <v>1130</v>
      </c>
      <c r="F227" s="250" t="s">
        <v>1131</v>
      </c>
      <c r="G227" s="251" t="s">
        <v>230</v>
      </c>
      <c r="H227" s="252">
        <v>0</v>
      </c>
      <c r="I227" s="253"/>
      <c r="J227" s="254">
        <f>ROUND(I227*H227,2)</f>
        <v>0</v>
      </c>
      <c r="K227" s="255"/>
      <c r="L227" s="256"/>
      <c r="M227" s="257" t="s">
        <v>1</v>
      </c>
      <c r="N227" s="258" t="s">
        <v>41</v>
      </c>
      <c r="O227" s="94"/>
      <c r="P227" s="244">
        <f>O227*H227</f>
        <v>0</v>
      </c>
      <c r="Q227" s="244">
        <v>0</v>
      </c>
      <c r="R227" s="244">
        <f>Q227*H227</f>
        <v>0</v>
      </c>
      <c r="S227" s="244">
        <v>0</v>
      </c>
      <c r="T227" s="245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46" t="s">
        <v>162</v>
      </c>
      <c r="AT227" s="246" t="s">
        <v>444</v>
      </c>
      <c r="AU227" s="246" t="s">
        <v>85</v>
      </c>
      <c r="AY227" s="14" t="s">
        <v>147</v>
      </c>
      <c r="BE227" s="247">
        <f>IF(N227="základná",J227,0)</f>
        <v>0</v>
      </c>
      <c r="BF227" s="247">
        <f>IF(N227="znížená",J227,0)</f>
        <v>0</v>
      </c>
      <c r="BG227" s="247">
        <f>IF(N227="zákl. prenesená",J227,0)</f>
        <v>0</v>
      </c>
      <c r="BH227" s="247">
        <f>IF(N227="zníž. prenesená",J227,0)</f>
        <v>0</v>
      </c>
      <c r="BI227" s="247">
        <f>IF(N227="nulová",J227,0)</f>
        <v>0</v>
      </c>
      <c r="BJ227" s="14" t="s">
        <v>85</v>
      </c>
      <c r="BK227" s="247">
        <f>ROUND(I227*H227,2)</f>
        <v>0</v>
      </c>
      <c r="BL227" s="14" t="s">
        <v>153</v>
      </c>
      <c r="BM227" s="246" t="s">
        <v>469</v>
      </c>
    </row>
    <row r="228" s="2" customFormat="1" ht="16.5" customHeight="1">
      <c r="A228" s="35"/>
      <c r="B228" s="36"/>
      <c r="C228" s="248" t="s">
        <v>75</v>
      </c>
      <c r="D228" s="248" t="s">
        <v>444</v>
      </c>
      <c r="E228" s="249" t="s">
        <v>1132</v>
      </c>
      <c r="F228" s="250" t="s">
        <v>1110</v>
      </c>
      <c r="G228" s="251" t="s">
        <v>230</v>
      </c>
      <c r="H228" s="252">
        <v>1</v>
      </c>
      <c r="I228" s="253"/>
      <c r="J228" s="254">
        <f>ROUND(I228*H228,2)</f>
        <v>0</v>
      </c>
      <c r="K228" s="255"/>
      <c r="L228" s="256"/>
      <c r="M228" s="257" t="s">
        <v>1</v>
      </c>
      <c r="N228" s="258" t="s">
        <v>41</v>
      </c>
      <c r="O228" s="94"/>
      <c r="P228" s="244">
        <f>O228*H228</f>
        <v>0</v>
      </c>
      <c r="Q228" s="244">
        <v>0</v>
      </c>
      <c r="R228" s="244">
        <f>Q228*H228</f>
        <v>0</v>
      </c>
      <c r="S228" s="244">
        <v>0</v>
      </c>
      <c r="T228" s="245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46" t="s">
        <v>162</v>
      </c>
      <c r="AT228" s="246" t="s">
        <v>444</v>
      </c>
      <c r="AU228" s="246" t="s">
        <v>85</v>
      </c>
      <c r="AY228" s="14" t="s">
        <v>147</v>
      </c>
      <c r="BE228" s="247">
        <f>IF(N228="základná",J228,0)</f>
        <v>0</v>
      </c>
      <c r="BF228" s="247">
        <f>IF(N228="znížená",J228,0)</f>
        <v>0</v>
      </c>
      <c r="BG228" s="247">
        <f>IF(N228="zákl. prenesená",J228,0)</f>
        <v>0</v>
      </c>
      <c r="BH228" s="247">
        <f>IF(N228="zníž. prenesená",J228,0)</f>
        <v>0</v>
      </c>
      <c r="BI228" s="247">
        <f>IF(N228="nulová",J228,0)</f>
        <v>0</v>
      </c>
      <c r="BJ228" s="14" t="s">
        <v>85</v>
      </c>
      <c r="BK228" s="247">
        <f>ROUND(I228*H228,2)</f>
        <v>0</v>
      </c>
      <c r="BL228" s="14" t="s">
        <v>153</v>
      </c>
      <c r="BM228" s="246" t="s">
        <v>472</v>
      </c>
    </row>
    <row r="229" s="2" customFormat="1" ht="16.5" customHeight="1">
      <c r="A229" s="35"/>
      <c r="B229" s="36"/>
      <c r="C229" s="234" t="s">
        <v>75</v>
      </c>
      <c r="D229" s="234" t="s">
        <v>149</v>
      </c>
      <c r="E229" s="235" t="s">
        <v>1133</v>
      </c>
      <c r="F229" s="236" t="s">
        <v>994</v>
      </c>
      <c r="G229" s="237" t="s">
        <v>230</v>
      </c>
      <c r="H229" s="238">
        <v>1</v>
      </c>
      <c r="I229" s="239"/>
      <c r="J229" s="240">
        <f>ROUND(I229*H229,2)</f>
        <v>0</v>
      </c>
      <c r="K229" s="241"/>
      <c r="L229" s="41"/>
      <c r="M229" s="242" t="s">
        <v>1</v>
      </c>
      <c r="N229" s="243" t="s">
        <v>41</v>
      </c>
      <c r="O229" s="94"/>
      <c r="P229" s="244">
        <f>O229*H229</f>
        <v>0</v>
      </c>
      <c r="Q229" s="244">
        <v>0</v>
      </c>
      <c r="R229" s="244">
        <f>Q229*H229</f>
        <v>0</v>
      </c>
      <c r="S229" s="244">
        <v>0</v>
      </c>
      <c r="T229" s="245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46" t="s">
        <v>153</v>
      </c>
      <c r="AT229" s="246" t="s">
        <v>149</v>
      </c>
      <c r="AU229" s="246" t="s">
        <v>85</v>
      </c>
      <c r="AY229" s="14" t="s">
        <v>147</v>
      </c>
      <c r="BE229" s="247">
        <f>IF(N229="základná",J229,0)</f>
        <v>0</v>
      </c>
      <c r="BF229" s="247">
        <f>IF(N229="znížená",J229,0)</f>
        <v>0</v>
      </c>
      <c r="BG229" s="247">
        <f>IF(N229="zákl. prenesená",J229,0)</f>
        <v>0</v>
      </c>
      <c r="BH229" s="247">
        <f>IF(N229="zníž. prenesená",J229,0)</f>
        <v>0</v>
      </c>
      <c r="BI229" s="247">
        <f>IF(N229="nulová",J229,0)</f>
        <v>0</v>
      </c>
      <c r="BJ229" s="14" t="s">
        <v>85</v>
      </c>
      <c r="BK229" s="247">
        <f>ROUND(I229*H229,2)</f>
        <v>0</v>
      </c>
      <c r="BL229" s="14" t="s">
        <v>153</v>
      </c>
      <c r="BM229" s="246" t="s">
        <v>477</v>
      </c>
    </row>
    <row r="230" s="2" customFormat="1" ht="16.5" customHeight="1">
      <c r="A230" s="35"/>
      <c r="B230" s="36"/>
      <c r="C230" s="234" t="s">
        <v>75</v>
      </c>
      <c r="D230" s="234" t="s">
        <v>149</v>
      </c>
      <c r="E230" s="235" t="s">
        <v>1134</v>
      </c>
      <c r="F230" s="236" t="s">
        <v>1135</v>
      </c>
      <c r="G230" s="237" t="s">
        <v>948</v>
      </c>
      <c r="H230" s="238">
        <v>1</v>
      </c>
      <c r="I230" s="239"/>
      <c r="J230" s="240">
        <f>ROUND(I230*H230,2)</f>
        <v>0</v>
      </c>
      <c r="K230" s="241"/>
      <c r="L230" s="41"/>
      <c r="M230" s="242" t="s">
        <v>1</v>
      </c>
      <c r="N230" s="243" t="s">
        <v>41</v>
      </c>
      <c r="O230" s="94"/>
      <c r="P230" s="244">
        <f>O230*H230</f>
        <v>0</v>
      </c>
      <c r="Q230" s="244">
        <v>0</v>
      </c>
      <c r="R230" s="244">
        <f>Q230*H230</f>
        <v>0</v>
      </c>
      <c r="S230" s="244">
        <v>0</v>
      </c>
      <c r="T230" s="245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46" t="s">
        <v>153</v>
      </c>
      <c r="AT230" s="246" t="s">
        <v>149</v>
      </c>
      <c r="AU230" s="246" t="s">
        <v>85</v>
      </c>
      <c r="AY230" s="14" t="s">
        <v>147</v>
      </c>
      <c r="BE230" s="247">
        <f>IF(N230="základná",J230,0)</f>
        <v>0</v>
      </c>
      <c r="BF230" s="247">
        <f>IF(N230="znížená",J230,0)</f>
        <v>0</v>
      </c>
      <c r="BG230" s="247">
        <f>IF(N230="zákl. prenesená",J230,0)</f>
        <v>0</v>
      </c>
      <c r="BH230" s="247">
        <f>IF(N230="zníž. prenesená",J230,0)</f>
        <v>0</v>
      </c>
      <c r="BI230" s="247">
        <f>IF(N230="nulová",J230,0)</f>
        <v>0</v>
      </c>
      <c r="BJ230" s="14" t="s">
        <v>85</v>
      </c>
      <c r="BK230" s="247">
        <f>ROUND(I230*H230,2)</f>
        <v>0</v>
      </c>
      <c r="BL230" s="14" t="s">
        <v>153</v>
      </c>
      <c r="BM230" s="246" t="s">
        <v>482</v>
      </c>
    </row>
    <row r="231" s="2" customFormat="1">
      <c r="A231" s="35"/>
      <c r="B231" s="36"/>
      <c r="C231" s="37"/>
      <c r="D231" s="265" t="s">
        <v>1136</v>
      </c>
      <c r="E231" s="37"/>
      <c r="F231" s="266" t="s">
        <v>1137</v>
      </c>
      <c r="G231" s="37"/>
      <c r="H231" s="37"/>
      <c r="I231" s="267"/>
      <c r="J231" s="37"/>
      <c r="K231" s="37"/>
      <c r="L231" s="41"/>
      <c r="M231" s="268"/>
      <c r="N231" s="269"/>
      <c r="O231" s="262"/>
      <c r="P231" s="262"/>
      <c r="Q231" s="262"/>
      <c r="R231" s="262"/>
      <c r="S231" s="262"/>
      <c r="T231" s="270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T231" s="14" t="s">
        <v>1136</v>
      </c>
      <c r="AU231" s="14" t="s">
        <v>85</v>
      </c>
    </row>
    <row r="232" s="2" customFormat="1" ht="6.96" customHeight="1">
      <c r="A232" s="35"/>
      <c r="B232" s="69"/>
      <c r="C232" s="70"/>
      <c r="D232" s="70"/>
      <c r="E232" s="70"/>
      <c r="F232" s="70"/>
      <c r="G232" s="70"/>
      <c r="H232" s="70"/>
      <c r="I232" s="70"/>
      <c r="J232" s="70"/>
      <c r="K232" s="70"/>
      <c r="L232" s="41"/>
      <c r="M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</row>
  </sheetData>
  <sheetProtection sheet="1" autoFilter="0" formatColumns="0" formatRows="0" objects="1" scenarios="1" spinCount="100000" saltValue="ssrU+lIqBGh3u1RH4gN+f1PQtw2PoN6D7SfxVxhguvncOQFT/097AaaRS4CwNj1SnAqeyvhGkEjyabhmiCA/Nw==" hashValue="auOUvS2QC1xCY3+D04dA9JGQd/sjUofpOq1yxPXTXTPQs221ar6Itu6XvqnPqrz6c9FWgvbG5Ys/Y+PttRGSxA==" algorithmName="SHA-512" password="CC35"/>
  <autoFilter ref="C128:K231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95</v>
      </c>
    </row>
    <row r="3" hidden="1" s="1" customFormat="1" ht="6.96" customHeigh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7"/>
      <c r="AT3" s="14" t="s">
        <v>81</v>
      </c>
    </row>
    <row r="4" hidden="1" s="1" customFormat="1" ht="24.96" customHeight="1">
      <c r="B4" s="17"/>
      <c r="D4" s="151" t="s">
        <v>99</v>
      </c>
      <c r="L4" s="17"/>
      <c r="M4" s="152" t="s">
        <v>9</v>
      </c>
      <c r="AT4" s="14" t="s">
        <v>4</v>
      </c>
    </row>
    <row r="5" hidden="1" s="1" customFormat="1" ht="6.96" customHeight="1">
      <c r="B5" s="17"/>
      <c r="L5" s="17"/>
    </row>
    <row r="6" hidden="1" s="1" customFormat="1" ht="12" customHeight="1">
      <c r="B6" s="17"/>
      <c r="D6" s="153" t="s">
        <v>15</v>
      </c>
      <c r="L6" s="17"/>
    </row>
    <row r="7" hidden="1" s="1" customFormat="1" ht="16.5" customHeight="1">
      <c r="B7" s="17"/>
      <c r="E7" s="154" t="str">
        <f>'Rekapitulácia stavby'!K6</f>
        <v>Včelín - Lokálna predajňa Včelco s.r.o.</v>
      </c>
      <c r="F7" s="153"/>
      <c r="G7" s="153"/>
      <c r="H7" s="153"/>
      <c r="L7" s="17"/>
    </row>
    <row r="8" hidden="1" s="1" customFormat="1" ht="12" customHeight="1">
      <c r="B8" s="17"/>
      <c r="D8" s="153" t="s">
        <v>100</v>
      </c>
      <c r="L8" s="17"/>
    </row>
    <row r="9" hidden="1" s="2" customFormat="1" ht="16.5" customHeight="1">
      <c r="A9" s="35"/>
      <c r="B9" s="41"/>
      <c r="C9" s="35"/>
      <c r="D9" s="35"/>
      <c r="E9" s="154" t="s">
        <v>101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hidden="1" s="2" customFormat="1" ht="12" customHeight="1">
      <c r="A10" s="35"/>
      <c r="B10" s="41"/>
      <c r="C10" s="35"/>
      <c r="D10" s="153" t="s">
        <v>784</v>
      </c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hidden="1" s="2" customFormat="1" ht="16.5" customHeight="1">
      <c r="A11" s="35"/>
      <c r="B11" s="41"/>
      <c r="C11" s="35"/>
      <c r="D11" s="35"/>
      <c r="E11" s="155" t="s">
        <v>1138</v>
      </c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hidden="1" s="2" customFormat="1">
      <c r="A12" s="35"/>
      <c r="B12" s="41"/>
      <c r="C12" s="35"/>
      <c r="D12" s="35"/>
      <c r="E12" s="35"/>
      <c r="F12" s="35"/>
      <c r="G12" s="35"/>
      <c r="H12" s="35"/>
      <c r="I12" s="35"/>
      <c r="J12" s="35"/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hidden="1" s="2" customFormat="1" ht="12" customHeight="1">
      <c r="A13" s="35"/>
      <c r="B13" s="41"/>
      <c r="C13" s="35"/>
      <c r="D13" s="153" t="s">
        <v>17</v>
      </c>
      <c r="E13" s="35"/>
      <c r="F13" s="144" t="s">
        <v>1</v>
      </c>
      <c r="G13" s="35"/>
      <c r="H13" s="35"/>
      <c r="I13" s="153" t="s">
        <v>18</v>
      </c>
      <c r="J13" s="144" t="s">
        <v>1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hidden="1" s="2" customFormat="1" ht="12" customHeight="1">
      <c r="A14" s="35"/>
      <c r="B14" s="41"/>
      <c r="C14" s="35"/>
      <c r="D14" s="153" t="s">
        <v>19</v>
      </c>
      <c r="E14" s="35"/>
      <c r="F14" s="144" t="s">
        <v>786</v>
      </c>
      <c r="G14" s="35"/>
      <c r="H14" s="35"/>
      <c r="I14" s="153" t="s">
        <v>21</v>
      </c>
      <c r="J14" s="156" t="str">
        <f>'Rekapitulácia stavby'!AN8</f>
        <v>27.4.2022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hidden="1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35"/>
      <c r="J15" s="35"/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hidden="1" s="2" customFormat="1" ht="12" customHeight="1">
      <c r="A16" s="35"/>
      <c r="B16" s="41"/>
      <c r="C16" s="35"/>
      <c r="D16" s="153" t="s">
        <v>23</v>
      </c>
      <c r="E16" s="35"/>
      <c r="F16" s="35"/>
      <c r="G16" s="35"/>
      <c r="H16" s="35"/>
      <c r="I16" s="153" t="s">
        <v>24</v>
      </c>
      <c r="J16" s="144" t="s">
        <v>1</v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hidden="1" s="2" customFormat="1" ht="18" customHeight="1">
      <c r="A17" s="35"/>
      <c r="B17" s="41"/>
      <c r="C17" s="35"/>
      <c r="D17" s="35"/>
      <c r="E17" s="144" t="s">
        <v>1139</v>
      </c>
      <c r="F17" s="35"/>
      <c r="G17" s="35"/>
      <c r="H17" s="35"/>
      <c r="I17" s="153" t="s">
        <v>26</v>
      </c>
      <c r="J17" s="144" t="s">
        <v>1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hidden="1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35"/>
      <c r="J18" s="35"/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hidden="1" s="2" customFormat="1" ht="12" customHeight="1">
      <c r="A19" s="35"/>
      <c r="B19" s="41"/>
      <c r="C19" s="35"/>
      <c r="D19" s="153" t="s">
        <v>27</v>
      </c>
      <c r="E19" s="35"/>
      <c r="F19" s="35"/>
      <c r="G19" s="35"/>
      <c r="H19" s="35"/>
      <c r="I19" s="153" t="s">
        <v>24</v>
      </c>
      <c r="J19" s="30" t="str">
        <f>'Rekapitulácia stavby'!AN13</f>
        <v>Vyplň údaj</v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hidden="1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44"/>
      <c r="G20" s="144"/>
      <c r="H20" s="144"/>
      <c r="I20" s="153" t="s">
        <v>26</v>
      </c>
      <c r="J20" s="30" t="str">
        <f>'Rekapitulácia stavby'!AN14</f>
        <v>Vyplň údaj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hidden="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35"/>
      <c r="J21" s="35"/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hidden="1" s="2" customFormat="1" ht="12" customHeight="1">
      <c r="A22" s="35"/>
      <c r="B22" s="41"/>
      <c r="C22" s="35"/>
      <c r="D22" s="153" t="s">
        <v>29</v>
      </c>
      <c r="E22" s="35"/>
      <c r="F22" s="35"/>
      <c r="G22" s="35"/>
      <c r="H22" s="35"/>
      <c r="I22" s="153" t="s">
        <v>24</v>
      </c>
      <c r="J22" s="144" t="str">
        <f>IF('Rekapitulácia stavby'!AN16="","",'Rekapitulácia stavby'!AN16)</f>
        <v/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hidden="1" s="2" customFormat="1" ht="18" customHeight="1">
      <c r="A23" s="35"/>
      <c r="B23" s="41"/>
      <c r="C23" s="35"/>
      <c r="D23" s="35"/>
      <c r="E23" s="144" t="str">
        <f>IF('Rekapitulácia stavby'!E17="","",'Rekapitulácia stavby'!E17)</f>
        <v>Ing. Miloš Karol</v>
      </c>
      <c r="F23" s="35"/>
      <c r="G23" s="35"/>
      <c r="H23" s="35"/>
      <c r="I23" s="153" t="s">
        <v>26</v>
      </c>
      <c r="J23" s="144" t="str">
        <f>IF('Rekapitulácia stavby'!AN17="","",'Rekapitulácia stavby'!AN17)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hidden="1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hidden="1" s="2" customFormat="1" ht="12" customHeight="1">
      <c r="A25" s="35"/>
      <c r="B25" s="41"/>
      <c r="C25" s="35"/>
      <c r="D25" s="153" t="s">
        <v>31</v>
      </c>
      <c r="E25" s="35"/>
      <c r="F25" s="35"/>
      <c r="G25" s="35"/>
      <c r="H25" s="35"/>
      <c r="I25" s="153" t="s">
        <v>24</v>
      </c>
      <c r="J25" s="144" t="str">
        <f>IF('Rekapitulácia stavby'!AN19="","",'Rekapitulácia stavby'!AN19)</f>
        <v/>
      </c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hidden="1" s="2" customFormat="1" ht="18" customHeight="1">
      <c r="A26" s="35"/>
      <c r="B26" s="41"/>
      <c r="C26" s="35"/>
      <c r="D26" s="35"/>
      <c r="E26" s="144" t="str">
        <f>IF('Rekapitulácia stavby'!E20="","",'Rekapitulácia stavby'!E20)</f>
        <v>Ing. Tibor Jakubis</v>
      </c>
      <c r="F26" s="35"/>
      <c r="G26" s="35"/>
      <c r="H26" s="35"/>
      <c r="I26" s="153" t="s">
        <v>26</v>
      </c>
      <c r="J26" s="144" t="str">
        <f>IF('Rekapitulácia stavby'!AN20="","",'Rekapitulácia stavby'!AN20)</f>
        <v/>
      </c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hidden="1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35"/>
      <c r="J27" s="35"/>
      <c r="K27" s="35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hidden="1" s="2" customFormat="1" ht="12" customHeight="1">
      <c r="A28" s="35"/>
      <c r="B28" s="41"/>
      <c r="C28" s="35"/>
      <c r="D28" s="153" t="s">
        <v>34</v>
      </c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hidden="1" s="8" customFormat="1" ht="16.5" customHeight="1">
      <c r="A29" s="157"/>
      <c r="B29" s="158"/>
      <c r="C29" s="157"/>
      <c r="D29" s="157"/>
      <c r="E29" s="159" t="s">
        <v>1</v>
      </c>
      <c r="F29" s="159"/>
      <c r="G29" s="159"/>
      <c r="H29" s="159"/>
      <c r="I29" s="157"/>
      <c r="J29" s="157"/>
      <c r="K29" s="157"/>
      <c r="L29" s="160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</row>
    <row r="30" hidden="1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35"/>
      <c r="J30" s="35"/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hidden="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1"/>
      <c r="J31" s="161"/>
      <c r="K31" s="161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hidden="1" s="2" customFormat="1" ht="25.44" customHeight="1">
      <c r="A32" s="35"/>
      <c r="B32" s="41"/>
      <c r="C32" s="35"/>
      <c r="D32" s="162" t="s">
        <v>35</v>
      </c>
      <c r="E32" s="35"/>
      <c r="F32" s="35"/>
      <c r="G32" s="35"/>
      <c r="H32" s="35"/>
      <c r="I32" s="35"/>
      <c r="J32" s="163">
        <f>ROUND(J124, 2)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1"/>
      <c r="J33" s="161"/>
      <c r="K33" s="161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35"/>
      <c r="F34" s="164" t="s">
        <v>37</v>
      </c>
      <c r="G34" s="35"/>
      <c r="H34" s="35"/>
      <c r="I34" s="164" t="s">
        <v>36</v>
      </c>
      <c r="J34" s="164" t="s">
        <v>38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165" t="s">
        <v>39</v>
      </c>
      <c r="E35" s="166" t="s">
        <v>40</v>
      </c>
      <c r="F35" s="167">
        <f>ROUND((SUM(BE124:BE192)),  2)</f>
        <v>0</v>
      </c>
      <c r="G35" s="168"/>
      <c r="H35" s="168"/>
      <c r="I35" s="169">
        <v>0.20000000000000001</v>
      </c>
      <c r="J35" s="167">
        <f>ROUND(((SUM(BE124:BE192))*I35),  2)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66" t="s">
        <v>41</v>
      </c>
      <c r="F36" s="167">
        <f>ROUND((SUM(BF124:BF192)),  2)</f>
        <v>0</v>
      </c>
      <c r="G36" s="168"/>
      <c r="H36" s="168"/>
      <c r="I36" s="169">
        <v>0.20000000000000001</v>
      </c>
      <c r="J36" s="167">
        <f>ROUND(((SUM(BF124:BF192))*I36),  2)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3" t="s">
        <v>42</v>
      </c>
      <c r="F37" s="170">
        <f>ROUND((SUM(BG124:BG192)),  2)</f>
        <v>0</v>
      </c>
      <c r="G37" s="35"/>
      <c r="H37" s="35"/>
      <c r="I37" s="171">
        <v>0.20000000000000001</v>
      </c>
      <c r="J37" s="170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53" t="s">
        <v>43</v>
      </c>
      <c r="F38" s="170">
        <f>ROUND((SUM(BH124:BH192)),  2)</f>
        <v>0</v>
      </c>
      <c r="G38" s="35"/>
      <c r="H38" s="35"/>
      <c r="I38" s="171">
        <v>0.20000000000000001</v>
      </c>
      <c r="J38" s="170">
        <f>0</f>
        <v>0</v>
      </c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66" t="s">
        <v>44</v>
      </c>
      <c r="F39" s="167">
        <f>ROUND((SUM(BI124:BI192)),  2)</f>
        <v>0</v>
      </c>
      <c r="G39" s="168"/>
      <c r="H39" s="168"/>
      <c r="I39" s="169">
        <v>0</v>
      </c>
      <c r="J39" s="167">
        <f>0</f>
        <v>0</v>
      </c>
      <c r="K39" s="35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2" customFormat="1" ht="25.44" customHeight="1">
      <c r="A41" s="35"/>
      <c r="B41" s="41"/>
      <c r="C41" s="172"/>
      <c r="D41" s="173" t="s">
        <v>45</v>
      </c>
      <c r="E41" s="174"/>
      <c r="F41" s="174"/>
      <c r="G41" s="175" t="s">
        <v>46</v>
      </c>
      <c r="H41" s="176" t="s">
        <v>47</v>
      </c>
      <c r="I41" s="174"/>
      <c r="J41" s="177">
        <f>SUM(J32:J39)</f>
        <v>0</v>
      </c>
      <c r="K41" s="178"/>
      <c r="L41" s="6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hidden="1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6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hidden="1" s="1" customFormat="1" ht="14.4" customHeight="1">
      <c r="B43" s="17"/>
      <c r="L43" s="17"/>
    </row>
    <row r="44" hidden="1" s="1" customFormat="1" ht="14.4" customHeight="1">
      <c r="B44" s="17"/>
      <c r="L44" s="17"/>
    </row>
    <row r="45" hidden="1" s="1" customFormat="1" ht="14.4" customHeight="1">
      <c r="B45" s="17"/>
      <c r="L45" s="17"/>
    </row>
    <row r="46" hidden="1" s="1" customFormat="1" ht="14.4" customHeight="1">
      <c r="B46" s="17"/>
      <c r="L46" s="17"/>
    </row>
    <row r="47" hidden="1" s="1" customFormat="1" ht="14.4" customHeight="1">
      <c r="B47" s="17"/>
      <c r="L47" s="17"/>
    </row>
    <row r="48" hidden="1" s="1" customFormat="1" ht="14.4" customHeight="1">
      <c r="B48" s="17"/>
      <c r="L48" s="17"/>
    </row>
    <row r="49" hidden="1" s="1" customFormat="1" ht="14.4" customHeight="1">
      <c r="B49" s="17"/>
      <c r="L49" s="17"/>
    </row>
    <row r="50" hidden="1" s="2" customFormat="1" ht="14.4" customHeight="1">
      <c r="B50" s="66"/>
      <c r="D50" s="179" t="s">
        <v>48</v>
      </c>
      <c r="E50" s="180"/>
      <c r="F50" s="180"/>
      <c r="G50" s="179" t="s">
        <v>49</v>
      </c>
      <c r="H50" s="180"/>
      <c r="I50" s="180"/>
      <c r="J50" s="180"/>
      <c r="K50" s="180"/>
      <c r="L50" s="66"/>
    </row>
    <row r="51" hidden="1">
      <c r="B51" s="17"/>
      <c r="L51" s="17"/>
    </row>
    <row r="52" hidden="1">
      <c r="B52" s="17"/>
      <c r="L52" s="17"/>
    </row>
    <row r="53" hidden="1">
      <c r="B53" s="17"/>
      <c r="L53" s="17"/>
    </row>
    <row r="54" hidden="1">
      <c r="B54" s="17"/>
      <c r="L54" s="17"/>
    </row>
    <row r="55" hidden="1">
      <c r="B55" s="17"/>
      <c r="L55" s="17"/>
    </row>
    <row r="56" hidden="1">
      <c r="B56" s="17"/>
      <c r="L56" s="17"/>
    </row>
    <row r="57" hidden="1">
      <c r="B57" s="17"/>
      <c r="L57" s="17"/>
    </row>
    <row r="58" hidden="1">
      <c r="B58" s="17"/>
      <c r="L58" s="17"/>
    </row>
    <row r="59" hidden="1">
      <c r="B59" s="17"/>
      <c r="L59" s="17"/>
    </row>
    <row r="60" hidden="1">
      <c r="B60" s="17"/>
      <c r="L60" s="17"/>
    </row>
    <row r="61" hidden="1" s="2" customFormat="1">
      <c r="A61" s="35"/>
      <c r="B61" s="41"/>
      <c r="C61" s="35"/>
      <c r="D61" s="181" t="s">
        <v>50</v>
      </c>
      <c r="E61" s="182"/>
      <c r="F61" s="183" t="s">
        <v>51</v>
      </c>
      <c r="G61" s="181" t="s">
        <v>50</v>
      </c>
      <c r="H61" s="182"/>
      <c r="I61" s="182"/>
      <c r="J61" s="184" t="s">
        <v>51</v>
      </c>
      <c r="K61" s="182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hidden="1">
      <c r="B62" s="17"/>
      <c r="L62" s="17"/>
    </row>
    <row r="63" hidden="1">
      <c r="B63" s="17"/>
      <c r="L63" s="17"/>
    </row>
    <row r="64" hidden="1">
      <c r="B64" s="17"/>
      <c r="L64" s="17"/>
    </row>
    <row r="65" hidden="1" s="2" customFormat="1">
      <c r="A65" s="35"/>
      <c r="B65" s="41"/>
      <c r="C65" s="35"/>
      <c r="D65" s="179" t="s">
        <v>52</v>
      </c>
      <c r="E65" s="185"/>
      <c r="F65" s="185"/>
      <c r="G65" s="179" t="s">
        <v>53</v>
      </c>
      <c r="H65" s="185"/>
      <c r="I65" s="185"/>
      <c r="J65" s="185"/>
      <c r="K65" s="185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hidden="1">
      <c r="B66" s="17"/>
      <c r="L66" s="17"/>
    </row>
    <row r="67" hidden="1">
      <c r="B67" s="17"/>
      <c r="L67" s="17"/>
    </row>
    <row r="68" hidden="1">
      <c r="B68" s="17"/>
      <c r="L68" s="17"/>
    </row>
    <row r="69" hidden="1">
      <c r="B69" s="17"/>
      <c r="L69" s="17"/>
    </row>
    <row r="70" hidden="1">
      <c r="B70" s="17"/>
      <c r="L70" s="17"/>
    </row>
    <row r="71" hidden="1">
      <c r="B71" s="17"/>
      <c r="L71" s="17"/>
    </row>
    <row r="72" hidden="1">
      <c r="B72" s="17"/>
      <c r="L72" s="17"/>
    </row>
    <row r="73" hidden="1">
      <c r="B73" s="17"/>
      <c r="L73" s="17"/>
    </row>
    <row r="74" hidden="1">
      <c r="B74" s="17"/>
      <c r="L74" s="17"/>
    </row>
    <row r="75" hidden="1">
      <c r="B75" s="17"/>
      <c r="L75" s="17"/>
    </row>
    <row r="76" hidden="1" s="2" customFormat="1">
      <c r="A76" s="35"/>
      <c r="B76" s="41"/>
      <c r="C76" s="35"/>
      <c r="D76" s="181" t="s">
        <v>50</v>
      </c>
      <c r="E76" s="182"/>
      <c r="F76" s="183" t="s">
        <v>51</v>
      </c>
      <c r="G76" s="181" t="s">
        <v>50</v>
      </c>
      <c r="H76" s="182"/>
      <c r="I76" s="182"/>
      <c r="J76" s="184" t="s">
        <v>51</v>
      </c>
      <c r="K76" s="182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hidden="1" s="2" customFormat="1" ht="14.4" customHeight="1">
      <c r="A77" s="35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hidden="1"/>
    <row r="79" hidden="1"/>
    <row r="80" hidden="1"/>
    <row r="81" s="2" customFormat="1" ht="6.96" customHeight="1">
      <c r="A81" s="35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103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0" t="str">
        <f>E7</f>
        <v>Včelín - Lokálna predajňa Včelco s.r.o.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100</v>
      </c>
      <c r="D86" s="19"/>
      <c r="E86" s="19"/>
      <c r="F86" s="19"/>
      <c r="G86" s="19"/>
      <c r="H86" s="19"/>
      <c r="I86" s="19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90" t="s">
        <v>101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784</v>
      </c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9" t="str">
        <f>E11</f>
        <v>ZTI - Zdravotechnika</v>
      </c>
      <c r="F89" s="37"/>
      <c r="G89" s="37"/>
      <c r="H89" s="37"/>
      <c r="I89" s="37"/>
      <c r="J89" s="37"/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19</v>
      </c>
      <c r="D91" s="37"/>
      <c r="E91" s="37"/>
      <c r="F91" s="24" t="str">
        <f>F14</f>
        <v xml:space="preserve"> </v>
      </c>
      <c r="G91" s="37"/>
      <c r="H91" s="37"/>
      <c r="I91" s="29" t="s">
        <v>21</v>
      </c>
      <c r="J91" s="82" t="str">
        <f>IF(J14="","",J14)</f>
        <v>27.4.2022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5.15" customHeight="1">
      <c r="A93" s="35"/>
      <c r="B93" s="36"/>
      <c r="C93" s="29" t="s">
        <v>23</v>
      </c>
      <c r="D93" s="37"/>
      <c r="E93" s="37"/>
      <c r="F93" s="24" t="str">
        <f>E17</f>
        <v>VČELCO, s.r.o.,Smolenice</v>
      </c>
      <c r="G93" s="37"/>
      <c r="H93" s="37"/>
      <c r="I93" s="29" t="s">
        <v>29</v>
      </c>
      <c r="J93" s="33" t="str">
        <f>E23</f>
        <v>Ing. Miloš Karol</v>
      </c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27</v>
      </c>
      <c r="D94" s="37"/>
      <c r="E94" s="37"/>
      <c r="F94" s="24" t="str">
        <f>IF(E20="","",E20)</f>
        <v>Vyplň údaj</v>
      </c>
      <c r="G94" s="37"/>
      <c r="H94" s="37"/>
      <c r="I94" s="29" t="s">
        <v>31</v>
      </c>
      <c r="J94" s="33" t="str">
        <f>E26</f>
        <v>Ing. Tibor Jakubis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91" t="s">
        <v>104</v>
      </c>
      <c r="D96" s="192"/>
      <c r="E96" s="192"/>
      <c r="F96" s="192"/>
      <c r="G96" s="192"/>
      <c r="H96" s="192"/>
      <c r="I96" s="192"/>
      <c r="J96" s="193" t="s">
        <v>105</v>
      </c>
      <c r="K96" s="192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6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4" t="s">
        <v>106</v>
      </c>
      <c r="D98" s="37"/>
      <c r="E98" s="37"/>
      <c r="F98" s="37"/>
      <c r="G98" s="37"/>
      <c r="H98" s="37"/>
      <c r="I98" s="37"/>
      <c r="J98" s="113">
        <f>J124</f>
        <v>0</v>
      </c>
      <c r="K98" s="37"/>
      <c r="L98" s="6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107</v>
      </c>
    </row>
    <row r="99" s="9" customFormat="1" ht="24.96" customHeight="1">
      <c r="A99" s="9"/>
      <c r="B99" s="195"/>
      <c r="C99" s="196"/>
      <c r="D99" s="197" t="s">
        <v>1140</v>
      </c>
      <c r="E99" s="198"/>
      <c r="F99" s="198"/>
      <c r="G99" s="198"/>
      <c r="H99" s="198"/>
      <c r="I99" s="198"/>
      <c r="J99" s="199">
        <f>J125</f>
        <v>0</v>
      </c>
      <c r="K99" s="196"/>
      <c r="L99" s="20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1"/>
      <c r="C100" s="136"/>
      <c r="D100" s="202" t="s">
        <v>1141</v>
      </c>
      <c r="E100" s="203"/>
      <c r="F100" s="203"/>
      <c r="G100" s="203"/>
      <c r="H100" s="203"/>
      <c r="I100" s="203"/>
      <c r="J100" s="204">
        <f>J126</f>
        <v>0</v>
      </c>
      <c r="K100" s="136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1"/>
      <c r="C101" s="136"/>
      <c r="D101" s="202" t="s">
        <v>120</v>
      </c>
      <c r="E101" s="203"/>
      <c r="F101" s="203"/>
      <c r="G101" s="203"/>
      <c r="H101" s="203"/>
      <c r="I101" s="203"/>
      <c r="J101" s="204">
        <f>J141</f>
        <v>0</v>
      </c>
      <c r="K101" s="136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1"/>
      <c r="C102" s="136"/>
      <c r="D102" s="202" t="s">
        <v>1142</v>
      </c>
      <c r="E102" s="203"/>
      <c r="F102" s="203"/>
      <c r="G102" s="203"/>
      <c r="H102" s="203"/>
      <c r="I102" s="203"/>
      <c r="J102" s="204">
        <f>J165</f>
        <v>0</v>
      </c>
      <c r="K102" s="136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6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6.96" customHeight="1">
      <c r="A104" s="35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="2" customFormat="1" ht="6.96" customHeight="1">
      <c r="A108" s="35"/>
      <c r="B108" s="71"/>
      <c r="C108" s="72"/>
      <c r="D108" s="72"/>
      <c r="E108" s="72"/>
      <c r="F108" s="72"/>
      <c r="G108" s="72"/>
      <c r="H108" s="72"/>
      <c r="I108" s="72"/>
      <c r="J108" s="72"/>
      <c r="K108" s="72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133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15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190" t="str">
        <f>E7</f>
        <v>Včelín - Lokálna predajňa Včelco s.r.o.</v>
      </c>
      <c r="F112" s="29"/>
      <c r="G112" s="29"/>
      <c r="H112" s="29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1" customFormat="1" ht="12" customHeight="1">
      <c r="B113" s="18"/>
      <c r="C113" s="29" t="s">
        <v>100</v>
      </c>
      <c r="D113" s="19"/>
      <c r="E113" s="19"/>
      <c r="F113" s="19"/>
      <c r="G113" s="19"/>
      <c r="H113" s="19"/>
      <c r="I113" s="19"/>
      <c r="J113" s="19"/>
      <c r="K113" s="19"/>
      <c r="L113" s="17"/>
    </row>
    <row r="114" s="2" customFormat="1" ht="16.5" customHeight="1">
      <c r="A114" s="35"/>
      <c r="B114" s="36"/>
      <c r="C114" s="37"/>
      <c r="D114" s="37"/>
      <c r="E114" s="190" t="s">
        <v>101</v>
      </c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784</v>
      </c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79" t="str">
        <f>E11</f>
        <v>ZTI - Zdravotechnika</v>
      </c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19</v>
      </c>
      <c r="D118" s="37"/>
      <c r="E118" s="37"/>
      <c r="F118" s="24" t="str">
        <f>F14</f>
        <v xml:space="preserve"> </v>
      </c>
      <c r="G118" s="37"/>
      <c r="H118" s="37"/>
      <c r="I118" s="29" t="s">
        <v>21</v>
      </c>
      <c r="J118" s="82" t="str">
        <f>IF(J14="","",J14)</f>
        <v>27.4.2022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5.15" customHeight="1">
      <c r="A120" s="35"/>
      <c r="B120" s="36"/>
      <c r="C120" s="29" t="s">
        <v>23</v>
      </c>
      <c r="D120" s="37"/>
      <c r="E120" s="37"/>
      <c r="F120" s="24" t="str">
        <f>E17</f>
        <v>VČELCO, s.r.o.,Smolenice</v>
      </c>
      <c r="G120" s="37"/>
      <c r="H120" s="37"/>
      <c r="I120" s="29" t="s">
        <v>29</v>
      </c>
      <c r="J120" s="33" t="str">
        <f>E23</f>
        <v>Ing. Miloš Karol</v>
      </c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5.15" customHeight="1">
      <c r="A121" s="35"/>
      <c r="B121" s="36"/>
      <c r="C121" s="29" t="s">
        <v>27</v>
      </c>
      <c r="D121" s="37"/>
      <c r="E121" s="37"/>
      <c r="F121" s="24" t="str">
        <f>IF(E20="","",E20)</f>
        <v>Vyplň údaj</v>
      </c>
      <c r="G121" s="37"/>
      <c r="H121" s="37"/>
      <c r="I121" s="29" t="s">
        <v>31</v>
      </c>
      <c r="J121" s="33" t="str">
        <f>E26</f>
        <v>Ing. Tibor Jakubis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0.32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11" customFormat="1" ht="29.28" customHeight="1">
      <c r="A123" s="206"/>
      <c r="B123" s="207"/>
      <c r="C123" s="208" t="s">
        <v>134</v>
      </c>
      <c r="D123" s="209" t="s">
        <v>60</v>
      </c>
      <c r="E123" s="209" t="s">
        <v>56</v>
      </c>
      <c r="F123" s="209" t="s">
        <v>57</v>
      </c>
      <c r="G123" s="209" t="s">
        <v>135</v>
      </c>
      <c r="H123" s="209" t="s">
        <v>136</v>
      </c>
      <c r="I123" s="209" t="s">
        <v>137</v>
      </c>
      <c r="J123" s="210" t="s">
        <v>105</v>
      </c>
      <c r="K123" s="211" t="s">
        <v>138</v>
      </c>
      <c r="L123" s="212"/>
      <c r="M123" s="103" t="s">
        <v>1</v>
      </c>
      <c r="N123" s="104" t="s">
        <v>39</v>
      </c>
      <c r="O123" s="104" t="s">
        <v>139</v>
      </c>
      <c r="P123" s="104" t="s">
        <v>140</v>
      </c>
      <c r="Q123" s="104" t="s">
        <v>141</v>
      </c>
      <c r="R123" s="104" t="s">
        <v>142</v>
      </c>
      <c r="S123" s="104" t="s">
        <v>143</v>
      </c>
      <c r="T123" s="105" t="s">
        <v>144</v>
      </c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</row>
    <row r="124" s="2" customFormat="1" ht="22.8" customHeight="1">
      <c r="A124" s="35"/>
      <c r="B124" s="36"/>
      <c r="C124" s="110" t="s">
        <v>106</v>
      </c>
      <c r="D124" s="37"/>
      <c r="E124" s="37"/>
      <c r="F124" s="37"/>
      <c r="G124" s="37"/>
      <c r="H124" s="37"/>
      <c r="I124" s="37"/>
      <c r="J124" s="213">
        <f>BK124</f>
        <v>0</v>
      </c>
      <c r="K124" s="37"/>
      <c r="L124" s="41"/>
      <c r="M124" s="106"/>
      <c r="N124" s="214"/>
      <c r="O124" s="107"/>
      <c r="P124" s="215">
        <f>P125</f>
        <v>0</v>
      </c>
      <c r="Q124" s="107"/>
      <c r="R124" s="215">
        <f>R125</f>
        <v>0</v>
      </c>
      <c r="S124" s="107"/>
      <c r="T124" s="216">
        <f>T125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4" t="s">
        <v>74</v>
      </c>
      <c r="AU124" s="14" t="s">
        <v>107</v>
      </c>
      <c r="BK124" s="217">
        <f>BK125</f>
        <v>0</v>
      </c>
    </row>
    <row r="125" s="12" customFormat="1" ht="25.92" customHeight="1">
      <c r="A125" s="12"/>
      <c r="B125" s="218"/>
      <c r="C125" s="219"/>
      <c r="D125" s="220" t="s">
        <v>74</v>
      </c>
      <c r="E125" s="221" t="s">
        <v>795</v>
      </c>
      <c r="F125" s="221" t="s">
        <v>437</v>
      </c>
      <c r="G125" s="219"/>
      <c r="H125" s="219"/>
      <c r="I125" s="222"/>
      <c r="J125" s="223">
        <f>BK125</f>
        <v>0</v>
      </c>
      <c r="K125" s="219"/>
      <c r="L125" s="224"/>
      <c r="M125" s="225"/>
      <c r="N125" s="226"/>
      <c r="O125" s="226"/>
      <c r="P125" s="227">
        <f>P126+P141+P165</f>
        <v>0</v>
      </c>
      <c r="Q125" s="226"/>
      <c r="R125" s="227">
        <f>R126+R141+R165</f>
        <v>0</v>
      </c>
      <c r="S125" s="226"/>
      <c r="T125" s="228">
        <f>T126+T141+T165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9" t="s">
        <v>81</v>
      </c>
      <c r="AT125" s="230" t="s">
        <v>74</v>
      </c>
      <c r="AU125" s="230" t="s">
        <v>75</v>
      </c>
      <c r="AY125" s="229" t="s">
        <v>147</v>
      </c>
      <c r="BK125" s="231">
        <f>BK126+BK141+BK165</f>
        <v>0</v>
      </c>
    </row>
    <row r="126" s="12" customFormat="1" ht="22.8" customHeight="1">
      <c r="A126" s="12"/>
      <c r="B126" s="218"/>
      <c r="C126" s="219"/>
      <c r="D126" s="220" t="s">
        <v>74</v>
      </c>
      <c r="E126" s="232" t="s">
        <v>1143</v>
      </c>
      <c r="F126" s="232" t="s">
        <v>1144</v>
      </c>
      <c r="G126" s="219"/>
      <c r="H126" s="219"/>
      <c r="I126" s="222"/>
      <c r="J126" s="233">
        <f>BK126</f>
        <v>0</v>
      </c>
      <c r="K126" s="219"/>
      <c r="L126" s="224"/>
      <c r="M126" s="225"/>
      <c r="N126" s="226"/>
      <c r="O126" s="226"/>
      <c r="P126" s="227">
        <f>SUM(P127:P140)</f>
        <v>0</v>
      </c>
      <c r="Q126" s="226"/>
      <c r="R126" s="227">
        <f>SUM(R127:R140)</f>
        <v>0</v>
      </c>
      <c r="S126" s="226"/>
      <c r="T126" s="228">
        <f>SUM(T127:T140)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9" t="s">
        <v>85</v>
      </c>
      <c r="AT126" s="230" t="s">
        <v>74</v>
      </c>
      <c r="AU126" s="230" t="s">
        <v>81</v>
      </c>
      <c r="AY126" s="229" t="s">
        <v>147</v>
      </c>
      <c r="BK126" s="231">
        <f>SUM(BK127:BK140)</f>
        <v>0</v>
      </c>
    </row>
    <row r="127" s="2" customFormat="1" ht="24.15" customHeight="1">
      <c r="A127" s="35"/>
      <c r="B127" s="36"/>
      <c r="C127" s="234" t="s">
        <v>81</v>
      </c>
      <c r="D127" s="234" t="s">
        <v>149</v>
      </c>
      <c r="E127" s="235" t="s">
        <v>1145</v>
      </c>
      <c r="F127" s="236" t="s">
        <v>1146</v>
      </c>
      <c r="G127" s="237" t="s">
        <v>444</v>
      </c>
      <c r="H127" s="238">
        <v>11</v>
      </c>
      <c r="I127" s="239"/>
      <c r="J127" s="240">
        <f>ROUND(I127*H127,2)</f>
        <v>0</v>
      </c>
      <c r="K127" s="241"/>
      <c r="L127" s="41"/>
      <c r="M127" s="242" t="s">
        <v>1</v>
      </c>
      <c r="N127" s="243" t="s">
        <v>41</v>
      </c>
      <c r="O127" s="94"/>
      <c r="P127" s="244">
        <f>O127*H127</f>
        <v>0</v>
      </c>
      <c r="Q127" s="244">
        <v>0</v>
      </c>
      <c r="R127" s="244">
        <f>Q127*H127</f>
        <v>0</v>
      </c>
      <c r="S127" s="244">
        <v>0</v>
      </c>
      <c r="T127" s="245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46" t="s">
        <v>176</v>
      </c>
      <c r="AT127" s="246" t="s">
        <v>149</v>
      </c>
      <c r="AU127" s="246" t="s">
        <v>85</v>
      </c>
      <c r="AY127" s="14" t="s">
        <v>147</v>
      </c>
      <c r="BE127" s="247">
        <f>IF(N127="základná",J127,0)</f>
        <v>0</v>
      </c>
      <c r="BF127" s="247">
        <f>IF(N127="znížená",J127,0)</f>
        <v>0</v>
      </c>
      <c r="BG127" s="247">
        <f>IF(N127="zákl. prenesená",J127,0)</f>
        <v>0</v>
      </c>
      <c r="BH127" s="247">
        <f>IF(N127="zníž. prenesená",J127,0)</f>
        <v>0</v>
      </c>
      <c r="BI127" s="247">
        <f>IF(N127="nulová",J127,0)</f>
        <v>0</v>
      </c>
      <c r="BJ127" s="14" t="s">
        <v>85</v>
      </c>
      <c r="BK127" s="247">
        <f>ROUND(I127*H127,2)</f>
        <v>0</v>
      </c>
      <c r="BL127" s="14" t="s">
        <v>176</v>
      </c>
      <c r="BM127" s="246" t="s">
        <v>85</v>
      </c>
    </row>
    <row r="128" s="2" customFormat="1" ht="21.75" customHeight="1">
      <c r="A128" s="35"/>
      <c r="B128" s="36"/>
      <c r="C128" s="234" t="s">
        <v>85</v>
      </c>
      <c r="D128" s="234" t="s">
        <v>149</v>
      </c>
      <c r="E128" s="235" t="s">
        <v>1147</v>
      </c>
      <c r="F128" s="236" t="s">
        <v>1148</v>
      </c>
      <c r="G128" s="237" t="s">
        <v>444</v>
      </c>
      <c r="H128" s="238">
        <v>43</v>
      </c>
      <c r="I128" s="239"/>
      <c r="J128" s="240">
        <f>ROUND(I128*H128,2)</f>
        <v>0</v>
      </c>
      <c r="K128" s="241"/>
      <c r="L128" s="41"/>
      <c r="M128" s="242" t="s">
        <v>1</v>
      </c>
      <c r="N128" s="243" t="s">
        <v>41</v>
      </c>
      <c r="O128" s="94"/>
      <c r="P128" s="244">
        <f>O128*H128</f>
        <v>0</v>
      </c>
      <c r="Q128" s="244">
        <v>0</v>
      </c>
      <c r="R128" s="244">
        <f>Q128*H128</f>
        <v>0</v>
      </c>
      <c r="S128" s="244">
        <v>0</v>
      </c>
      <c r="T128" s="245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46" t="s">
        <v>176</v>
      </c>
      <c r="AT128" s="246" t="s">
        <v>149</v>
      </c>
      <c r="AU128" s="246" t="s">
        <v>85</v>
      </c>
      <c r="AY128" s="14" t="s">
        <v>147</v>
      </c>
      <c r="BE128" s="247">
        <f>IF(N128="základná",J128,0)</f>
        <v>0</v>
      </c>
      <c r="BF128" s="247">
        <f>IF(N128="znížená",J128,0)</f>
        <v>0</v>
      </c>
      <c r="BG128" s="247">
        <f>IF(N128="zákl. prenesená",J128,0)</f>
        <v>0</v>
      </c>
      <c r="BH128" s="247">
        <f>IF(N128="zníž. prenesená",J128,0)</f>
        <v>0</v>
      </c>
      <c r="BI128" s="247">
        <f>IF(N128="nulová",J128,0)</f>
        <v>0</v>
      </c>
      <c r="BJ128" s="14" t="s">
        <v>85</v>
      </c>
      <c r="BK128" s="247">
        <f>ROUND(I128*H128,2)</f>
        <v>0</v>
      </c>
      <c r="BL128" s="14" t="s">
        <v>176</v>
      </c>
      <c r="BM128" s="246" t="s">
        <v>153</v>
      </c>
    </row>
    <row r="129" s="2" customFormat="1" ht="16.5" customHeight="1">
      <c r="A129" s="35"/>
      <c r="B129" s="36"/>
      <c r="C129" s="234" t="s">
        <v>156</v>
      </c>
      <c r="D129" s="234" t="s">
        <v>149</v>
      </c>
      <c r="E129" s="235" t="s">
        <v>1149</v>
      </c>
      <c r="F129" s="236" t="s">
        <v>1150</v>
      </c>
      <c r="G129" s="237" t="s">
        <v>444</v>
      </c>
      <c r="H129" s="238">
        <v>17</v>
      </c>
      <c r="I129" s="239"/>
      <c r="J129" s="240">
        <f>ROUND(I129*H129,2)</f>
        <v>0</v>
      </c>
      <c r="K129" s="241"/>
      <c r="L129" s="41"/>
      <c r="M129" s="242" t="s">
        <v>1</v>
      </c>
      <c r="N129" s="243" t="s">
        <v>41</v>
      </c>
      <c r="O129" s="94"/>
      <c r="P129" s="244">
        <f>O129*H129</f>
        <v>0</v>
      </c>
      <c r="Q129" s="244">
        <v>0</v>
      </c>
      <c r="R129" s="244">
        <f>Q129*H129</f>
        <v>0</v>
      </c>
      <c r="S129" s="244">
        <v>0</v>
      </c>
      <c r="T129" s="245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46" t="s">
        <v>176</v>
      </c>
      <c r="AT129" s="246" t="s">
        <v>149</v>
      </c>
      <c r="AU129" s="246" t="s">
        <v>85</v>
      </c>
      <c r="AY129" s="14" t="s">
        <v>147</v>
      </c>
      <c r="BE129" s="247">
        <f>IF(N129="základná",J129,0)</f>
        <v>0</v>
      </c>
      <c r="BF129" s="247">
        <f>IF(N129="znížená",J129,0)</f>
        <v>0</v>
      </c>
      <c r="BG129" s="247">
        <f>IF(N129="zákl. prenesená",J129,0)</f>
        <v>0</v>
      </c>
      <c r="BH129" s="247">
        <f>IF(N129="zníž. prenesená",J129,0)</f>
        <v>0</v>
      </c>
      <c r="BI129" s="247">
        <f>IF(N129="nulová",J129,0)</f>
        <v>0</v>
      </c>
      <c r="BJ129" s="14" t="s">
        <v>85</v>
      </c>
      <c r="BK129" s="247">
        <f>ROUND(I129*H129,2)</f>
        <v>0</v>
      </c>
      <c r="BL129" s="14" t="s">
        <v>176</v>
      </c>
      <c r="BM129" s="246" t="s">
        <v>159</v>
      </c>
    </row>
    <row r="130" s="2" customFormat="1" ht="21.75" customHeight="1">
      <c r="A130" s="35"/>
      <c r="B130" s="36"/>
      <c r="C130" s="234" t="s">
        <v>153</v>
      </c>
      <c r="D130" s="234" t="s">
        <v>149</v>
      </c>
      <c r="E130" s="235" t="s">
        <v>1151</v>
      </c>
      <c r="F130" s="236" t="s">
        <v>1152</v>
      </c>
      <c r="G130" s="237" t="s">
        <v>444</v>
      </c>
      <c r="H130" s="238">
        <v>2</v>
      </c>
      <c r="I130" s="239"/>
      <c r="J130" s="240">
        <f>ROUND(I130*H130,2)</f>
        <v>0</v>
      </c>
      <c r="K130" s="241"/>
      <c r="L130" s="41"/>
      <c r="M130" s="242" t="s">
        <v>1</v>
      </c>
      <c r="N130" s="243" t="s">
        <v>41</v>
      </c>
      <c r="O130" s="94"/>
      <c r="P130" s="244">
        <f>O130*H130</f>
        <v>0</v>
      </c>
      <c r="Q130" s="244">
        <v>0</v>
      </c>
      <c r="R130" s="244">
        <f>Q130*H130</f>
        <v>0</v>
      </c>
      <c r="S130" s="244">
        <v>0</v>
      </c>
      <c r="T130" s="245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46" t="s">
        <v>176</v>
      </c>
      <c r="AT130" s="246" t="s">
        <v>149</v>
      </c>
      <c r="AU130" s="246" t="s">
        <v>85</v>
      </c>
      <c r="AY130" s="14" t="s">
        <v>147</v>
      </c>
      <c r="BE130" s="247">
        <f>IF(N130="základná",J130,0)</f>
        <v>0</v>
      </c>
      <c r="BF130" s="247">
        <f>IF(N130="znížená",J130,0)</f>
        <v>0</v>
      </c>
      <c r="BG130" s="247">
        <f>IF(N130="zákl. prenesená",J130,0)</f>
        <v>0</v>
      </c>
      <c r="BH130" s="247">
        <f>IF(N130="zníž. prenesená",J130,0)</f>
        <v>0</v>
      </c>
      <c r="BI130" s="247">
        <f>IF(N130="nulová",J130,0)</f>
        <v>0</v>
      </c>
      <c r="BJ130" s="14" t="s">
        <v>85</v>
      </c>
      <c r="BK130" s="247">
        <f>ROUND(I130*H130,2)</f>
        <v>0</v>
      </c>
      <c r="BL130" s="14" t="s">
        <v>176</v>
      </c>
      <c r="BM130" s="246" t="s">
        <v>162</v>
      </c>
    </row>
    <row r="131" s="2" customFormat="1" ht="24.15" customHeight="1">
      <c r="A131" s="35"/>
      <c r="B131" s="36"/>
      <c r="C131" s="234" t="s">
        <v>163</v>
      </c>
      <c r="D131" s="234" t="s">
        <v>149</v>
      </c>
      <c r="E131" s="235" t="s">
        <v>1153</v>
      </c>
      <c r="F131" s="236" t="s">
        <v>1154</v>
      </c>
      <c r="G131" s="237" t="s">
        <v>444</v>
      </c>
      <c r="H131" s="238">
        <v>0.5</v>
      </c>
      <c r="I131" s="239"/>
      <c r="J131" s="240">
        <f>ROUND(I131*H131,2)</f>
        <v>0</v>
      </c>
      <c r="K131" s="241"/>
      <c r="L131" s="41"/>
      <c r="M131" s="242" t="s">
        <v>1</v>
      </c>
      <c r="N131" s="243" t="s">
        <v>41</v>
      </c>
      <c r="O131" s="94"/>
      <c r="P131" s="244">
        <f>O131*H131</f>
        <v>0</v>
      </c>
      <c r="Q131" s="244">
        <v>0</v>
      </c>
      <c r="R131" s="244">
        <f>Q131*H131</f>
        <v>0</v>
      </c>
      <c r="S131" s="244">
        <v>0</v>
      </c>
      <c r="T131" s="245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46" t="s">
        <v>176</v>
      </c>
      <c r="AT131" s="246" t="s">
        <v>149</v>
      </c>
      <c r="AU131" s="246" t="s">
        <v>85</v>
      </c>
      <c r="AY131" s="14" t="s">
        <v>147</v>
      </c>
      <c r="BE131" s="247">
        <f>IF(N131="základná",J131,0)</f>
        <v>0</v>
      </c>
      <c r="BF131" s="247">
        <f>IF(N131="znížená",J131,0)</f>
        <v>0</v>
      </c>
      <c r="BG131" s="247">
        <f>IF(N131="zákl. prenesená",J131,0)</f>
        <v>0</v>
      </c>
      <c r="BH131" s="247">
        <f>IF(N131="zníž. prenesená",J131,0)</f>
        <v>0</v>
      </c>
      <c r="BI131" s="247">
        <f>IF(N131="nulová",J131,0)</f>
        <v>0</v>
      </c>
      <c r="BJ131" s="14" t="s">
        <v>85</v>
      </c>
      <c r="BK131" s="247">
        <f>ROUND(I131*H131,2)</f>
        <v>0</v>
      </c>
      <c r="BL131" s="14" t="s">
        <v>176</v>
      </c>
      <c r="BM131" s="246" t="s">
        <v>166</v>
      </c>
    </row>
    <row r="132" s="2" customFormat="1" ht="24.15" customHeight="1">
      <c r="A132" s="35"/>
      <c r="B132" s="36"/>
      <c r="C132" s="234" t="s">
        <v>159</v>
      </c>
      <c r="D132" s="234" t="s">
        <v>149</v>
      </c>
      <c r="E132" s="235" t="s">
        <v>1155</v>
      </c>
      <c r="F132" s="236" t="s">
        <v>1156</v>
      </c>
      <c r="G132" s="237" t="s">
        <v>444</v>
      </c>
      <c r="H132" s="238">
        <v>8</v>
      </c>
      <c r="I132" s="239"/>
      <c r="J132" s="240">
        <f>ROUND(I132*H132,2)</f>
        <v>0</v>
      </c>
      <c r="K132" s="241"/>
      <c r="L132" s="41"/>
      <c r="M132" s="242" t="s">
        <v>1</v>
      </c>
      <c r="N132" s="243" t="s">
        <v>41</v>
      </c>
      <c r="O132" s="94"/>
      <c r="P132" s="244">
        <f>O132*H132</f>
        <v>0</v>
      </c>
      <c r="Q132" s="244">
        <v>0</v>
      </c>
      <c r="R132" s="244">
        <f>Q132*H132</f>
        <v>0</v>
      </c>
      <c r="S132" s="244">
        <v>0</v>
      </c>
      <c r="T132" s="245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46" t="s">
        <v>176</v>
      </c>
      <c r="AT132" s="246" t="s">
        <v>149</v>
      </c>
      <c r="AU132" s="246" t="s">
        <v>85</v>
      </c>
      <c r="AY132" s="14" t="s">
        <v>147</v>
      </c>
      <c r="BE132" s="247">
        <f>IF(N132="základná",J132,0)</f>
        <v>0</v>
      </c>
      <c r="BF132" s="247">
        <f>IF(N132="znížená",J132,0)</f>
        <v>0</v>
      </c>
      <c r="BG132" s="247">
        <f>IF(N132="zákl. prenesená",J132,0)</f>
        <v>0</v>
      </c>
      <c r="BH132" s="247">
        <f>IF(N132="zníž. prenesená",J132,0)</f>
        <v>0</v>
      </c>
      <c r="BI132" s="247">
        <f>IF(N132="nulová",J132,0)</f>
        <v>0</v>
      </c>
      <c r="BJ132" s="14" t="s">
        <v>85</v>
      </c>
      <c r="BK132" s="247">
        <f>ROUND(I132*H132,2)</f>
        <v>0</v>
      </c>
      <c r="BL132" s="14" t="s">
        <v>176</v>
      </c>
      <c r="BM132" s="246" t="s">
        <v>169</v>
      </c>
    </row>
    <row r="133" s="2" customFormat="1" ht="24.15" customHeight="1">
      <c r="A133" s="35"/>
      <c r="B133" s="36"/>
      <c r="C133" s="234" t="s">
        <v>170</v>
      </c>
      <c r="D133" s="234" t="s">
        <v>149</v>
      </c>
      <c r="E133" s="235" t="s">
        <v>1157</v>
      </c>
      <c r="F133" s="236" t="s">
        <v>1158</v>
      </c>
      <c r="G133" s="237" t="s">
        <v>444</v>
      </c>
      <c r="H133" s="238">
        <v>4</v>
      </c>
      <c r="I133" s="239"/>
      <c r="J133" s="240">
        <f>ROUND(I133*H133,2)</f>
        <v>0</v>
      </c>
      <c r="K133" s="241"/>
      <c r="L133" s="41"/>
      <c r="M133" s="242" t="s">
        <v>1</v>
      </c>
      <c r="N133" s="243" t="s">
        <v>41</v>
      </c>
      <c r="O133" s="94"/>
      <c r="P133" s="244">
        <f>O133*H133</f>
        <v>0</v>
      </c>
      <c r="Q133" s="244">
        <v>0</v>
      </c>
      <c r="R133" s="244">
        <f>Q133*H133</f>
        <v>0</v>
      </c>
      <c r="S133" s="244">
        <v>0</v>
      </c>
      <c r="T133" s="245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46" t="s">
        <v>176</v>
      </c>
      <c r="AT133" s="246" t="s">
        <v>149</v>
      </c>
      <c r="AU133" s="246" t="s">
        <v>85</v>
      </c>
      <c r="AY133" s="14" t="s">
        <v>147</v>
      </c>
      <c r="BE133" s="247">
        <f>IF(N133="základná",J133,0)</f>
        <v>0</v>
      </c>
      <c r="BF133" s="247">
        <f>IF(N133="znížená",J133,0)</f>
        <v>0</v>
      </c>
      <c r="BG133" s="247">
        <f>IF(N133="zákl. prenesená",J133,0)</f>
        <v>0</v>
      </c>
      <c r="BH133" s="247">
        <f>IF(N133="zníž. prenesená",J133,0)</f>
        <v>0</v>
      </c>
      <c r="BI133" s="247">
        <f>IF(N133="nulová",J133,0)</f>
        <v>0</v>
      </c>
      <c r="BJ133" s="14" t="s">
        <v>85</v>
      </c>
      <c r="BK133" s="247">
        <f>ROUND(I133*H133,2)</f>
        <v>0</v>
      </c>
      <c r="BL133" s="14" t="s">
        <v>176</v>
      </c>
      <c r="BM133" s="246" t="s">
        <v>173</v>
      </c>
    </row>
    <row r="134" s="2" customFormat="1" ht="24.15" customHeight="1">
      <c r="A134" s="35"/>
      <c r="B134" s="36"/>
      <c r="C134" s="234" t="s">
        <v>162</v>
      </c>
      <c r="D134" s="234" t="s">
        <v>149</v>
      </c>
      <c r="E134" s="235" t="s">
        <v>1159</v>
      </c>
      <c r="F134" s="236" t="s">
        <v>1160</v>
      </c>
      <c r="G134" s="237" t="s">
        <v>1161</v>
      </c>
      <c r="H134" s="238">
        <v>1</v>
      </c>
      <c r="I134" s="239"/>
      <c r="J134" s="240">
        <f>ROUND(I134*H134,2)</f>
        <v>0</v>
      </c>
      <c r="K134" s="241"/>
      <c r="L134" s="41"/>
      <c r="M134" s="242" t="s">
        <v>1</v>
      </c>
      <c r="N134" s="243" t="s">
        <v>41</v>
      </c>
      <c r="O134" s="94"/>
      <c r="P134" s="244">
        <f>O134*H134</f>
        <v>0</v>
      </c>
      <c r="Q134" s="244">
        <v>0</v>
      </c>
      <c r="R134" s="244">
        <f>Q134*H134</f>
        <v>0</v>
      </c>
      <c r="S134" s="244">
        <v>0</v>
      </c>
      <c r="T134" s="245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46" t="s">
        <v>176</v>
      </c>
      <c r="AT134" s="246" t="s">
        <v>149</v>
      </c>
      <c r="AU134" s="246" t="s">
        <v>85</v>
      </c>
      <c r="AY134" s="14" t="s">
        <v>147</v>
      </c>
      <c r="BE134" s="247">
        <f>IF(N134="základná",J134,0)</f>
        <v>0</v>
      </c>
      <c r="BF134" s="247">
        <f>IF(N134="znížená",J134,0)</f>
        <v>0</v>
      </c>
      <c r="BG134" s="247">
        <f>IF(N134="zákl. prenesená",J134,0)</f>
        <v>0</v>
      </c>
      <c r="BH134" s="247">
        <f>IF(N134="zníž. prenesená",J134,0)</f>
        <v>0</v>
      </c>
      <c r="BI134" s="247">
        <f>IF(N134="nulová",J134,0)</f>
        <v>0</v>
      </c>
      <c r="BJ134" s="14" t="s">
        <v>85</v>
      </c>
      <c r="BK134" s="247">
        <f>ROUND(I134*H134,2)</f>
        <v>0</v>
      </c>
      <c r="BL134" s="14" t="s">
        <v>176</v>
      </c>
      <c r="BM134" s="246" t="s">
        <v>176</v>
      </c>
    </row>
    <row r="135" s="2" customFormat="1" ht="24.15" customHeight="1">
      <c r="A135" s="35"/>
      <c r="B135" s="36"/>
      <c r="C135" s="234" t="s">
        <v>177</v>
      </c>
      <c r="D135" s="234" t="s">
        <v>149</v>
      </c>
      <c r="E135" s="235" t="s">
        <v>1162</v>
      </c>
      <c r="F135" s="236" t="s">
        <v>1163</v>
      </c>
      <c r="G135" s="237" t="s">
        <v>1161</v>
      </c>
      <c r="H135" s="238">
        <v>11</v>
      </c>
      <c r="I135" s="239"/>
      <c r="J135" s="240">
        <f>ROUND(I135*H135,2)</f>
        <v>0</v>
      </c>
      <c r="K135" s="241"/>
      <c r="L135" s="41"/>
      <c r="M135" s="242" t="s">
        <v>1</v>
      </c>
      <c r="N135" s="243" t="s">
        <v>41</v>
      </c>
      <c r="O135" s="94"/>
      <c r="P135" s="244">
        <f>O135*H135</f>
        <v>0</v>
      </c>
      <c r="Q135" s="244">
        <v>0</v>
      </c>
      <c r="R135" s="244">
        <f>Q135*H135</f>
        <v>0</v>
      </c>
      <c r="S135" s="244">
        <v>0</v>
      </c>
      <c r="T135" s="245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46" t="s">
        <v>176</v>
      </c>
      <c r="AT135" s="246" t="s">
        <v>149</v>
      </c>
      <c r="AU135" s="246" t="s">
        <v>85</v>
      </c>
      <c r="AY135" s="14" t="s">
        <v>147</v>
      </c>
      <c r="BE135" s="247">
        <f>IF(N135="základná",J135,0)</f>
        <v>0</v>
      </c>
      <c r="BF135" s="247">
        <f>IF(N135="znížená",J135,0)</f>
        <v>0</v>
      </c>
      <c r="BG135" s="247">
        <f>IF(N135="zákl. prenesená",J135,0)</f>
        <v>0</v>
      </c>
      <c r="BH135" s="247">
        <f>IF(N135="zníž. prenesená",J135,0)</f>
        <v>0</v>
      </c>
      <c r="BI135" s="247">
        <f>IF(N135="nulová",J135,0)</f>
        <v>0</v>
      </c>
      <c r="BJ135" s="14" t="s">
        <v>85</v>
      </c>
      <c r="BK135" s="247">
        <f>ROUND(I135*H135,2)</f>
        <v>0</v>
      </c>
      <c r="BL135" s="14" t="s">
        <v>176</v>
      </c>
      <c r="BM135" s="246" t="s">
        <v>180</v>
      </c>
    </row>
    <row r="136" s="2" customFormat="1" ht="24.15" customHeight="1">
      <c r="A136" s="35"/>
      <c r="B136" s="36"/>
      <c r="C136" s="234" t="s">
        <v>166</v>
      </c>
      <c r="D136" s="234" t="s">
        <v>149</v>
      </c>
      <c r="E136" s="235" t="s">
        <v>1164</v>
      </c>
      <c r="F136" s="236" t="s">
        <v>1165</v>
      </c>
      <c r="G136" s="237" t="s">
        <v>1161</v>
      </c>
      <c r="H136" s="238">
        <v>5</v>
      </c>
      <c r="I136" s="239"/>
      <c r="J136" s="240">
        <f>ROUND(I136*H136,2)</f>
        <v>0</v>
      </c>
      <c r="K136" s="241"/>
      <c r="L136" s="41"/>
      <c r="M136" s="242" t="s">
        <v>1</v>
      </c>
      <c r="N136" s="243" t="s">
        <v>41</v>
      </c>
      <c r="O136" s="94"/>
      <c r="P136" s="244">
        <f>O136*H136</f>
        <v>0</v>
      </c>
      <c r="Q136" s="244">
        <v>0</v>
      </c>
      <c r="R136" s="244">
        <f>Q136*H136</f>
        <v>0</v>
      </c>
      <c r="S136" s="244">
        <v>0</v>
      </c>
      <c r="T136" s="245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46" t="s">
        <v>176</v>
      </c>
      <c r="AT136" s="246" t="s">
        <v>149</v>
      </c>
      <c r="AU136" s="246" t="s">
        <v>85</v>
      </c>
      <c r="AY136" s="14" t="s">
        <v>147</v>
      </c>
      <c r="BE136" s="247">
        <f>IF(N136="základná",J136,0)</f>
        <v>0</v>
      </c>
      <c r="BF136" s="247">
        <f>IF(N136="znížená",J136,0)</f>
        <v>0</v>
      </c>
      <c r="BG136" s="247">
        <f>IF(N136="zákl. prenesená",J136,0)</f>
        <v>0</v>
      </c>
      <c r="BH136" s="247">
        <f>IF(N136="zníž. prenesená",J136,0)</f>
        <v>0</v>
      </c>
      <c r="BI136" s="247">
        <f>IF(N136="nulová",J136,0)</f>
        <v>0</v>
      </c>
      <c r="BJ136" s="14" t="s">
        <v>85</v>
      </c>
      <c r="BK136" s="247">
        <f>ROUND(I136*H136,2)</f>
        <v>0</v>
      </c>
      <c r="BL136" s="14" t="s">
        <v>176</v>
      </c>
      <c r="BM136" s="246" t="s">
        <v>7</v>
      </c>
    </row>
    <row r="137" s="2" customFormat="1" ht="16.5" customHeight="1">
      <c r="A137" s="35"/>
      <c r="B137" s="36"/>
      <c r="C137" s="248" t="s">
        <v>185</v>
      </c>
      <c r="D137" s="248" t="s">
        <v>444</v>
      </c>
      <c r="E137" s="249" t="s">
        <v>1166</v>
      </c>
      <c r="F137" s="250" t="s">
        <v>1167</v>
      </c>
      <c r="G137" s="251" t="s">
        <v>1161</v>
      </c>
      <c r="H137" s="252">
        <v>1</v>
      </c>
      <c r="I137" s="253"/>
      <c r="J137" s="254">
        <f>ROUND(I137*H137,2)</f>
        <v>0</v>
      </c>
      <c r="K137" s="255"/>
      <c r="L137" s="256"/>
      <c r="M137" s="257" t="s">
        <v>1</v>
      </c>
      <c r="N137" s="258" t="s">
        <v>41</v>
      </c>
      <c r="O137" s="94"/>
      <c r="P137" s="244">
        <f>O137*H137</f>
        <v>0</v>
      </c>
      <c r="Q137" s="244">
        <v>0</v>
      </c>
      <c r="R137" s="244">
        <f>Q137*H137</f>
        <v>0</v>
      </c>
      <c r="S137" s="244">
        <v>0</v>
      </c>
      <c r="T137" s="245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46" t="s">
        <v>206</v>
      </c>
      <c r="AT137" s="246" t="s">
        <v>444</v>
      </c>
      <c r="AU137" s="246" t="s">
        <v>85</v>
      </c>
      <c r="AY137" s="14" t="s">
        <v>147</v>
      </c>
      <c r="BE137" s="247">
        <f>IF(N137="základná",J137,0)</f>
        <v>0</v>
      </c>
      <c r="BF137" s="247">
        <f>IF(N137="znížená",J137,0)</f>
        <v>0</v>
      </c>
      <c r="BG137" s="247">
        <f>IF(N137="zákl. prenesená",J137,0)</f>
        <v>0</v>
      </c>
      <c r="BH137" s="247">
        <f>IF(N137="zníž. prenesená",J137,0)</f>
        <v>0</v>
      </c>
      <c r="BI137" s="247">
        <f>IF(N137="nulová",J137,0)</f>
        <v>0</v>
      </c>
      <c r="BJ137" s="14" t="s">
        <v>85</v>
      </c>
      <c r="BK137" s="247">
        <f>ROUND(I137*H137,2)</f>
        <v>0</v>
      </c>
      <c r="BL137" s="14" t="s">
        <v>176</v>
      </c>
      <c r="BM137" s="246" t="s">
        <v>188</v>
      </c>
    </row>
    <row r="138" s="2" customFormat="1" ht="21.75" customHeight="1">
      <c r="A138" s="35"/>
      <c r="B138" s="36"/>
      <c r="C138" s="248" t="s">
        <v>169</v>
      </c>
      <c r="D138" s="248" t="s">
        <v>444</v>
      </c>
      <c r="E138" s="249" t="s">
        <v>1168</v>
      </c>
      <c r="F138" s="250" t="s">
        <v>1169</v>
      </c>
      <c r="G138" s="251" t="s">
        <v>1161</v>
      </c>
      <c r="H138" s="252">
        <v>1</v>
      </c>
      <c r="I138" s="253"/>
      <c r="J138" s="254">
        <f>ROUND(I138*H138,2)</f>
        <v>0</v>
      </c>
      <c r="K138" s="255"/>
      <c r="L138" s="256"/>
      <c r="M138" s="257" t="s">
        <v>1</v>
      </c>
      <c r="N138" s="258" t="s">
        <v>41</v>
      </c>
      <c r="O138" s="94"/>
      <c r="P138" s="244">
        <f>O138*H138</f>
        <v>0</v>
      </c>
      <c r="Q138" s="244">
        <v>0</v>
      </c>
      <c r="R138" s="244">
        <f>Q138*H138</f>
        <v>0</v>
      </c>
      <c r="S138" s="244">
        <v>0</v>
      </c>
      <c r="T138" s="245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46" t="s">
        <v>206</v>
      </c>
      <c r="AT138" s="246" t="s">
        <v>444</v>
      </c>
      <c r="AU138" s="246" t="s">
        <v>85</v>
      </c>
      <c r="AY138" s="14" t="s">
        <v>147</v>
      </c>
      <c r="BE138" s="247">
        <f>IF(N138="základná",J138,0)</f>
        <v>0</v>
      </c>
      <c r="BF138" s="247">
        <f>IF(N138="znížená",J138,0)</f>
        <v>0</v>
      </c>
      <c r="BG138" s="247">
        <f>IF(N138="zákl. prenesená",J138,0)</f>
        <v>0</v>
      </c>
      <c r="BH138" s="247">
        <f>IF(N138="zníž. prenesená",J138,0)</f>
        <v>0</v>
      </c>
      <c r="BI138" s="247">
        <f>IF(N138="nulová",J138,0)</f>
        <v>0</v>
      </c>
      <c r="BJ138" s="14" t="s">
        <v>85</v>
      </c>
      <c r="BK138" s="247">
        <f>ROUND(I138*H138,2)</f>
        <v>0</v>
      </c>
      <c r="BL138" s="14" t="s">
        <v>176</v>
      </c>
      <c r="BM138" s="246" t="s">
        <v>192</v>
      </c>
    </row>
    <row r="139" s="2" customFormat="1" ht="24.15" customHeight="1">
      <c r="A139" s="35"/>
      <c r="B139" s="36"/>
      <c r="C139" s="234" t="s">
        <v>193</v>
      </c>
      <c r="D139" s="234" t="s">
        <v>149</v>
      </c>
      <c r="E139" s="235" t="s">
        <v>1170</v>
      </c>
      <c r="F139" s="236" t="s">
        <v>1171</v>
      </c>
      <c r="G139" s="237" t="s">
        <v>444</v>
      </c>
      <c r="H139" s="238">
        <v>85.5</v>
      </c>
      <c r="I139" s="239"/>
      <c r="J139" s="240">
        <f>ROUND(I139*H139,2)</f>
        <v>0</v>
      </c>
      <c r="K139" s="241"/>
      <c r="L139" s="41"/>
      <c r="M139" s="242" t="s">
        <v>1</v>
      </c>
      <c r="N139" s="243" t="s">
        <v>41</v>
      </c>
      <c r="O139" s="94"/>
      <c r="P139" s="244">
        <f>O139*H139</f>
        <v>0</v>
      </c>
      <c r="Q139" s="244">
        <v>0</v>
      </c>
      <c r="R139" s="244">
        <f>Q139*H139</f>
        <v>0</v>
      </c>
      <c r="S139" s="244">
        <v>0</v>
      </c>
      <c r="T139" s="24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46" t="s">
        <v>176</v>
      </c>
      <c r="AT139" s="246" t="s">
        <v>149</v>
      </c>
      <c r="AU139" s="246" t="s">
        <v>85</v>
      </c>
      <c r="AY139" s="14" t="s">
        <v>147</v>
      </c>
      <c r="BE139" s="247">
        <f>IF(N139="základná",J139,0)</f>
        <v>0</v>
      </c>
      <c r="BF139" s="247">
        <f>IF(N139="znížená",J139,0)</f>
        <v>0</v>
      </c>
      <c r="BG139" s="247">
        <f>IF(N139="zákl. prenesená",J139,0)</f>
        <v>0</v>
      </c>
      <c r="BH139" s="247">
        <f>IF(N139="zníž. prenesená",J139,0)</f>
        <v>0</v>
      </c>
      <c r="BI139" s="247">
        <f>IF(N139="nulová",J139,0)</f>
        <v>0</v>
      </c>
      <c r="BJ139" s="14" t="s">
        <v>85</v>
      </c>
      <c r="BK139" s="247">
        <f>ROUND(I139*H139,2)</f>
        <v>0</v>
      </c>
      <c r="BL139" s="14" t="s">
        <v>176</v>
      </c>
      <c r="BM139" s="246" t="s">
        <v>196</v>
      </c>
    </row>
    <row r="140" s="2" customFormat="1" ht="24.15" customHeight="1">
      <c r="A140" s="35"/>
      <c r="B140" s="36"/>
      <c r="C140" s="234" t="s">
        <v>173</v>
      </c>
      <c r="D140" s="234" t="s">
        <v>149</v>
      </c>
      <c r="E140" s="235" t="s">
        <v>1172</v>
      </c>
      <c r="F140" s="236" t="s">
        <v>1173</v>
      </c>
      <c r="G140" s="237" t="s">
        <v>476</v>
      </c>
      <c r="H140" s="259"/>
      <c r="I140" s="239"/>
      <c r="J140" s="240">
        <f>ROUND(I140*H140,2)</f>
        <v>0</v>
      </c>
      <c r="K140" s="241"/>
      <c r="L140" s="41"/>
      <c r="M140" s="242" t="s">
        <v>1</v>
      </c>
      <c r="N140" s="243" t="s">
        <v>41</v>
      </c>
      <c r="O140" s="94"/>
      <c r="P140" s="244">
        <f>O140*H140</f>
        <v>0</v>
      </c>
      <c r="Q140" s="244">
        <v>0</v>
      </c>
      <c r="R140" s="244">
        <f>Q140*H140</f>
        <v>0</v>
      </c>
      <c r="S140" s="244">
        <v>0</v>
      </c>
      <c r="T140" s="245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46" t="s">
        <v>176</v>
      </c>
      <c r="AT140" s="246" t="s">
        <v>149</v>
      </c>
      <c r="AU140" s="246" t="s">
        <v>85</v>
      </c>
      <c r="AY140" s="14" t="s">
        <v>147</v>
      </c>
      <c r="BE140" s="247">
        <f>IF(N140="základná",J140,0)</f>
        <v>0</v>
      </c>
      <c r="BF140" s="247">
        <f>IF(N140="znížená",J140,0)</f>
        <v>0</v>
      </c>
      <c r="BG140" s="247">
        <f>IF(N140="zákl. prenesená",J140,0)</f>
        <v>0</v>
      </c>
      <c r="BH140" s="247">
        <f>IF(N140="zníž. prenesená",J140,0)</f>
        <v>0</v>
      </c>
      <c r="BI140" s="247">
        <f>IF(N140="nulová",J140,0)</f>
        <v>0</v>
      </c>
      <c r="BJ140" s="14" t="s">
        <v>85</v>
      </c>
      <c r="BK140" s="247">
        <f>ROUND(I140*H140,2)</f>
        <v>0</v>
      </c>
      <c r="BL140" s="14" t="s">
        <v>176</v>
      </c>
      <c r="BM140" s="246" t="s">
        <v>199</v>
      </c>
    </row>
    <row r="141" s="12" customFormat="1" ht="22.8" customHeight="1">
      <c r="A141" s="12"/>
      <c r="B141" s="218"/>
      <c r="C141" s="219"/>
      <c r="D141" s="220" t="s">
        <v>74</v>
      </c>
      <c r="E141" s="232" t="s">
        <v>526</v>
      </c>
      <c r="F141" s="232" t="s">
        <v>527</v>
      </c>
      <c r="G141" s="219"/>
      <c r="H141" s="219"/>
      <c r="I141" s="222"/>
      <c r="J141" s="233">
        <f>BK141</f>
        <v>0</v>
      </c>
      <c r="K141" s="219"/>
      <c r="L141" s="224"/>
      <c r="M141" s="225"/>
      <c r="N141" s="226"/>
      <c r="O141" s="226"/>
      <c r="P141" s="227">
        <f>SUM(P142:P164)</f>
        <v>0</v>
      </c>
      <c r="Q141" s="226"/>
      <c r="R141" s="227">
        <f>SUM(R142:R164)</f>
        <v>0</v>
      </c>
      <c r="S141" s="226"/>
      <c r="T141" s="228">
        <f>SUM(T142:T164)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9" t="s">
        <v>85</v>
      </c>
      <c r="AT141" s="230" t="s">
        <v>74</v>
      </c>
      <c r="AU141" s="230" t="s">
        <v>81</v>
      </c>
      <c r="AY141" s="229" t="s">
        <v>147</v>
      </c>
      <c r="BK141" s="231">
        <f>SUM(BK142:BK164)</f>
        <v>0</v>
      </c>
    </row>
    <row r="142" s="2" customFormat="1" ht="16.5" customHeight="1">
      <c r="A142" s="35"/>
      <c r="B142" s="36"/>
      <c r="C142" s="234" t="s">
        <v>200</v>
      </c>
      <c r="D142" s="234" t="s">
        <v>149</v>
      </c>
      <c r="E142" s="235" t="s">
        <v>1174</v>
      </c>
      <c r="F142" s="236" t="s">
        <v>1175</v>
      </c>
      <c r="G142" s="237" t="s">
        <v>551</v>
      </c>
      <c r="H142" s="238">
        <v>11</v>
      </c>
      <c r="I142" s="239"/>
      <c r="J142" s="240">
        <f>ROUND(I142*H142,2)</f>
        <v>0</v>
      </c>
      <c r="K142" s="241"/>
      <c r="L142" s="41"/>
      <c r="M142" s="242" t="s">
        <v>1</v>
      </c>
      <c r="N142" s="243" t="s">
        <v>41</v>
      </c>
      <c r="O142" s="94"/>
      <c r="P142" s="244">
        <f>O142*H142</f>
        <v>0</v>
      </c>
      <c r="Q142" s="244">
        <v>0</v>
      </c>
      <c r="R142" s="244">
        <f>Q142*H142</f>
        <v>0</v>
      </c>
      <c r="S142" s="244">
        <v>0</v>
      </c>
      <c r="T142" s="245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46" t="s">
        <v>176</v>
      </c>
      <c r="AT142" s="246" t="s">
        <v>149</v>
      </c>
      <c r="AU142" s="246" t="s">
        <v>85</v>
      </c>
      <c r="AY142" s="14" t="s">
        <v>147</v>
      </c>
      <c r="BE142" s="247">
        <f>IF(N142="základná",J142,0)</f>
        <v>0</v>
      </c>
      <c r="BF142" s="247">
        <f>IF(N142="znížená",J142,0)</f>
        <v>0</v>
      </c>
      <c r="BG142" s="247">
        <f>IF(N142="zákl. prenesená",J142,0)</f>
        <v>0</v>
      </c>
      <c r="BH142" s="247">
        <f>IF(N142="zníž. prenesená",J142,0)</f>
        <v>0</v>
      </c>
      <c r="BI142" s="247">
        <f>IF(N142="nulová",J142,0)</f>
        <v>0</v>
      </c>
      <c r="BJ142" s="14" t="s">
        <v>85</v>
      </c>
      <c r="BK142" s="247">
        <f>ROUND(I142*H142,2)</f>
        <v>0</v>
      </c>
      <c r="BL142" s="14" t="s">
        <v>176</v>
      </c>
      <c r="BM142" s="246" t="s">
        <v>203</v>
      </c>
    </row>
    <row r="143" s="2" customFormat="1" ht="16.5" customHeight="1">
      <c r="A143" s="35"/>
      <c r="B143" s="36"/>
      <c r="C143" s="234" t="s">
        <v>176</v>
      </c>
      <c r="D143" s="234" t="s">
        <v>149</v>
      </c>
      <c r="E143" s="235" t="s">
        <v>1176</v>
      </c>
      <c r="F143" s="236" t="s">
        <v>1177</v>
      </c>
      <c r="G143" s="237" t="s">
        <v>551</v>
      </c>
      <c r="H143" s="238">
        <v>46</v>
      </c>
      <c r="I143" s="239"/>
      <c r="J143" s="240">
        <f>ROUND(I143*H143,2)</f>
        <v>0</v>
      </c>
      <c r="K143" s="241"/>
      <c r="L143" s="41"/>
      <c r="M143" s="242" t="s">
        <v>1</v>
      </c>
      <c r="N143" s="243" t="s">
        <v>41</v>
      </c>
      <c r="O143" s="94"/>
      <c r="P143" s="244">
        <f>O143*H143</f>
        <v>0</v>
      </c>
      <c r="Q143" s="244">
        <v>0</v>
      </c>
      <c r="R143" s="244">
        <f>Q143*H143</f>
        <v>0</v>
      </c>
      <c r="S143" s="244">
        <v>0</v>
      </c>
      <c r="T143" s="245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46" t="s">
        <v>176</v>
      </c>
      <c r="AT143" s="246" t="s">
        <v>149</v>
      </c>
      <c r="AU143" s="246" t="s">
        <v>85</v>
      </c>
      <c r="AY143" s="14" t="s">
        <v>147</v>
      </c>
      <c r="BE143" s="247">
        <f>IF(N143="základná",J143,0)</f>
        <v>0</v>
      </c>
      <c r="BF143" s="247">
        <f>IF(N143="znížená",J143,0)</f>
        <v>0</v>
      </c>
      <c r="BG143" s="247">
        <f>IF(N143="zákl. prenesená",J143,0)</f>
        <v>0</v>
      </c>
      <c r="BH143" s="247">
        <f>IF(N143="zníž. prenesená",J143,0)</f>
        <v>0</v>
      </c>
      <c r="BI143" s="247">
        <f>IF(N143="nulová",J143,0)</f>
        <v>0</v>
      </c>
      <c r="BJ143" s="14" t="s">
        <v>85</v>
      </c>
      <c r="BK143" s="247">
        <f>ROUND(I143*H143,2)</f>
        <v>0</v>
      </c>
      <c r="BL143" s="14" t="s">
        <v>176</v>
      </c>
      <c r="BM143" s="246" t="s">
        <v>206</v>
      </c>
    </row>
    <row r="144" s="2" customFormat="1" ht="16.5" customHeight="1">
      <c r="A144" s="35"/>
      <c r="B144" s="36"/>
      <c r="C144" s="234" t="s">
        <v>207</v>
      </c>
      <c r="D144" s="234" t="s">
        <v>149</v>
      </c>
      <c r="E144" s="235" t="s">
        <v>1178</v>
      </c>
      <c r="F144" s="236" t="s">
        <v>1179</v>
      </c>
      <c r="G144" s="237" t="s">
        <v>551</v>
      </c>
      <c r="H144" s="238">
        <v>69</v>
      </c>
      <c r="I144" s="239"/>
      <c r="J144" s="240">
        <f>ROUND(I144*H144,2)</f>
        <v>0</v>
      </c>
      <c r="K144" s="241"/>
      <c r="L144" s="41"/>
      <c r="M144" s="242" t="s">
        <v>1</v>
      </c>
      <c r="N144" s="243" t="s">
        <v>41</v>
      </c>
      <c r="O144" s="94"/>
      <c r="P144" s="244">
        <f>O144*H144</f>
        <v>0</v>
      </c>
      <c r="Q144" s="244">
        <v>0</v>
      </c>
      <c r="R144" s="244">
        <f>Q144*H144</f>
        <v>0</v>
      </c>
      <c r="S144" s="244">
        <v>0</v>
      </c>
      <c r="T144" s="245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46" t="s">
        <v>176</v>
      </c>
      <c r="AT144" s="246" t="s">
        <v>149</v>
      </c>
      <c r="AU144" s="246" t="s">
        <v>85</v>
      </c>
      <c r="AY144" s="14" t="s">
        <v>147</v>
      </c>
      <c r="BE144" s="247">
        <f>IF(N144="základná",J144,0)</f>
        <v>0</v>
      </c>
      <c r="BF144" s="247">
        <f>IF(N144="znížená",J144,0)</f>
        <v>0</v>
      </c>
      <c r="BG144" s="247">
        <f>IF(N144="zákl. prenesená",J144,0)</f>
        <v>0</v>
      </c>
      <c r="BH144" s="247">
        <f>IF(N144="zníž. prenesená",J144,0)</f>
        <v>0</v>
      </c>
      <c r="BI144" s="247">
        <f>IF(N144="nulová",J144,0)</f>
        <v>0</v>
      </c>
      <c r="BJ144" s="14" t="s">
        <v>85</v>
      </c>
      <c r="BK144" s="247">
        <f>ROUND(I144*H144,2)</f>
        <v>0</v>
      </c>
      <c r="BL144" s="14" t="s">
        <v>176</v>
      </c>
      <c r="BM144" s="246" t="s">
        <v>208</v>
      </c>
    </row>
    <row r="145" s="2" customFormat="1" ht="16.5" customHeight="1">
      <c r="A145" s="35"/>
      <c r="B145" s="36"/>
      <c r="C145" s="234" t="s">
        <v>180</v>
      </c>
      <c r="D145" s="234" t="s">
        <v>149</v>
      </c>
      <c r="E145" s="235" t="s">
        <v>1180</v>
      </c>
      <c r="F145" s="236" t="s">
        <v>1181</v>
      </c>
      <c r="G145" s="237" t="s">
        <v>551</v>
      </c>
      <c r="H145" s="238">
        <v>3</v>
      </c>
      <c r="I145" s="239"/>
      <c r="J145" s="240">
        <f>ROUND(I145*H145,2)</f>
        <v>0</v>
      </c>
      <c r="K145" s="241"/>
      <c r="L145" s="41"/>
      <c r="M145" s="242" t="s">
        <v>1</v>
      </c>
      <c r="N145" s="243" t="s">
        <v>41</v>
      </c>
      <c r="O145" s="94"/>
      <c r="P145" s="244">
        <f>O145*H145</f>
        <v>0</v>
      </c>
      <c r="Q145" s="244">
        <v>0</v>
      </c>
      <c r="R145" s="244">
        <f>Q145*H145</f>
        <v>0</v>
      </c>
      <c r="S145" s="244">
        <v>0</v>
      </c>
      <c r="T145" s="24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46" t="s">
        <v>176</v>
      </c>
      <c r="AT145" s="246" t="s">
        <v>149</v>
      </c>
      <c r="AU145" s="246" t="s">
        <v>85</v>
      </c>
      <c r="AY145" s="14" t="s">
        <v>147</v>
      </c>
      <c r="BE145" s="247">
        <f>IF(N145="základná",J145,0)</f>
        <v>0</v>
      </c>
      <c r="BF145" s="247">
        <f>IF(N145="znížená",J145,0)</f>
        <v>0</v>
      </c>
      <c r="BG145" s="247">
        <f>IF(N145="zákl. prenesená",J145,0)</f>
        <v>0</v>
      </c>
      <c r="BH145" s="247">
        <f>IF(N145="zníž. prenesená",J145,0)</f>
        <v>0</v>
      </c>
      <c r="BI145" s="247">
        <f>IF(N145="nulová",J145,0)</f>
        <v>0</v>
      </c>
      <c r="BJ145" s="14" t="s">
        <v>85</v>
      </c>
      <c r="BK145" s="247">
        <f>ROUND(I145*H145,2)</f>
        <v>0</v>
      </c>
      <c r="BL145" s="14" t="s">
        <v>176</v>
      </c>
      <c r="BM145" s="246" t="s">
        <v>211</v>
      </c>
    </row>
    <row r="146" s="2" customFormat="1" ht="21.75" customHeight="1">
      <c r="A146" s="35"/>
      <c r="B146" s="36"/>
      <c r="C146" s="234" t="s">
        <v>213</v>
      </c>
      <c r="D146" s="234" t="s">
        <v>149</v>
      </c>
      <c r="E146" s="235" t="s">
        <v>1182</v>
      </c>
      <c r="F146" s="236" t="s">
        <v>1183</v>
      </c>
      <c r="G146" s="237" t="s">
        <v>551</v>
      </c>
      <c r="H146" s="238">
        <v>20</v>
      </c>
      <c r="I146" s="239"/>
      <c r="J146" s="240">
        <f>ROUND(I146*H146,2)</f>
        <v>0</v>
      </c>
      <c r="K146" s="241"/>
      <c r="L146" s="41"/>
      <c r="M146" s="242" t="s">
        <v>1</v>
      </c>
      <c r="N146" s="243" t="s">
        <v>41</v>
      </c>
      <c r="O146" s="94"/>
      <c r="P146" s="244">
        <f>O146*H146</f>
        <v>0</v>
      </c>
      <c r="Q146" s="244">
        <v>0</v>
      </c>
      <c r="R146" s="244">
        <f>Q146*H146</f>
        <v>0</v>
      </c>
      <c r="S146" s="244">
        <v>0</v>
      </c>
      <c r="T146" s="245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46" t="s">
        <v>176</v>
      </c>
      <c r="AT146" s="246" t="s">
        <v>149</v>
      </c>
      <c r="AU146" s="246" t="s">
        <v>85</v>
      </c>
      <c r="AY146" s="14" t="s">
        <v>147</v>
      </c>
      <c r="BE146" s="247">
        <f>IF(N146="základná",J146,0)</f>
        <v>0</v>
      </c>
      <c r="BF146" s="247">
        <f>IF(N146="znížená",J146,0)</f>
        <v>0</v>
      </c>
      <c r="BG146" s="247">
        <f>IF(N146="zákl. prenesená",J146,0)</f>
        <v>0</v>
      </c>
      <c r="BH146" s="247">
        <f>IF(N146="zníž. prenesená",J146,0)</f>
        <v>0</v>
      </c>
      <c r="BI146" s="247">
        <f>IF(N146="nulová",J146,0)</f>
        <v>0</v>
      </c>
      <c r="BJ146" s="14" t="s">
        <v>85</v>
      </c>
      <c r="BK146" s="247">
        <f>ROUND(I146*H146,2)</f>
        <v>0</v>
      </c>
      <c r="BL146" s="14" t="s">
        <v>176</v>
      </c>
      <c r="BM146" s="246" t="s">
        <v>216</v>
      </c>
    </row>
    <row r="147" s="2" customFormat="1" ht="21.75" customHeight="1">
      <c r="A147" s="35"/>
      <c r="B147" s="36"/>
      <c r="C147" s="234" t="s">
        <v>7</v>
      </c>
      <c r="D147" s="234" t="s">
        <v>149</v>
      </c>
      <c r="E147" s="235" t="s">
        <v>1184</v>
      </c>
      <c r="F147" s="236" t="s">
        <v>1185</v>
      </c>
      <c r="G147" s="237" t="s">
        <v>551</v>
      </c>
      <c r="H147" s="238">
        <v>37</v>
      </c>
      <c r="I147" s="239"/>
      <c r="J147" s="240">
        <f>ROUND(I147*H147,2)</f>
        <v>0</v>
      </c>
      <c r="K147" s="241"/>
      <c r="L147" s="41"/>
      <c r="M147" s="242" t="s">
        <v>1</v>
      </c>
      <c r="N147" s="243" t="s">
        <v>41</v>
      </c>
      <c r="O147" s="94"/>
      <c r="P147" s="244">
        <f>O147*H147</f>
        <v>0</v>
      </c>
      <c r="Q147" s="244">
        <v>0</v>
      </c>
      <c r="R147" s="244">
        <f>Q147*H147</f>
        <v>0</v>
      </c>
      <c r="S147" s="244">
        <v>0</v>
      </c>
      <c r="T147" s="245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46" t="s">
        <v>176</v>
      </c>
      <c r="AT147" s="246" t="s">
        <v>149</v>
      </c>
      <c r="AU147" s="246" t="s">
        <v>85</v>
      </c>
      <c r="AY147" s="14" t="s">
        <v>147</v>
      </c>
      <c r="BE147" s="247">
        <f>IF(N147="základná",J147,0)</f>
        <v>0</v>
      </c>
      <c r="BF147" s="247">
        <f>IF(N147="znížená",J147,0)</f>
        <v>0</v>
      </c>
      <c r="BG147" s="247">
        <f>IF(N147="zákl. prenesená",J147,0)</f>
        <v>0</v>
      </c>
      <c r="BH147" s="247">
        <f>IF(N147="zníž. prenesená",J147,0)</f>
        <v>0</v>
      </c>
      <c r="BI147" s="247">
        <f>IF(N147="nulová",J147,0)</f>
        <v>0</v>
      </c>
      <c r="BJ147" s="14" t="s">
        <v>85</v>
      </c>
      <c r="BK147" s="247">
        <f>ROUND(I147*H147,2)</f>
        <v>0</v>
      </c>
      <c r="BL147" s="14" t="s">
        <v>176</v>
      </c>
      <c r="BM147" s="246" t="s">
        <v>219</v>
      </c>
    </row>
    <row r="148" s="2" customFormat="1" ht="24.15" customHeight="1">
      <c r="A148" s="35"/>
      <c r="B148" s="36"/>
      <c r="C148" s="234" t="s">
        <v>220</v>
      </c>
      <c r="D148" s="234" t="s">
        <v>149</v>
      </c>
      <c r="E148" s="235" t="s">
        <v>1186</v>
      </c>
      <c r="F148" s="236" t="s">
        <v>1187</v>
      </c>
      <c r="G148" s="237" t="s">
        <v>551</v>
      </c>
      <c r="H148" s="238">
        <v>3</v>
      </c>
      <c r="I148" s="239"/>
      <c r="J148" s="240">
        <f>ROUND(I148*H148,2)</f>
        <v>0</v>
      </c>
      <c r="K148" s="241"/>
      <c r="L148" s="41"/>
      <c r="M148" s="242" t="s">
        <v>1</v>
      </c>
      <c r="N148" s="243" t="s">
        <v>41</v>
      </c>
      <c r="O148" s="94"/>
      <c r="P148" s="244">
        <f>O148*H148</f>
        <v>0</v>
      </c>
      <c r="Q148" s="244">
        <v>0</v>
      </c>
      <c r="R148" s="244">
        <f>Q148*H148</f>
        <v>0</v>
      </c>
      <c r="S148" s="244">
        <v>0</v>
      </c>
      <c r="T148" s="24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46" t="s">
        <v>176</v>
      </c>
      <c r="AT148" s="246" t="s">
        <v>149</v>
      </c>
      <c r="AU148" s="246" t="s">
        <v>85</v>
      </c>
      <c r="AY148" s="14" t="s">
        <v>147</v>
      </c>
      <c r="BE148" s="247">
        <f>IF(N148="základná",J148,0)</f>
        <v>0</v>
      </c>
      <c r="BF148" s="247">
        <f>IF(N148="znížená",J148,0)</f>
        <v>0</v>
      </c>
      <c r="BG148" s="247">
        <f>IF(N148="zákl. prenesená",J148,0)</f>
        <v>0</v>
      </c>
      <c r="BH148" s="247">
        <f>IF(N148="zníž. prenesená",J148,0)</f>
        <v>0</v>
      </c>
      <c r="BI148" s="247">
        <f>IF(N148="nulová",J148,0)</f>
        <v>0</v>
      </c>
      <c r="BJ148" s="14" t="s">
        <v>85</v>
      </c>
      <c r="BK148" s="247">
        <f>ROUND(I148*H148,2)</f>
        <v>0</v>
      </c>
      <c r="BL148" s="14" t="s">
        <v>176</v>
      </c>
      <c r="BM148" s="246" t="s">
        <v>223</v>
      </c>
    </row>
    <row r="149" s="2" customFormat="1" ht="21.75" customHeight="1">
      <c r="A149" s="35"/>
      <c r="B149" s="36"/>
      <c r="C149" s="234" t="s">
        <v>188</v>
      </c>
      <c r="D149" s="234" t="s">
        <v>149</v>
      </c>
      <c r="E149" s="235" t="s">
        <v>1188</v>
      </c>
      <c r="F149" s="236" t="s">
        <v>1189</v>
      </c>
      <c r="G149" s="237" t="s">
        <v>551</v>
      </c>
      <c r="H149" s="238">
        <v>26</v>
      </c>
      <c r="I149" s="239"/>
      <c r="J149" s="240">
        <f>ROUND(I149*H149,2)</f>
        <v>0</v>
      </c>
      <c r="K149" s="241"/>
      <c r="L149" s="41"/>
      <c r="M149" s="242" t="s">
        <v>1</v>
      </c>
      <c r="N149" s="243" t="s">
        <v>41</v>
      </c>
      <c r="O149" s="94"/>
      <c r="P149" s="244">
        <f>O149*H149</f>
        <v>0</v>
      </c>
      <c r="Q149" s="244">
        <v>0</v>
      </c>
      <c r="R149" s="244">
        <f>Q149*H149</f>
        <v>0</v>
      </c>
      <c r="S149" s="244">
        <v>0</v>
      </c>
      <c r="T149" s="245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46" t="s">
        <v>176</v>
      </c>
      <c r="AT149" s="246" t="s">
        <v>149</v>
      </c>
      <c r="AU149" s="246" t="s">
        <v>85</v>
      </c>
      <c r="AY149" s="14" t="s">
        <v>147</v>
      </c>
      <c r="BE149" s="247">
        <f>IF(N149="základná",J149,0)</f>
        <v>0</v>
      </c>
      <c r="BF149" s="247">
        <f>IF(N149="znížená",J149,0)</f>
        <v>0</v>
      </c>
      <c r="BG149" s="247">
        <f>IF(N149="zákl. prenesená",J149,0)</f>
        <v>0</v>
      </c>
      <c r="BH149" s="247">
        <f>IF(N149="zníž. prenesená",J149,0)</f>
        <v>0</v>
      </c>
      <c r="BI149" s="247">
        <f>IF(N149="nulová",J149,0)</f>
        <v>0</v>
      </c>
      <c r="BJ149" s="14" t="s">
        <v>85</v>
      </c>
      <c r="BK149" s="247">
        <f>ROUND(I149*H149,2)</f>
        <v>0</v>
      </c>
      <c r="BL149" s="14" t="s">
        <v>176</v>
      </c>
      <c r="BM149" s="246" t="s">
        <v>226</v>
      </c>
    </row>
    <row r="150" s="2" customFormat="1" ht="21.75" customHeight="1">
      <c r="A150" s="35"/>
      <c r="B150" s="36"/>
      <c r="C150" s="234" t="s">
        <v>227</v>
      </c>
      <c r="D150" s="234" t="s">
        <v>149</v>
      </c>
      <c r="E150" s="235" t="s">
        <v>1190</v>
      </c>
      <c r="F150" s="236" t="s">
        <v>1191</v>
      </c>
      <c r="G150" s="237" t="s">
        <v>551</v>
      </c>
      <c r="H150" s="238">
        <v>32</v>
      </c>
      <c r="I150" s="239"/>
      <c r="J150" s="240">
        <f>ROUND(I150*H150,2)</f>
        <v>0</v>
      </c>
      <c r="K150" s="241"/>
      <c r="L150" s="41"/>
      <c r="M150" s="242" t="s">
        <v>1</v>
      </c>
      <c r="N150" s="243" t="s">
        <v>41</v>
      </c>
      <c r="O150" s="94"/>
      <c r="P150" s="244">
        <f>O150*H150</f>
        <v>0</v>
      </c>
      <c r="Q150" s="244">
        <v>0</v>
      </c>
      <c r="R150" s="244">
        <f>Q150*H150</f>
        <v>0</v>
      </c>
      <c r="S150" s="244">
        <v>0</v>
      </c>
      <c r="T150" s="245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46" t="s">
        <v>176</v>
      </c>
      <c r="AT150" s="246" t="s">
        <v>149</v>
      </c>
      <c r="AU150" s="246" t="s">
        <v>85</v>
      </c>
      <c r="AY150" s="14" t="s">
        <v>147</v>
      </c>
      <c r="BE150" s="247">
        <f>IF(N150="základná",J150,0)</f>
        <v>0</v>
      </c>
      <c r="BF150" s="247">
        <f>IF(N150="znížená",J150,0)</f>
        <v>0</v>
      </c>
      <c r="BG150" s="247">
        <f>IF(N150="zákl. prenesená",J150,0)</f>
        <v>0</v>
      </c>
      <c r="BH150" s="247">
        <f>IF(N150="zníž. prenesená",J150,0)</f>
        <v>0</v>
      </c>
      <c r="BI150" s="247">
        <f>IF(N150="nulová",J150,0)</f>
        <v>0</v>
      </c>
      <c r="BJ150" s="14" t="s">
        <v>85</v>
      </c>
      <c r="BK150" s="247">
        <f>ROUND(I150*H150,2)</f>
        <v>0</v>
      </c>
      <c r="BL150" s="14" t="s">
        <v>176</v>
      </c>
      <c r="BM150" s="246" t="s">
        <v>231</v>
      </c>
    </row>
    <row r="151" s="2" customFormat="1" ht="21.75" customHeight="1">
      <c r="A151" s="35"/>
      <c r="B151" s="36"/>
      <c r="C151" s="234" t="s">
        <v>192</v>
      </c>
      <c r="D151" s="234" t="s">
        <v>149</v>
      </c>
      <c r="E151" s="235" t="s">
        <v>1192</v>
      </c>
      <c r="F151" s="236" t="s">
        <v>1193</v>
      </c>
      <c r="G151" s="237" t="s">
        <v>551</v>
      </c>
      <c r="H151" s="238">
        <v>11</v>
      </c>
      <c r="I151" s="239"/>
      <c r="J151" s="240">
        <f>ROUND(I151*H151,2)</f>
        <v>0</v>
      </c>
      <c r="K151" s="241"/>
      <c r="L151" s="41"/>
      <c r="M151" s="242" t="s">
        <v>1</v>
      </c>
      <c r="N151" s="243" t="s">
        <v>41</v>
      </c>
      <c r="O151" s="94"/>
      <c r="P151" s="244">
        <f>O151*H151</f>
        <v>0</v>
      </c>
      <c r="Q151" s="244">
        <v>0</v>
      </c>
      <c r="R151" s="244">
        <f>Q151*H151</f>
        <v>0</v>
      </c>
      <c r="S151" s="244">
        <v>0</v>
      </c>
      <c r="T151" s="245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46" t="s">
        <v>176</v>
      </c>
      <c r="AT151" s="246" t="s">
        <v>149</v>
      </c>
      <c r="AU151" s="246" t="s">
        <v>85</v>
      </c>
      <c r="AY151" s="14" t="s">
        <v>147</v>
      </c>
      <c r="BE151" s="247">
        <f>IF(N151="základná",J151,0)</f>
        <v>0</v>
      </c>
      <c r="BF151" s="247">
        <f>IF(N151="znížená",J151,0)</f>
        <v>0</v>
      </c>
      <c r="BG151" s="247">
        <f>IF(N151="zákl. prenesená",J151,0)</f>
        <v>0</v>
      </c>
      <c r="BH151" s="247">
        <f>IF(N151="zníž. prenesená",J151,0)</f>
        <v>0</v>
      </c>
      <c r="BI151" s="247">
        <f>IF(N151="nulová",J151,0)</f>
        <v>0</v>
      </c>
      <c r="BJ151" s="14" t="s">
        <v>85</v>
      </c>
      <c r="BK151" s="247">
        <f>ROUND(I151*H151,2)</f>
        <v>0</v>
      </c>
      <c r="BL151" s="14" t="s">
        <v>176</v>
      </c>
      <c r="BM151" s="246" t="s">
        <v>234</v>
      </c>
    </row>
    <row r="152" s="2" customFormat="1" ht="16.5" customHeight="1">
      <c r="A152" s="35"/>
      <c r="B152" s="36"/>
      <c r="C152" s="234" t="s">
        <v>235</v>
      </c>
      <c r="D152" s="234" t="s">
        <v>149</v>
      </c>
      <c r="E152" s="235" t="s">
        <v>1194</v>
      </c>
      <c r="F152" s="236" t="s">
        <v>1195</v>
      </c>
      <c r="G152" s="237" t="s">
        <v>1196</v>
      </c>
      <c r="H152" s="238">
        <v>20</v>
      </c>
      <c r="I152" s="239"/>
      <c r="J152" s="240">
        <f>ROUND(I152*H152,2)</f>
        <v>0</v>
      </c>
      <c r="K152" s="241"/>
      <c r="L152" s="41"/>
      <c r="M152" s="242" t="s">
        <v>1</v>
      </c>
      <c r="N152" s="243" t="s">
        <v>41</v>
      </c>
      <c r="O152" s="94"/>
      <c r="P152" s="244">
        <f>O152*H152</f>
        <v>0</v>
      </c>
      <c r="Q152" s="244">
        <v>0</v>
      </c>
      <c r="R152" s="244">
        <f>Q152*H152</f>
        <v>0</v>
      </c>
      <c r="S152" s="244">
        <v>0</v>
      </c>
      <c r="T152" s="245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46" t="s">
        <v>176</v>
      </c>
      <c r="AT152" s="246" t="s">
        <v>149</v>
      </c>
      <c r="AU152" s="246" t="s">
        <v>85</v>
      </c>
      <c r="AY152" s="14" t="s">
        <v>147</v>
      </c>
      <c r="BE152" s="247">
        <f>IF(N152="základná",J152,0)</f>
        <v>0</v>
      </c>
      <c r="BF152" s="247">
        <f>IF(N152="znížená",J152,0)</f>
        <v>0</v>
      </c>
      <c r="BG152" s="247">
        <f>IF(N152="zákl. prenesená",J152,0)</f>
        <v>0</v>
      </c>
      <c r="BH152" s="247">
        <f>IF(N152="zníž. prenesená",J152,0)</f>
        <v>0</v>
      </c>
      <c r="BI152" s="247">
        <f>IF(N152="nulová",J152,0)</f>
        <v>0</v>
      </c>
      <c r="BJ152" s="14" t="s">
        <v>85</v>
      </c>
      <c r="BK152" s="247">
        <f>ROUND(I152*H152,2)</f>
        <v>0</v>
      </c>
      <c r="BL152" s="14" t="s">
        <v>176</v>
      </c>
      <c r="BM152" s="246" t="s">
        <v>238</v>
      </c>
    </row>
    <row r="153" s="2" customFormat="1" ht="16.5" customHeight="1">
      <c r="A153" s="35"/>
      <c r="B153" s="36"/>
      <c r="C153" s="234" t="s">
        <v>196</v>
      </c>
      <c r="D153" s="234" t="s">
        <v>149</v>
      </c>
      <c r="E153" s="235" t="s">
        <v>1197</v>
      </c>
      <c r="F153" s="236" t="s">
        <v>1198</v>
      </c>
      <c r="G153" s="237" t="s">
        <v>1196</v>
      </c>
      <c r="H153" s="238">
        <v>2</v>
      </c>
      <c r="I153" s="239"/>
      <c r="J153" s="240">
        <f>ROUND(I153*H153,2)</f>
        <v>0</v>
      </c>
      <c r="K153" s="241"/>
      <c r="L153" s="41"/>
      <c r="M153" s="242" t="s">
        <v>1</v>
      </c>
      <c r="N153" s="243" t="s">
        <v>41</v>
      </c>
      <c r="O153" s="94"/>
      <c r="P153" s="244">
        <f>O153*H153</f>
        <v>0</v>
      </c>
      <c r="Q153" s="244">
        <v>0</v>
      </c>
      <c r="R153" s="244">
        <f>Q153*H153</f>
        <v>0</v>
      </c>
      <c r="S153" s="244">
        <v>0</v>
      </c>
      <c r="T153" s="245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46" t="s">
        <v>176</v>
      </c>
      <c r="AT153" s="246" t="s">
        <v>149</v>
      </c>
      <c r="AU153" s="246" t="s">
        <v>85</v>
      </c>
      <c r="AY153" s="14" t="s">
        <v>147</v>
      </c>
      <c r="BE153" s="247">
        <f>IF(N153="základná",J153,0)</f>
        <v>0</v>
      </c>
      <c r="BF153" s="247">
        <f>IF(N153="znížená",J153,0)</f>
        <v>0</v>
      </c>
      <c r="BG153" s="247">
        <f>IF(N153="zákl. prenesená",J153,0)</f>
        <v>0</v>
      </c>
      <c r="BH153" s="247">
        <f>IF(N153="zníž. prenesená",J153,0)</f>
        <v>0</v>
      </c>
      <c r="BI153" s="247">
        <f>IF(N153="nulová",J153,0)</f>
        <v>0</v>
      </c>
      <c r="BJ153" s="14" t="s">
        <v>85</v>
      </c>
      <c r="BK153" s="247">
        <f>ROUND(I153*H153,2)</f>
        <v>0</v>
      </c>
      <c r="BL153" s="14" t="s">
        <v>176</v>
      </c>
      <c r="BM153" s="246" t="s">
        <v>241</v>
      </c>
    </row>
    <row r="154" s="2" customFormat="1" ht="16.5" customHeight="1">
      <c r="A154" s="35"/>
      <c r="B154" s="36"/>
      <c r="C154" s="234" t="s">
        <v>242</v>
      </c>
      <c r="D154" s="234" t="s">
        <v>149</v>
      </c>
      <c r="E154" s="235" t="s">
        <v>1199</v>
      </c>
      <c r="F154" s="236" t="s">
        <v>1200</v>
      </c>
      <c r="G154" s="237" t="s">
        <v>1196</v>
      </c>
      <c r="H154" s="238">
        <v>16</v>
      </c>
      <c r="I154" s="239"/>
      <c r="J154" s="240">
        <f>ROUND(I154*H154,2)</f>
        <v>0</v>
      </c>
      <c r="K154" s="241"/>
      <c r="L154" s="41"/>
      <c r="M154" s="242" t="s">
        <v>1</v>
      </c>
      <c r="N154" s="243" t="s">
        <v>41</v>
      </c>
      <c r="O154" s="94"/>
      <c r="P154" s="244">
        <f>O154*H154</f>
        <v>0</v>
      </c>
      <c r="Q154" s="244">
        <v>0</v>
      </c>
      <c r="R154" s="244">
        <f>Q154*H154</f>
        <v>0</v>
      </c>
      <c r="S154" s="244">
        <v>0</v>
      </c>
      <c r="T154" s="245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46" t="s">
        <v>176</v>
      </c>
      <c r="AT154" s="246" t="s">
        <v>149</v>
      </c>
      <c r="AU154" s="246" t="s">
        <v>85</v>
      </c>
      <c r="AY154" s="14" t="s">
        <v>147</v>
      </c>
      <c r="BE154" s="247">
        <f>IF(N154="základná",J154,0)</f>
        <v>0</v>
      </c>
      <c r="BF154" s="247">
        <f>IF(N154="znížená",J154,0)</f>
        <v>0</v>
      </c>
      <c r="BG154" s="247">
        <f>IF(N154="zákl. prenesená",J154,0)</f>
        <v>0</v>
      </c>
      <c r="BH154" s="247">
        <f>IF(N154="zníž. prenesená",J154,0)</f>
        <v>0</v>
      </c>
      <c r="BI154" s="247">
        <f>IF(N154="nulová",J154,0)</f>
        <v>0</v>
      </c>
      <c r="BJ154" s="14" t="s">
        <v>85</v>
      </c>
      <c r="BK154" s="247">
        <f>ROUND(I154*H154,2)</f>
        <v>0</v>
      </c>
      <c r="BL154" s="14" t="s">
        <v>176</v>
      </c>
      <c r="BM154" s="246" t="s">
        <v>245</v>
      </c>
    </row>
    <row r="155" s="2" customFormat="1" ht="16.5" customHeight="1">
      <c r="A155" s="35"/>
      <c r="B155" s="36"/>
      <c r="C155" s="248" t="s">
        <v>199</v>
      </c>
      <c r="D155" s="248" t="s">
        <v>444</v>
      </c>
      <c r="E155" s="249" t="s">
        <v>1201</v>
      </c>
      <c r="F155" s="250" t="s">
        <v>1202</v>
      </c>
      <c r="G155" s="251" t="s">
        <v>1196</v>
      </c>
      <c r="H155" s="252">
        <v>1</v>
      </c>
      <c r="I155" s="253"/>
      <c r="J155" s="254">
        <f>ROUND(I155*H155,2)</f>
        <v>0</v>
      </c>
      <c r="K155" s="255"/>
      <c r="L155" s="256"/>
      <c r="M155" s="257" t="s">
        <v>1</v>
      </c>
      <c r="N155" s="258" t="s">
        <v>41</v>
      </c>
      <c r="O155" s="94"/>
      <c r="P155" s="244">
        <f>O155*H155</f>
        <v>0</v>
      </c>
      <c r="Q155" s="244">
        <v>0</v>
      </c>
      <c r="R155" s="244">
        <f>Q155*H155</f>
        <v>0</v>
      </c>
      <c r="S155" s="244">
        <v>0</v>
      </c>
      <c r="T155" s="245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46" t="s">
        <v>206</v>
      </c>
      <c r="AT155" s="246" t="s">
        <v>444</v>
      </c>
      <c r="AU155" s="246" t="s">
        <v>85</v>
      </c>
      <c r="AY155" s="14" t="s">
        <v>147</v>
      </c>
      <c r="BE155" s="247">
        <f>IF(N155="základná",J155,0)</f>
        <v>0</v>
      </c>
      <c r="BF155" s="247">
        <f>IF(N155="znížená",J155,0)</f>
        <v>0</v>
      </c>
      <c r="BG155" s="247">
        <f>IF(N155="zákl. prenesená",J155,0)</f>
        <v>0</v>
      </c>
      <c r="BH155" s="247">
        <f>IF(N155="zníž. prenesená",J155,0)</f>
        <v>0</v>
      </c>
      <c r="BI155" s="247">
        <f>IF(N155="nulová",J155,0)</f>
        <v>0</v>
      </c>
      <c r="BJ155" s="14" t="s">
        <v>85</v>
      </c>
      <c r="BK155" s="247">
        <f>ROUND(I155*H155,2)</f>
        <v>0</v>
      </c>
      <c r="BL155" s="14" t="s">
        <v>176</v>
      </c>
      <c r="BM155" s="246" t="s">
        <v>248</v>
      </c>
    </row>
    <row r="156" s="2" customFormat="1" ht="16.5" customHeight="1">
      <c r="A156" s="35"/>
      <c r="B156" s="36"/>
      <c r="C156" s="248" t="s">
        <v>249</v>
      </c>
      <c r="D156" s="248" t="s">
        <v>444</v>
      </c>
      <c r="E156" s="249" t="s">
        <v>1203</v>
      </c>
      <c r="F156" s="250" t="s">
        <v>1204</v>
      </c>
      <c r="G156" s="251" t="s">
        <v>1196</v>
      </c>
      <c r="H156" s="252">
        <v>2</v>
      </c>
      <c r="I156" s="253"/>
      <c r="J156" s="254">
        <f>ROUND(I156*H156,2)</f>
        <v>0</v>
      </c>
      <c r="K156" s="255"/>
      <c r="L156" s="256"/>
      <c r="M156" s="257" t="s">
        <v>1</v>
      </c>
      <c r="N156" s="258" t="s">
        <v>41</v>
      </c>
      <c r="O156" s="94"/>
      <c r="P156" s="244">
        <f>O156*H156</f>
        <v>0</v>
      </c>
      <c r="Q156" s="244">
        <v>0</v>
      </c>
      <c r="R156" s="244">
        <f>Q156*H156</f>
        <v>0</v>
      </c>
      <c r="S156" s="244">
        <v>0</v>
      </c>
      <c r="T156" s="245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46" t="s">
        <v>206</v>
      </c>
      <c r="AT156" s="246" t="s">
        <v>444</v>
      </c>
      <c r="AU156" s="246" t="s">
        <v>85</v>
      </c>
      <c r="AY156" s="14" t="s">
        <v>147</v>
      </c>
      <c r="BE156" s="247">
        <f>IF(N156="základná",J156,0)</f>
        <v>0</v>
      </c>
      <c r="BF156" s="247">
        <f>IF(N156="znížená",J156,0)</f>
        <v>0</v>
      </c>
      <c r="BG156" s="247">
        <f>IF(N156="zákl. prenesená",J156,0)</f>
        <v>0</v>
      </c>
      <c r="BH156" s="247">
        <f>IF(N156="zníž. prenesená",J156,0)</f>
        <v>0</v>
      </c>
      <c r="BI156" s="247">
        <f>IF(N156="nulová",J156,0)</f>
        <v>0</v>
      </c>
      <c r="BJ156" s="14" t="s">
        <v>85</v>
      </c>
      <c r="BK156" s="247">
        <f>ROUND(I156*H156,2)</f>
        <v>0</v>
      </c>
      <c r="BL156" s="14" t="s">
        <v>176</v>
      </c>
      <c r="BM156" s="246" t="s">
        <v>252</v>
      </c>
    </row>
    <row r="157" s="2" customFormat="1" ht="16.5" customHeight="1">
      <c r="A157" s="35"/>
      <c r="B157" s="36"/>
      <c r="C157" s="248" t="s">
        <v>203</v>
      </c>
      <c r="D157" s="248" t="s">
        <v>444</v>
      </c>
      <c r="E157" s="249" t="s">
        <v>1205</v>
      </c>
      <c r="F157" s="250" t="s">
        <v>1206</v>
      </c>
      <c r="G157" s="251" t="s">
        <v>1196</v>
      </c>
      <c r="H157" s="252">
        <v>1</v>
      </c>
      <c r="I157" s="253"/>
      <c r="J157" s="254">
        <f>ROUND(I157*H157,2)</f>
        <v>0</v>
      </c>
      <c r="K157" s="255"/>
      <c r="L157" s="256"/>
      <c r="M157" s="257" t="s">
        <v>1</v>
      </c>
      <c r="N157" s="258" t="s">
        <v>41</v>
      </c>
      <c r="O157" s="94"/>
      <c r="P157" s="244">
        <f>O157*H157</f>
        <v>0</v>
      </c>
      <c r="Q157" s="244">
        <v>0</v>
      </c>
      <c r="R157" s="244">
        <f>Q157*H157</f>
        <v>0</v>
      </c>
      <c r="S157" s="244">
        <v>0</v>
      </c>
      <c r="T157" s="245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46" t="s">
        <v>206</v>
      </c>
      <c r="AT157" s="246" t="s">
        <v>444</v>
      </c>
      <c r="AU157" s="246" t="s">
        <v>85</v>
      </c>
      <c r="AY157" s="14" t="s">
        <v>147</v>
      </c>
      <c r="BE157" s="247">
        <f>IF(N157="základná",J157,0)</f>
        <v>0</v>
      </c>
      <c r="BF157" s="247">
        <f>IF(N157="znížená",J157,0)</f>
        <v>0</v>
      </c>
      <c r="BG157" s="247">
        <f>IF(N157="zákl. prenesená",J157,0)</f>
        <v>0</v>
      </c>
      <c r="BH157" s="247">
        <f>IF(N157="zníž. prenesená",J157,0)</f>
        <v>0</v>
      </c>
      <c r="BI157" s="247">
        <f>IF(N157="nulová",J157,0)</f>
        <v>0</v>
      </c>
      <c r="BJ157" s="14" t="s">
        <v>85</v>
      </c>
      <c r="BK157" s="247">
        <f>ROUND(I157*H157,2)</f>
        <v>0</v>
      </c>
      <c r="BL157" s="14" t="s">
        <v>176</v>
      </c>
      <c r="BM157" s="246" t="s">
        <v>255</v>
      </c>
    </row>
    <row r="158" s="2" customFormat="1" ht="16.5" customHeight="1">
      <c r="A158" s="35"/>
      <c r="B158" s="36"/>
      <c r="C158" s="248" t="s">
        <v>256</v>
      </c>
      <c r="D158" s="248" t="s">
        <v>444</v>
      </c>
      <c r="E158" s="249" t="s">
        <v>1207</v>
      </c>
      <c r="F158" s="250" t="s">
        <v>1208</v>
      </c>
      <c r="G158" s="251" t="s">
        <v>1196</v>
      </c>
      <c r="H158" s="252">
        <v>1</v>
      </c>
      <c r="I158" s="253"/>
      <c r="J158" s="254">
        <f>ROUND(I158*H158,2)</f>
        <v>0</v>
      </c>
      <c r="K158" s="255"/>
      <c r="L158" s="256"/>
      <c r="M158" s="257" t="s">
        <v>1</v>
      </c>
      <c r="N158" s="258" t="s">
        <v>41</v>
      </c>
      <c r="O158" s="94"/>
      <c r="P158" s="244">
        <f>O158*H158</f>
        <v>0</v>
      </c>
      <c r="Q158" s="244">
        <v>0</v>
      </c>
      <c r="R158" s="244">
        <f>Q158*H158</f>
        <v>0</v>
      </c>
      <c r="S158" s="244">
        <v>0</v>
      </c>
      <c r="T158" s="245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46" t="s">
        <v>206</v>
      </c>
      <c r="AT158" s="246" t="s">
        <v>444</v>
      </c>
      <c r="AU158" s="246" t="s">
        <v>85</v>
      </c>
      <c r="AY158" s="14" t="s">
        <v>147</v>
      </c>
      <c r="BE158" s="247">
        <f>IF(N158="základná",J158,0)</f>
        <v>0</v>
      </c>
      <c r="BF158" s="247">
        <f>IF(N158="znížená",J158,0)</f>
        <v>0</v>
      </c>
      <c r="BG158" s="247">
        <f>IF(N158="zákl. prenesená",J158,0)</f>
        <v>0</v>
      </c>
      <c r="BH158" s="247">
        <f>IF(N158="zníž. prenesená",J158,0)</f>
        <v>0</v>
      </c>
      <c r="BI158" s="247">
        <f>IF(N158="nulová",J158,0)</f>
        <v>0</v>
      </c>
      <c r="BJ158" s="14" t="s">
        <v>85</v>
      </c>
      <c r="BK158" s="247">
        <f>ROUND(I158*H158,2)</f>
        <v>0</v>
      </c>
      <c r="BL158" s="14" t="s">
        <v>176</v>
      </c>
      <c r="BM158" s="246" t="s">
        <v>259</v>
      </c>
    </row>
    <row r="159" s="2" customFormat="1" ht="16.5" customHeight="1">
      <c r="A159" s="35"/>
      <c r="B159" s="36"/>
      <c r="C159" s="248" t="s">
        <v>206</v>
      </c>
      <c r="D159" s="248" t="s">
        <v>444</v>
      </c>
      <c r="E159" s="249" t="s">
        <v>1209</v>
      </c>
      <c r="F159" s="250" t="s">
        <v>1210</v>
      </c>
      <c r="G159" s="251" t="s">
        <v>1196</v>
      </c>
      <c r="H159" s="252">
        <v>1</v>
      </c>
      <c r="I159" s="253"/>
      <c r="J159" s="254">
        <f>ROUND(I159*H159,2)</f>
        <v>0</v>
      </c>
      <c r="K159" s="255"/>
      <c r="L159" s="256"/>
      <c r="M159" s="257" t="s">
        <v>1</v>
      </c>
      <c r="N159" s="258" t="s">
        <v>41</v>
      </c>
      <c r="O159" s="94"/>
      <c r="P159" s="244">
        <f>O159*H159</f>
        <v>0</v>
      </c>
      <c r="Q159" s="244">
        <v>0</v>
      </c>
      <c r="R159" s="244">
        <f>Q159*H159</f>
        <v>0</v>
      </c>
      <c r="S159" s="244">
        <v>0</v>
      </c>
      <c r="T159" s="245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46" t="s">
        <v>206</v>
      </c>
      <c r="AT159" s="246" t="s">
        <v>444</v>
      </c>
      <c r="AU159" s="246" t="s">
        <v>85</v>
      </c>
      <c r="AY159" s="14" t="s">
        <v>147</v>
      </c>
      <c r="BE159" s="247">
        <f>IF(N159="základná",J159,0)</f>
        <v>0</v>
      </c>
      <c r="BF159" s="247">
        <f>IF(N159="znížená",J159,0)</f>
        <v>0</v>
      </c>
      <c r="BG159" s="247">
        <f>IF(N159="zákl. prenesená",J159,0)</f>
        <v>0</v>
      </c>
      <c r="BH159" s="247">
        <f>IF(N159="zníž. prenesená",J159,0)</f>
        <v>0</v>
      </c>
      <c r="BI159" s="247">
        <f>IF(N159="nulová",J159,0)</f>
        <v>0</v>
      </c>
      <c r="BJ159" s="14" t="s">
        <v>85</v>
      </c>
      <c r="BK159" s="247">
        <f>ROUND(I159*H159,2)</f>
        <v>0</v>
      </c>
      <c r="BL159" s="14" t="s">
        <v>176</v>
      </c>
      <c r="BM159" s="246" t="s">
        <v>262</v>
      </c>
    </row>
    <row r="160" s="2" customFormat="1" ht="16.5" customHeight="1">
      <c r="A160" s="35"/>
      <c r="B160" s="36"/>
      <c r="C160" s="234" t="s">
        <v>264</v>
      </c>
      <c r="D160" s="234" t="s">
        <v>149</v>
      </c>
      <c r="E160" s="235" t="s">
        <v>1211</v>
      </c>
      <c r="F160" s="236" t="s">
        <v>1212</v>
      </c>
      <c r="G160" s="237" t="s">
        <v>1196</v>
      </c>
      <c r="H160" s="238">
        <v>6</v>
      </c>
      <c r="I160" s="239"/>
      <c r="J160" s="240">
        <f>ROUND(I160*H160,2)</f>
        <v>0</v>
      </c>
      <c r="K160" s="241"/>
      <c r="L160" s="41"/>
      <c r="M160" s="242" t="s">
        <v>1</v>
      </c>
      <c r="N160" s="243" t="s">
        <v>41</v>
      </c>
      <c r="O160" s="94"/>
      <c r="P160" s="244">
        <f>O160*H160</f>
        <v>0</v>
      </c>
      <c r="Q160" s="244">
        <v>0</v>
      </c>
      <c r="R160" s="244">
        <f>Q160*H160</f>
        <v>0</v>
      </c>
      <c r="S160" s="244">
        <v>0</v>
      </c>
      <c r="T160" s="245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46" t="s">
        <v>176</v>
      </c>
      <c r="AT160" s="246" t="s">
        <v>149</v>
      </c>
      <c r="AU160" s="246" t="s">
        <v>85</v>
      </c>
      <c r="AY160" s="14" t="s">
        <v>147</v>
      </c>
      <c r="BE160" s="247">
        <f>IF(N160="základná",J160,0)</f>
        <v>0</v>
      </c>
      <c r="BF160" s="247">
        <f>IF(N160="znížená",J160,0)</f>
        <v>0</v>
      </c>
      <c r="BG160" s="247">
        <f>IF(N160="zákl. prenesená",J160,0)</f>
        <v>0</v>
      </c>
      <c r="BH160" s="247">
        <f>IF(N160="zníž. prenesená",J160,0)</f>
        <v>0</v>
      </c>
      <c r="BI160" s="247">
        <f>IF(N160="nulová",J160,0)</f>
        <v>0</v>
      </c>
      <c r="BJ160" s="14" t="s">
        <v>85</v>
      </c>
      <c r="BK160" s="247">
        <f>ROUND(I160*H160,2)</f>
        <v>0</v>
      </c>
      <c r="BL160" s="14" t="s">
        <v>176</v>
      </c>
      <c r="BM160" s="246" t="s">
        <v>267</v>
      </c>
    </row>
    <row r="161" s="2" customFormat="1" ht="21.75" customHeight="1">
      <c r="A161" s="35"/>
      <c r="B161" s="36"/>
      <c r="C161" s="248" t="s">
        <v>208</v>
      </c>
      <c r="D161" s="248" t="s">
        <v>444</v>
      </c>
      <c r="E161" s="249" t="s">
        <v>1213</v>
      </c>
      <c r="F161" s="250" t="s">
        <v>1214</v>
      </c>
      <c r="G161" s="251" t="s">
        <v>1196</v>
      </c>
      <c r="H161" s="252">
        <v>1</v>
      </c>
      <c r="I161" s="253"/>
      <c r="J161" s="254">
        <f>ROUND(I161*H161,2)</f>
        <v>0</v>
      </c>
      <c r="K161" s="255"/>
      <c r="L161" s="256"/>
      <c r="M161" s="257" t="s">
        <v>1</v>
      </c>
      <c r="N161" s="258" t="s">
        <v>41</v>
      </c>
      <c r="O161" s="94"/>
      <c r="P161" s="244">
        <f>O161*H161</f>
        <v>0</v>
      </c>
      <c r="Q161" s="244">
        <v>0</v>
      </c>
      <c r="R161" s="244">
        <f>Q161*H161</f>
        <v>0</v>
      </c>
      <c r="S161" s="244">
        <v>0</v>
      </c>
      <c r="T161" s="245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46" t="s">
        <v>206</v>
      </c>
      <c r="AT161" s="246" t="s">
        <v>444</v>
      </c>
      <c r="AU161" s="246" t="s">
        <v>85</v>
      </c>
      <c r="AY161" s="14" t="s">
        <v>147</v>
      </c>
      <c r="BE161" s="247">
        <f>IF(N161="základná",J161,0)</f>
        <v>0</v>
      </c>
      <c r="BF161" s="247">
        <f>IF(N161="znížená",J161,0)</f>
        <v>0</v>
      </c>
      <c r="BG161" s="247">
        <f>IF(N161="zákl. prenesená",J161,0)</f>
        <v>0</v>
      </c>
      <c r="BH161" s="247">
        <f>IF(N161="zníž. prenesená",J161,0)</f>
        <v>0</v>
      </c>
      <c r="BI161" s="247">
        <f>IF(N161="nulová",J161,0)</f>
        <v>0</v>
      </c>
      <c r="BJ161" s="14" t="s">
        <v>85</v>
      </c>
      <c r="BK161" s="247">
        <f>ROUND(I161*H161,2)</f>
        <v>0</v>
      </c>
      <c r="BL161" s="14" t="s">
        <v>176</v>
      </c>
      <c r="BM161" s="246" t="s">
        <v>270</v>
      </c>
    </row>
    <row r="162" s="2" customFormat="1" ht="24.15" customHeight="1">
      <c r="A162" s="35"/>
      <c r="B162" s="36"/>
      <c r="C162" s="234" t="s">
        <v>271</v>
      </c>
      <c r="D162" s="234" t="s">
        <v>149</v>
      </c>
      <c r="E162" s="235" t="s">
        <v>1215</v>
      </c>
      <c r="F162" s="236" t="s">
        <v>1216</v>
      </c>
      <c r="G162" s="237" t="s">
        <v>444</v>
      </c>
      <c r="H162" s="238">
        <v>129</v>
      </c>
      <c r="I162" s="239"/>
      <c r="J162" s="240">
        <f>ROUND(I162*H162,2)</f>
        <v>0</v>
      </c>
      <c r="K162" s="241"/>
      <c r="L162" s="41"/>
      <c r="M162" s="242" t="s">
        <v>1</v>
      </c>
      <c r="N162" s="243" t="s">
        <v>41</v>
      </c>
      <c r="O162" s="94"/>
      <c r="P162" s="244">
        <f>O162*H162</f>
        <v>0</v>
      </c>
      <c r="Q162" s="244">
        <v>0</v>
      </c>
      <c r="R162" s="244">
        <f>Q162*H162</f>
        <v>0</v>
      </c>
      <c r="S162" s="244">
        <v>0</v>
      </c>
      <c r="T162" s="245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46" t="s">
        <v>176</v>
      </c>
      <c r="AT162" s="246" t="s">
        <v>149</v>
      </c>
      <c r="AU162" s="246" t="s">
        <v>85</v>
      </c>
      <c r="AY162" s="14" t="s">
        <v>147</v>
      </c>
      <c r="BE162" s="247">
        <f>IF(N162="základná",J162,0)</f>
        <v>0</v>
      </c>
      <c r="BF162" s="247">
        <f>IF(N162="znížená",J162,0)</f>
        <v>0</v>
      </c>
      <c r="BG162" s="247">
        <f>IF(N162="zákl. prenesená",J162,0)</f>
        <v>0</v>
      </c>
      <c r="BH162" s="247">
        <f>IF(N162="zníž. prenesená",J162,0)</f>
        <v>0</v>
      </c>
      <c r="BI162" s="247">
        <f>IF(N162="nulová",J162,0)</f>
        <v>0</v>
      </c>
      <c r="BJ162" s="14" t="s">
        <v>85</v>
      </c>
      <c r="BK162" s="247">
        <f>ROUND(I162*H162,2)</f>
        <v>0</v>
      </c>
      <c r="BL162" s="14" t="s">
        <v>176</v>
      </c>
      <c r="BM162" s="246" t="s">
        <v>274</v>
      </c>
    </row>
    <row r="163" s="2" customFormat="1" ht="24.15" customHeight="1">
      <c r="A163" s="35"/>
      <c r="B163" s="36"/>
      <c r="C163" s="234" t="s">
        <v>211</v>
      </c>
      <c r="D163" s="234" t="s">
        <v>149</v>
      </c>
      <c r="E163" s="235" t="s">
        <v>1217</v>
      </c>
      <c r="F163" s="236" t="s">
        <v>1218</v>
      </c>
      <c r="G163" s="237" t="s">
        <v>444</v>
      </c>
      <c r="H163" s="238">
        <v>129</v>
      </c>
      <c r="I163" s="239"/>
      <c r="J163" s="240">
        <f>ROUND(I163*H163,2)</f>
        <v>0</v>
      </c>
      <c r="K163" s="241"/>
      <c r="L163" s="41"/>
      <c r="M163" s="242" t="s">
        <v>1</v>
      </c>
      <c r="N163" s="243" t="s">
        <v>41</v>
      </c>
      <c r="O163" s="94"/>
      <c r="P163" s="244">
        <f>O163*H163</f>
        <v>0</v>
      </c>
      <c r="Q163" s="244">
        <v>0</v>
      </c>
      <c r="R163" s="244">
        <f>Q163*H163</f>
        <v>0</v>
      </c>
      <c r="S163" s="244">
        <v>0</v>
      </c>
      <c r="T163" s="245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46" t="s">
        <v>176</v>
      </c>
      <c r="AT163" s="246" t="s">
        <v>149</v>
      </c>
      <c r="AU163" s="246" t="s">
        <v>85</v>
      </c>
      <c r="AY163" s="14" t="s">
        <v>147</v>
      </c>
      <c r="BE163" s="247">
        <f>IF(N163="základná",J163,0)</f>
        <v>0</v>
      </c>
      <c r="BF163" s="247">
        <f>IF(N163="znížená",J163,0)</f>
        <v>0</v>
      </c>
      <c r="BG163" s="247">
        <f>IF(N163="zákl. prenesená",J163,0)</f>
        <v>0</v>
      </c>
      <c r="BH163" s="247">
        <f>IF(N163="zníž. prenesená",J163,0)</f>
        <v>0</v>
      </c>
      <c r="BI163" s="247">
        <f>IF(N163="nulová",J163,0)</f>
        <v>0</v>
      </c>
      <c r="BJ163" s="14" t="s">
        <v>85</v>
      </c>
      <c r="BK163" s="247">
        <f>ROUND(I163*H163,2)</f>
        <v>0</v>
      </c>
      <c r="BL163" s="14" t="s">
        <v>176</v>
      </c>
      <c r="BM163" s="246" t="s">
        <v>277</v>
      </c>
    </row>
    <row r="164" s="2" customFormat="1" ht="24.15" customHeight="1">
      <c r="A164" s="35"/>
      <c r="B164" s="36"/>
      <c r="C164" s="234" t="s">
        <v>278</v>
      </c>
      <c r="D164" s="234" t="s">
        <v>149</v>
      </c>
      <c r="E164" s="235" t="s">
        <v>1219</v>
      </c>
      <c r="F164" s="236" t="s">
        <v>1220</v>
      </c>
      <c r="G164" s="237" t="s">
        <v>476</v>
      </c>
      <c r="H164" s="259"/>
      <c r="I164" s="239"/>
      <c r="J164" s="240">
        <f>ROUND(I164*H164,2)</f>
        <v>0</v>
      </c>
      <c r="K164" s="241"/>
      <c r="L164" s="41"/>
      <c r="M164" s="242" t="s">
        <v>1</v>
      </c>
      <c r="N164" s="243" t="s">
        <v>41</v>
      </c>
      <c r="O164" s="94"/>
      <c r="P164" s="244">
        <f>O164*H164</f>
        <v>0</v>
      </c>
      <c r="Q164" s="244">
        <v>0</v>
      </c>
      <c r="R164" s="244">
        <f>Q164*H164</f>
        <v>0</v>
      </c>
      <c r="S164" s="244">
        <v>0</v>
      </c>
      <c r="T164" s="245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46" t="s">
        <v>176</v>
      </c>
      <c r="AT164" s="246" t="s">
        <v>149</v>
      </c>
      <c r="AU164" s="246" t="s">
        <v>85</v>
      </c>
      <c r="AY164" s="14" t="s">
        <v>147</v>
      </c>
      <c r="BE164" s="247">
        <f>IF(N164="základná",J164,0)</f>
        <v>0</v>
      </c>
      <c r="BF164" s="247">
        <f>IF(N164="znížená",J164,0)</f>
        <v>0</v>
      </c>
      <c r="BG164" s="247">
        <f>IF(N164="zákl. prenesená",J164,0)</f>
        <v>0</v>
      </c>
      <c r="BH164" s="247">
        <f>IF(N164="zníž. prenesená",J164,0)</f>
        <v>0</v>
      </c>
      <c r="BI164" s="247">
        <f>IF(N164="nulová",J164,0)</f>
        <v>0</v>
      </c>
      <c r="BJ164" s="14" t="s">
        <v>85</v>
      </c>
      <c r="BK164" s="247">
        <f>ROUND(I164*H164,2)</f>
        <v>0</v>
      </c>
      <c r="BL164" s="14" t="s">
        <v>176</v>
      </c>
      <c r="BM164" s="246" t="s">
        <v>281</v>
      </c>
    </row>
    <row r="165" s="12" customFormat="1" ht="22.8" customHeight="1">
      <c r="A165" s="12"/>
      <c r="B165" s="218"/>
      <c r="C165" s="219"/>
      <c r="D165" s="220" t="s">
        <v>74</v>
      </c>
      <c r="E165" s="232" t="s">
        <v>1221</v>
      </c>
      <c r="F165" s="232" t="s">
        <v>1222</v>
      </c>
      <c r="G165" s="219"/>
      <c r="H165" s="219"/>
      <c r="I165" s="222"/>
      <c r="J165" s="233">
        <f>BK165</f>
        <v>0</v>
      </c>
      <c r="K165" s="219"/>
      <c r="L165" s="224"/>
      <c r="M165" s="225"/>
      <c r="N165" s="226"/>
      <c r="O165" s="226"/>
      <c r="P165" s="227">
        <f>SUM(P166:P192)</f>
        <v>0</v>
      </c>
      <c r="Q165" s="226"/>
      <c r="R165" s="227">
        <f>SUM(R166:R192)</f>
        <v>0</v>
      </c>
      <c r="S165" s="226"/>
      <c r="T165" s="228">
        <f>SUM(T166:T192)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29" t="s">
        <v>85</v>
      </c>
      <c r="AT165" s="230" t="s">
        <v>74</v>
      </c>
      <c r="AU165" s="230" t="s">
        <v>81</v>
      </c>
      <c r="AY165" s="229" t="s">
        <v>147</v>
      </c>
      <c r="BK165" s="231">
        <f>SUM(BK166:BK192)</f>
        <v>0</v>
      </c>
    </row>
    <row r="166" s="2" customFormat="1" ht="16.5" customHeight="1">
      <c r="A166" s="35"/>
      <c r="B166" s="36"/>
      <c r="C166" s="234" t="s">
        <v>216</v>
      </c>
      <c r="D166" s="234" t="s">
        <v>149</v>
      </c>
      <c r="E166" s="235" t="s">
        <v>1223</v>
      </c>
      <c r="F166" s="236" t="s">
        <v>1224</v>
      </c>
      <c r="G166" s="237" t="s">
        <v>1225</v>
      </c>
      <c r="H166" s="238">
        <v>5</v>
      </c>
      <c r="I166" s="239"/>
      <c r="J166" s="240">
        <f>ROUND(I166*H166,2)</f>
        <v>0</v>
      </c>
      <c r="K166" s="241"/>
      <c r="L166" s="41"/>
      <c r="M166" s="242" t="s">
        <v>1</v>
      </c>
      <c r="N166" s="243" t="s">
        <v>41</v>
      </c>
      <c r="O166" s="94"/>
      <c r="P166" s="244">
        <f>O166*H166</f>
        <v>0</v>
      </c>
      <c r="Q166" s="244">
        <v>0</v>
      </c>
      <c r="R166" s="244">
        <f>Q166*H166</f>
        <v>0</v>
      </c>
      <c r="S166" s="244">
        <v>0</v>
      </c>
      <c r="T166" s="245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46" t="s">
        <v>176</v>
      </c>
      <c r="AT166" s="246" t="s">
        <v>149</v>
      </c>
      <c r="AU166" s="246" t="s">
        <v>85</v>
      </c>
      <c r="AY166" s="14" t="s">
        <v>147</v>
      </c>
      <c r="BE166" s="247">
        <f>IF(N166="základná",J166,0)</f>
        <v>0</v>
      </c>
      <c r="BF166" s="247">
        <f>IF(N166="znížená",J166,0)</f>
        <v>0</v>
      </c>
      <c r="BG166" s="247">
        <f>IF(N166="zákl. prenesená",J166,0)</f>
        <v>0</v>
      </c>
      <c r="BH166" s="247">
        <f>IF(N166="zníž. prenesená",J166,0)</f>
        <v>0</v>
      </c>
      <c r="BI166" s="247">
        <f>IF(N166="nulová",J166,0)</f>
        <v>0</v>
      </c>
      <c r="BJ166" s="14" t="s">
        <v>85</v>
      </c>
      <c r="BK166" s="247">
        <f>ROUND(I166*H166,2)</f>
        <v>0</v>
      </c>
      <c r="BL166" s="14" t="s">
        <v>176</v>
      </c>
      <c r="BM166" s="246" t="s">
        <v>284</v>
      </c>
    </row>
    <row r="167" s="2" customFormat="1" ht="16.5" customHeight="1">
      <c r="A167" s="35"/>
      <c r="B167" s="36"/>
      <c r="C167" s="248" t="s">
        <v>285</v>
      </c>
      <c r="D167" s="248" t="s">
        <v>444</v>
      </c>
      <c r="E167" s="249" t="s">
        <v>1226</v>
      </c>
      <c r="F167" s="250" t="s">
        <v>1227</v>
      </c>
      <c r="G167" s="251" t="s">
        <v>1196</v>
      </c>
      <c r="H167" s="252">
        <v>4</v>
      </c>
      <c r="I167" s="253"/>
      <c r="J167" s="254">
        <f>ROUND(I167*H167,2)</f>
        <v>0</v>
      </c>
      <c r="K167" s="255"/>
      <c r="L167" s="256"/>
      <c r="M167" s="257" t="s">
        <v>1</v>
      </c>
      <c r="N167" s="258" t="s">
        <v>41</v>
      </c>
      <c r="O167" s="94"/>
      <c r="P167" s="244">
        <f>O167*H167</f>
        <v>0</v>
      </c>
      <c r="Q167" s="244">
        <v>0</v>
      </c>
      <c r="R167" s="244">
        <f>Q167*H167</f>
        <v>0</v>
      </c>
      <c r="S167" s="244">
        <v>0</v>
      </c>
      <c r="T167" s="245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46" t="s">
        <v>206</v>
      </c>
      <c r="AT167" s="246" t="s">
        <v>444</v>
      </c>
      <c r="AU167" s="246" t="s">
        <v>85</v>
      </c>
      <c r="AY167" s="14" t="s">
        <v>147</v>
      </c>
      <c r="BE167" s="247">
        <f>IF(N167="základná",J167,0)</f>
        <v>0</v>
      </c>
      <c r="BF167" s="247">
        <f>IF(N167="znížená",J167,0)</f>
        <v>0</v>
      </c>
      <c r="BG167" s="247">
        <f>IF(N167="zákl. prenesená",J167,0)</f>
        <v>0</v>
      </c>
      <c r="BH167" s="247">
        <f>IF(N167="zníž. prenesená",J167,0)</f>
        <v>0</v>
      </c>
      <c r="BI167" s="247">
        <f>IF(N167="nulová",J167,0)</f>
        <v>0</v>
      </c>
      <c r="BJ167" s="14" t="s">
        <v>85</v>
      </c>
      <c r="BK167" s="247">
        <f>ROUND(I167*H167,2)</f>
        <v>0</v>
      </c>
      <c r="BL167" s="14" t="s">
        <v>176</v>
      </c>
      <c r="BM167" s="246" t="s">
        <v>288</v>
      </c>
    </row>
    <row r="168" s="2" customFormat="1" ht="16.5" customHeight="1">
      <c r="A168" s="35"/>
      <c r="B168" s="36"/>
      <c r="C168" s="248" t="s">
        <v>219</v>
      </c>
      <c r="D168" s="248" t="s">
        <v>444</v>
      </c>
      <c r="E168" s="249" t="s">
        <v>1228</v>
      </c>
      <c r="F168" s="250" t="s">
        <v>1229</v>
      </c>
      <c r="G168" s="251" t="s">
        <v>1196</v>
      </c>
      <c r="H168" s="252">
        <v>1</v>
      </c>
      <c r="I168" s="253"/>
      <c r="J168" s="254">
        <f>ROUND(I168*H168,2)</f>
        <v>0</v>
      </c>
      <c r="K168" s="255"/>
      <c r="L168" s="256"/>
      <c r="M168" s="257" t="s">
        <v>1</v>
      </c>
      <c r="N168" s="258" t="s">
        <v>41</v>
      </c>
      <c r="O168" s="94"/>
      <c r="P168" s="244">
        <f>O168*H168</f>
        <v>0</v>
      </c>
      <c r="Q168" s="244">
        <v>0</v>
      </c>
      <c r="R168" s="244">
        <f>Q168*H168</f>
        <v>0</v>
      </c>
      <c r="S168" s="244">
        <v>0</v>
      </c>
      <c r="T168" s="245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46" t="s">
        <v>206</v>
      </c>
      <c r="AT168" s="246" t="s">
        <v>444</v>
      </c>
      <c r="AU168" s="246" t="s">
        <v>85</v>
      </c>
      <c r="AY168" s="14" t="s">
        <v>147</v>
      </c>
      <c r="BE168" s="247">
        <f>IF(N168="základná",J168,0)</f>
        <v>0</v>
      </c>
      <c r="BF168" s="247">
        <f>IF(N168="znížená",J168,0)</f>
        <v>0</v>
      </c>
      <c r="BG168" s="247">
        <f>IF(N168="zákl. prenesená",J168,0)</f>
        <v>0</v>
      </c>
      <c r="BH168" s="247">
        <f>IF(N168="zníž. prenesená",J168,0)</f>
        <v>0</v>
      </c>
      <c r="BI168" s="247">
        <f>IF(N168="nulová",J168,0)</f>
        <v>0</v>
      </c>
      <c r="BJ168" s="14" t="s">
        <v>85</v>
      </c>
      <c r="BK168" s="247">
        <f>ROUND(I168*H168,2)</f>
        <v>0</v>
      </c>
      <c r="BL168" s="14" t="s">
        <v>176</v>
      </c>
      <c r="BM168" s="246" t="s">
        <v>291</v>
      </c>
    </row>
    <row r="169" s="2" customFormat="1" ht="16.5" customHeight="1">
      <c r="A169" s="35"/>
      <c r="B169" s="36"/>
      <c r="C169" s="248" t="s">
        <v>292</v>
      </c>
      <c r="D169" s="248" t="s">
        <v>444</v>
      </c>
      <c r="E169" s="249" t="s">
        <v>1230</v>
      </c>
      <c r="F169" s="250" t="s">
        <v>1231</v>
      </c>
      <c r="G169" s="251" t="s">
        <v>1196</v>
      </c>
      <c r="H169" s="252">
        <v>5</v>
      </c>
      <c r="I169" s="253"/>
      <c r="J169" s="254">
        <f>ROUND(I169*H169,2)</f>
        <v>0</v>
      </c>
      <c r="K169" s="255"/>
      <c r="L169" s="256"/>
      <c r="M169" s="257" t="s">
        <v>1</v>
      </c>
      <c r="N169" s="258" t="s">
        <v>41</v>
      </c>
      <c r="O169" s="94"/>
      <c r="P169" s="244">
        <f>O169*H169</f>
        <v>0</v>
      </c>
      <c r="Q169" s="244">
        <v>0</v>
      </c>
      <c r="R169" s="244">
        <f>Q169*H169</f>
        <v>0</v>
      </c>
      <c r="S169" s="244">
        <v>0</v>
      </c>
      <c r="T169" s="245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46" t="s">
        <v>206</v>
      </c>
      <c r="AT169" s="246" t="s">
        <v>444</v>
      </c>
      <c r="AU169" s="246" t="s">
        <v>85</v>
      </c>
      <c r="AY169" s="14" t="s">
        <v>147</v>
      </c>
      <c r="BE169" s="247">
        <f>IF(N169="základná",J169,0)</f>
        <v>0</v>
      </c>
      <c r="BF169" s="247">
        <f>IF(N169="znížená",J169,0)</f>
        <v>0</v>
      </c>
      <c r="BG169" s="247">
        <f>IF(N169="zákl. prenesená",J169,0)</f>
        <v>0</v>
      </c>
      <c r="BH169" s="247">
        <f>IF(N169="zníž. prenesená",J169,0)</f>
        <v>0</v>
      </c>
      <c r="BI169" s="247">
        <f>IF(N169="nulová",J169,0)</f>
        <v>0</v>
      </c>
      <c r="BJ169" s="14" t="s">
        <v>85</v>
      </c>
      <c r="BK169" s="247">
        <f>ROUND(I169*H169,2)</f>
        <v>0</v>
      </c>
      <c r="BL169" s="14" t="s">
        <v>176</v>
      </c>
      <c r="BM169" s="246" t="s">
        <v>295</v>
      </c>
    </row>
    <row r="170" s="2" customFormat="1" ht="24.15" customHeight="1">
      <c r="A170" s="35"/>
      <c r="B170" s="36"/>
      <c r="C170" s="234" t="s">
        <v>223</v>
      </c>
      <c r="D170" s="234" t="s">
        <v>149</v>
      </c>
      <c r="E170" s="235" t="s">
        <v>1232</v>
      </c>
      <c r="F170" s="236" t="s">
        <v>1233</v>
      </c>
      <c r="G170" s="237" t="s">
        <v>1225</v>
      </c>
      <c r="H170" s="238">
        <v>5</v>
      </c>
      <c r="I170" s="239"/>
      <c r="J170" s="240">
        <f>ROUND(I170*H170,2)</f>
        <v>0</v>
      </c>
      <c r="K170" s="241"/>
      <c r="L170" s="41"/>
      <c r="M170" s="242" t="s">
        <v>1</v>
      </c>
      <c r="N170" s="243" t="s">
        <v>41</v>
      </c>
      <c r="O170" s="94"/>
      <c r="P170" s="244">
        <f>O170*H170</f>
        <v>0</v>
      </c>
      <c r="Q170" s="244">
        <v>0</v>
      </c>
      <c r="R170" s="244">
        <f>Q170*H170</f>
        <v>0</v>
      </c>
      <c r="S170" s="244">
        <v>0</v>
      </c>
      <c r="T170" s="245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46" t="s">
        <v>176</v>
      </c>
      <c r="AT170" s="246" t="s">
        <v>149</v>
      </c>
      <c r="AU170" s="246" t="s">
        <v>85</v>
      </c>
      <c r="AY170" s="14" t="s">
        <v>147</v>
      </c>
      <c r="BE170" s="247">
        <f>IF(N170="základná",J170,0)</f>
        <v>0</v>
      </c>
      <c r="BF170" s="247">
        <f>IF(N170="znížená",J170,0)</f>
        <v>0</v>
      </c>
      <c r="BG170" s="247">
        <f>IF(N170="zákl. prenesená",J170,0)</f>
        <v>0</v>
      </c>
      <c r="BH170" s="247">
        <f>IF(N170="zníž. prenesená",J170,0)</f>
        <v>0</v>
      </c>
      <c r="BI170" s="247">
        <f>IF(N170="nulová",J170,0)</f>
        <v>0</v>
      </c>
      <c r="BJ170" s="14" t="s">
        <v>85</v>
      </c>
      <c r="BK170" s="247">
        <f>ROUND(I170*H170,2)</f>
        <v>0</v>
      </c>
      <c r="BL170" s="14" t="s">
        <v>176</v>
      </c>
      <c r="BM170" s="246" t="s">
        <v>298</v>
      </c>
    </row>
    <row r="171" s="2" customFormat="1" ht="16.5" customHeight="1">
      <c r="A171" s="35"/>
      <c r="B171" s="36"/>
      <c r="C171" s="248" t="s">
        <v>299</v>
      </c>
      <c r="D171" s="248" t="s">
        <v>444</v>
      </c>
      <c r="E171" s="249" t="s">
        <v>1234</v>
      </c>
      <c r="F171" s="250" t="s">
        <v>1235</v>
      </c>
      <c r="G171" s="251" t="s">
        <v>230</v>
      </c>
      <c r="H171" s="252">
        <v>5</v>
      </c>
      <c r="I171" s="253"/>
      <c r="J171" s="254">
        <f>ROUND(I171*H171,2)</f>
        <v>0</v>
      </c>
      <c r="K171" s="255"/>
      <c r="L171" s="256"/>
      <c r="M171" s="257" t="s">
        <v>1</v>
      </c>
      <c r="N171" s="258" t="s">
        <v>41</v>
      </c>
      <c r="O171" s="94"/>
      <c r="P171" s="244">
        <f>O171*H171</f>
        <v>0</v>
      </c>
      <c r="Q171" s="244">
        <v>0</v>
      </c>
      <c r="R171" s="244">
        <f>Q171*H171</f>
        <v>0</v>
      </c>
      <c r="S171" s="244">
        <v>0</v>
      </c>
      <c r="T171" s="245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46" t="s">
        <v>206</v>
      </c>
      <c r="AT171" s="246" t="s">
        <v>444</v>
      </c>
      <c r="AU171" s="246" t="s">
        <v>85</v>
      </c>
      <c r="AY171" s="14" t="s">
        <v>147</v>
      </c>
      <c r="BE171" s="247">
        <f>IF(N171="základná",J171,0)</f>
        <v>0</v>
      </c>
      <c r="BF171" s="247">
        <f>IF(N171="znížená",J171,0)</f>
        <v>0</v>
      </c>
      <c r="BG171" s="247">
        <f>IF(N171="zákl. prenesená",J171,0)</f>
        <v>0</v>
      </c>
      <c r="BH171" s="247">
        <f>IF(N171="zníž. prenesená",J171,0)</f>
        <v>0</v>
      </c>
      <c r="BI171" s="247">
        <f>IF(N171="nulová",J171,0)</f>
        <v>0</v>
      </c>
      <c r="BJ171" s="14" t="s">
        <v>85</v>
      </c>
      <c r="BK171" s="247">
        <f>ROUND(I171*H171,2)</f>
        <v>0</v>
      </c>
      <c r="BL171" s="14" t="s">
        <v>176</v>
      </c>
      <c r="BM171" s="246" t="s">
        <v>302</v>
      </c>
    </row>
    <row r="172" s="2" customFormat="1" ht="16.5" customHeight="1">
      <c r="A172" s="35"/>
      <c r="B172" s="36"/>
      <c r="C172" s="248" t="s">
        <v>226</v>
      </c>
      <c r="D172" s="248" t="s">
        <v>444</v>
      </c>
      <c r="E172" s="249" t="s">
        <v>1236</v>
      </c>
      <c r="F172" s="250" t="s">
        <v>1237</v>
      </c>
      <c r="G172" s="251" t="s">
        <v>230</v>
      </c>
      <c r="H172" s="252">
        <v>4</v>
      </c>
      <c r="I172" s="253"/>
      <c r="J172" s="254">
        <f>ROUND(I172*H172,2)</f>
        <v>0</v>
      </c>
      <c r="K172" s="255"/>
      <c r="L172" s="256"/>
      <c r="M172" s="257" t="s">
        <v>1</v>
      </c>
      <c r="N172" s="258" t="s">
        <v>41</v>
      </c>
      <c r="O172" s="94"/>
      <c r="P172" s="244">
        <f>O172*H172</f>
        <v>0</v>
      </c>
      <c r="Q172" s="244">
        <v>0</v>
      </c>
      <c r="R172" s="244">
        <f>Q172*H172</f>
        <v>0</v>
      </c>
      <c r="S172" s="244">
        <v>0</v>
      </c>
      <c r="T172" s="245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46" t="s">
        <v>206</v>
      </c>
      <c r="AT172" s="246" t="s">
        <v>444</v>
      </c>
      <c r="AU172" s="246" t="s">
        <v>85</v>
      </c>
      <c r="AY172" s="14" t="s">
        <v>147</v>
      </c>
      <c r="BE172" s="247">
        <f>IF(N172="základná",J172,0)</f>
        <v>0</v>
      </c>
      <c r="BF172" s="247">
        <f>IF(N172="znížená",J172,0)</f>
        <v>0</v>
      </c>
      <c r="BG172" s="247">
        <f>IF(N172="zákl. prenesená",J172,0)</f>
        <v>0</v>
      </c>
      <c r="BH172" s="247">
        <f>IF(N172="zníž. prenesená",J172,0)</f>
        <v>0</v>
      </c>
      <c r="BI172" s="247">
        <f>IF(N172="nulová",J172,0)</f>
        <v>0</v>
      </c>
      <c r="BJ172" s="14" t="s">
        <v>85</v>
      </c>
      <c r="BK172" s="247">
        <f>ROUND(I172*H172,2)</f>
        <v>0</v>
      </c>
      <c r="BL172" s="14" t="s">
        <v>176</v>
      </c>
      <c r="BM172" s="246" t="s">
        <v>305</v>
      </c>
    </row>
    <row r="173" s="2" customFormat="1" ht="21.75" customHeight="1">
      <c r="A173" s="35"/>
      <c r="B173" s="36"/>
      <c r="C173" s="248" t="s">
        <v>306</v>
      </c>
      <c r="D173" s="248" t="s">
        <v>444</v>
      </c>
      <c r="E173" s="249" t="s">
        <v>1238</v>
      </c>
      <c r="F173" s="250" t="s">
        <v>1239</v>
      </c>
      <c r="G173" s="251" t="s">
        <v>230</v>
      </c>
      <c r="H173" s="252">
        <v>1</v>
      </c>
      <c r="I173" s="253"/>
      <c r="J173" s="254">
        <f>ROUND(I173*H173,2)</f>
        <v>0</v>
      </c>
      <c r="K173" s="255"/>
      <c r="L173" s="256"/>
      <c r="M173" s="257" t="s">
        <v>1</v>
      </c>
      <c r="N173" s="258" t="s">
        <v>41</v>
      </c>
      <c r="O173" s="94"/>
      <c r="P173" s="244">
        <f>O173*H173</f>
        <v>0</v>
      </c>
      <c r="Q173" s="244">
        <v>0</v>
      </c>
      <c r="R173" s="244">
        <f>Q173*H173</f>
        <v>0</v>
      </c>
      <c r="S173" s="244">
        <v>0</v>
      </c>
      <c r="T173" s="245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46" t="s">
        <v>206</v>
      </c>
      <c r="AT173" s="246" t="s">
        <v>444</v>
      </c>
      <c r="AU173" s="246" t="s">
        <v>85</v>
      </c>
      <c r="AY173" s="14" t="s">
        <v>147</v>
      </c>
      <c r="BE173" s="247">
        <f>IF(N173="základná",J173,0)</f>
        <v>0</v>
      </c>
      <c r="BF173" s="247">
        <f>IF(N173="znížená",J173,0)</f>
        <v>0</v>
      </c>
      <c r="BG173" s="247">
        <f>IF(N173="zákl. prenesená",J173,0)</f>
        <v>0</v>
      </c>
      <c r="BH173" s="247">
        <f>IF(N173="zníž. prenesená",J173,0)</f>
        <v>0</v>
      </c>
      <c r="BI173" s="247">
        <f>IF(N173="nulová",J173,0)</f>
        <v>0</v>
      </c>
      <c r="BJ173" s="14" t="s">
        <v>85</v>
      </c>
      <c r="BK173" s="247">
        <f>ROUND(I173*H173,2)</f>
        <v>0</v>
      </c>
      <c r="BL173" s="14" t="s">
        <v>176</v>
      </c>
      <c r="BM173" s="246" t="s">
        <v>309</v>
      </c>
    </row>
    <row r="174" s="2" customFormat="1" ht="16.5" customHeight="1">
      <c r="A174" s="35"/>
      <c r="B174" s="36"/>
      <c r="C174" s="234" t="s">
        <v>231</v>
      </c>
      <c r="D174" s="234" t="s">
        <v>149</v>
      </c>
      <c r="E174" s="235" t="s">
        <v>1240</v>
      </c>
      <c r="F174" s="236" t="s">
        <v>1241</v>
      </c>
      <c r="G174" s="237" t="s">
        <v>1161</v>
      </c>
      <c r="H174" s="238">
        <v>5</v>
      </c>
      <c r="I174" s="239"/>
      <c r="J174" s="240">
        <f>ROUND(I174*H174,2)</f>
        <v>0</v>
      </c>
      <c r="K174" s="241"/>
      <c r="L174" s="41"/>
      <c r="M174" s="242" t="s">
        <v>1</v>
      </c>
      <c r="N174" s="243" t="s">
        <v>41</v>
      </c>
      <c r="O174" s="94"/>
      <c r="P174" s="244">
        <f>O174*H174</f>
        <v>0</v>
      </c>
      <c r="Q174" s="244">
        <v>0</v>
      </c>
      <c r="R174" s="244">
        <f>Q174*H174</f>
        <v>0</v>
      </c>
      <c r="S174" s="244">
        <v>0</v>
      </c>
      <c r="T174" s="245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46" t="s">
        <v>176</v>
      </c>
      <c r="AT174" s="246" t="s">
        <v>149</v>
      </c>
      <c r="AU174" s="246" t="s">
        <v>85</v>
      </c>
      <c r="AY174" s="14" t="s">
        <v>147</v>
      </c>
      <c r="BE174" s="247">
        <f>IF(N174="základná",J174,0)</f>
        <v>0</v>
      </c>
      <c r="BF174" s="247">
        <f>IF(N174="znížená",J174,0)</f>
        <v>0</v>
      </c>
      <c r="BG174" s="247">
        <f>IF(N174="zákl. prenesená",J174,0)</f>
        <v>0</v>
      </c>
      <c r="BH174" s="247">
        <f>IF(N174="zníž. prenesená",J174,0)</f>
        <v>0</v>
      </c>
      <c r="BI174" s="247">
        <f>IF(N174="nulová",J174,0)</f>
        <v>0</v>
      </c>
      <c r="BJ174" s="14" t="s">
        <v>85</v>
      </c>
      <c r="BK174" s="247">
        <f>ROUND(I174*H174,2)</f>
        <v>0</v>
      </c>
      <c r="BL174" s="14" t="s">
        <v>176</v>
      </c>
      <c r="BM174" s="246" t="s">
        <v>312</v>
      </c>
    </row>
    <row r="175" s="2" customFormat="1" ht="16.5" customHeight="1">
      <c r="A175" s="35"/>
      <c r="B175" s="36"/>
      <c r="C175" s="234" t="s">
        <v>313</v>
      </c>
      <c r="D175" s="234" t="s">
        <v>149</v>
      </c>
      <c r="E175" s="235" t="s">
        <v>1242</v>
      </c>
      <c r="F175" s="236" t="s">
        <v>1243</v>
      </c>
      <c r="G175" s="237" t="s">
        <v>1196</v>
      </c>
      <c r="H175" s="238">
        <v>5</v>
      </c>
      <c r="I175" s="239"/>
      <c r="J175" s="240">
        <f>ROUND(I175*H175,2)</f>
        <v>0</v>
      </c>
      <c r="K175" s="241"/>
      <c r="L175" s="41"/>
      <c r="M175" s="242" t="s">
        <v>1</v>
      </c>
      <c r="N175" s="243" t="s">
        <v>41</v>
      </c>
      <c r="O175" s="94"/>
      <c r="P175" s="244">
        <f>O175*H175</f>
        <v>0</v>
      </c>
      <c r="Q175" s="244">
        <v>0</v>
      </c>
      <c r="R175" s="244">
        <f>Q175*H175</f>
        <v>0</v>
      </c>
      <c r="S175" s="244">
        <v>0</v>
      </c>
      <c r="T175" s="245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46" t="s">
        <v>176</v>
      </c>
      <c r="AT175" s="246" t="s">
        <v>149</v>
      </c>
      <c r="AU175" s="246" t="s">
        <v>85</v>
      </c>
      <c r="AY175" s="14" t="s">
        <v>147</v>
      </c>
      <c r="BE175" s="247">
        <f>IF(N175="základná",J175,0)</f>
        <v>0</v>
      </c>
      <c r="BF175" s="247">
        <f>IF(N175="znížená",J175,0)</f>
        <v>0</v>
      </c>
      <c r="BG175" s="247">
        <f>IF(N175="zákl. prenesená",J175,0)</f>
        <v>0</v>
      </c>
      <c r="BH175" s="247">
        <f>IF(N175="zníž. prenesená",J175,0)</f>
        <v>0</v>
      </c>
      <c r="BI175" s="247">
        <f>IF(N175="nulová",J175,0)</f>
        <v>0</v>
      </c>
      <c r="BJ175" s="14" t="s">
        <v>85</v>
      </c>
      <c r="BK175" s="247">
        <f>ROUND(I175*H175,2)</f>
        <v>0</v>
      </c>
      <c r="BL175" s="14" t="s">
        <v>176</v>
      </c>
      <c r="BM175" s="246" t="s">
        <v>316</v>
      </c>
    </row>
    <row r="176" s="2" customFormat="1" ht="24.15" customHeight="1">
      <c r="A176" s="35"/>
      <c r="B176" s="36"/>
      <c r="C176" s="234" t="s">
        <v>234</v>
      </c>
      <c r="D176" s="234" t="s">
        <v>149</v>
      </c>
      <c r="E176" s="235" t="s">
        <v>1244</v>
      </c>
      <c r="F176" s="236" t="s">
        <v>1245</v>
      </c>
      <c r="G176" s="237" t="s">
        <v>1161</v>
      </c>
      <c r="H176" s="238">
        <v>5</v>
      </c>
      <c r="I176" s="239"/>
      <c r="J176" s="240">
        <f>ROUND(I176*H176,2)</f>
        <v>0</v>
      </c>
      <c r="K176" s="241"/>
      <c r="L176" s="41"/>
      <c r="M176" s="242" t="s">
        <v>1</v>
      </c>
      <c r="N176" s="243" t="s">
        <v>41</v>
      </c>
      <c r="O176" s="94"/>
      <c r="P176" s="244">
        <f>O176*H176</f>
        <v>0</v>
      </c>
      <c r="Q176" s="244">
        <v>0</v>
      </c>
      <c r="R176" s="244">
        <f>Q176*H176</f>
        <v>0</v>
      </c>
      <c r="S176" s="244">
        <v>0</v>
      </c>
      <c r="T176" s="245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46" t="s">
        <v>176</v>
      </c>
      <c r="AT176" s="246" t="s">
        <v>149</v>
      </c>
      <c r="AU176" s="246" t="s">
        <v>85</v>
      </c>
      <c r="AY176" s="14" t="s">
        <v>147</v>
      </c>
      <c r="BE176" s="247">
        <f>IF(N176="základná",J176,0)</f>
        <v>0</v>
      </c>
      <c r="BF176" s="247">
        <f>IF(N176="znížená",J176,0)</f>
        <v>0</v>
      </c>
      <c r="BG176" s="247">
        <f>IF(N176="zákl. prenesená",J176,0)</f>
        <v>0</v>
      </c>
      <c r="BH176" s="247">
        <f>IF(N176="zníž. prenesená",J176,0)</f>
        <v>0</v>
      </c>
      <c r="BI176" s="247">
        <f>IF(N176="nulová",J176,0)</f>
        <v>0</v>
      </c>
      <c r="BJ176" s="14" t="s">
        <v>85</v>
      </c>
      <c r="BK176" s="247">
        <f>ROUND(I176*H176,2)</f>
        <v>0</v>
      </c>
      <c r="BL176" s="14" t="s">
        <v>176</v>
      </c>
      <c r="BM176" s="246" t="s">
        <v>319</v>
      </c>
    </row>
    <row r="177" s="2" customFormat="1" ht="16.5" customHeight="1">
      <c r="A177" s="35"/>
      <c r="B177" s="36"/>
      <c r="C177" s="248" t="s">
        <v>320</v>
      </c>
      <c r="D177" s="248" t="s">
        <v>444</v>
      </c>
      <c r="E177" s="249" t="s">
        <v>1246</v>
      </c>
      <c r="F177" s="250" t="s">
        <v>1247</v>
      </c>
      <c r="G177" s="251" t="s">
        <v>1196</v>
      </c>
      <c r="H177" s="252">
        <v>5</v>
      </c>
      <c r="I177" s="253"/>
      <c r="J177" s="254">
        <f>ROUND(I177*H177,2)</f>
        <v>0</v>
      </c>
      <c r="K177" s="255"/>
      <c r="L177" s="256"/>
      <c r="M177" s="257" t="s">
        <v>1</v>
      </c>
      <c r="N177" s="258" t="s">
        <v>41</v>
      </c>
      <c r="O177" s="94"/>
      <c r="P177" s="244">
        <f>O177*H177</f>
        <v>0</v>
      </c>
      <c r="Q177" s="244">
        <v>0</v>
      </c>
      <c r="R177" s="244">
        <f>Q177*H177</f>
        <v>0</v>
      </c>
      <c r="S177" s="244">
        <v>0</v>
      </c>
      <c r="T177" s="245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46" t="s">
        <v>206</v>
      </c>
      <c r="AT177" s="246" t="s">
        <v>444</v>
      </c>
      <c r="AU177" s="246" t="s">
        <v>85</v>
      </c>
      <c r="AY177" s="14" t="s">
        <v>147</v>
      </c>
      <c r="BE177" s="247">
        <f>IF(N177="základná",J177,0)</f>
        <v>0</v>
      </c>
      <c r="BF177" s="247">
        <f>IF(N177="znížená",J177,0)</f>
        <v>0</v>
      </c>
      <c r="BG177" s="247">
        <f>IF(N177="zákl. prenesená",J177,0)</f>
        <v>0</v>
      </c>
      <c r="BH177" s="247">
        <f>IF(N177="zníž. prenesená",J177,0)</f>
        <v>0</v>
      </c>
      <c r="BI177" s="247">
        <f>IF(N177="nulová",J177,0)</f>
        <v>0</v>
      </c>
      <c r="BJ177" s="14" t="s">
        <v>85</v>
      </c>
      <c r="BK177" s="247">
        <f>ROUND(I177*H177,2)</f>
        <v>0</v>
      </c>
      <c r="BL177" s="14" t="s">
        <v>176</v>
      </c>
      <c r="BM177" s="246" t="s">
        <v>323</v>
      </c>
    </row>
    <row r="178" s="2" customFormat="1" ht="33" customHeight="1">
      <c r="A178" s="35"/>
      <c r="B178" s="36"/>
      <c r="C178" s="234" t="s">
        <v>238</v>
      </c>
      <c r="D178" s="234" t="s">
        <v>149</v>
      </c>
      <c r="E178" s="235" t="s">
        <v>1248</v>
      </c>
      <c r="F178" s="236" t="s">
        <v>1249</v>
      </c>
      <c r="G178" s="237" t="s">
        <v>1225</v>
      </c>
      <c r="H178" s="238">
        <v>4</v>
      </c>
      <c r="I178" s="239"/>
      <c r="J178" s="240">
        <f>ROUND(I178*H178,2)</f>
        <v>0</v>
      </c>
      <c r="K178" s="241"/>
      <c r="L178" s="41"/>
      <c r="M178" s="242" t="s">
        <v>1</v>
      </c>
      <c r="N178" s="243" t="s">
        <v>41</v>
      </c>
      <c r="O178" s="94"/>
      <c r="P178" s="244">
        <f>O178*H178</f>
        <v>0</v>
      </c>
      <c r="Q178" s="244">
        <v>0</v>
      </c>
      <c r="R178" s="244">
        <f>Q178*H178</f>
        <v>0</v>
      </c>
      <c r="S178" s="244">
        <v>0</v>
      </c>
      <c r="T178" s="245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46" t="s">
        <v>176</v>
      </c>
      <c r="AT178" s="246" t="s">
        <v>149</v>
      </c>
      <c r="AU178" s="246" t="s">
        <v>85</v>
      </c>
      <c r="AY178" s="14" t="s">
        <v>147</v>
      </c>
      <c r="BE178" s="247">
        <f>IF(N178="základná",J178,0)</f>
        <v>0</v>
      </c>
      <c r="BF178" s="247">
        <f>IF(N178="znížená",J178,0)</f>
        <v>0</v>
      </c>
      <c r="BG178" s="247">
        <f>IF(N178="zákl. prenesená",J178,0)</f>
        <v>0</v>
      </c>
      <c r="BH178" s="247">
        <f>IF(N178="zníž. prenesená",J178,0)</f>
        <v>0</v>
      </c>
      <c r="BI178" s="247">
        <f>IF(N178="nulová",J178,0)</f>
        <v>0</v>
      </c>
      <c r="BJ178" s="14" t="s">
        <v>85</v>
      </c>
      <c r="BK178" s="247">
        <f>ROUND(I178*H178,2)</f>
        <v>0</v>
      </c>
      <c r="BL178" s="14" t="s">
        <v>176</v>
      </c>
      <c r="BM178" s="246" t="s">
        <v>326</v>
      </c>
    </row>
    <row r="179" s="2" customFormat="1" ht="16.5" customHeight="1">
      <c r="A179" s="35"/>
      <c r="B179" s="36"/>
      <c r="C179" s="248" t="s">
        <v>327</v>
      </c>
      <c r="D179" s="248" t="s">
        <v>444</v>
      </c>
      <c r="E179" s="249" t="s">
        <v>1250</v>
      </c>
      <c r="F179" s="250" t="s">
        <v>1251</v>
      </c>
      <c r="G179" s="251" t="s">
        <v>1196</v>
      </c>
      <c r="H179" s="252">
        <v>2</v>
      </c>
      <c r="I179" s="253"/>
      <c r="J179" s="254">
        <f>ROUND(I179*H179,2)</f>
        <v>0</v>
      </c>
      <c r="K179" s="255"/>
      <c r="L179" s="256"/>
      <c r="M179" s="257" t="s">
        <v>1</v>
      </c>
      <c r="N179" s="258" t="s">
        <v>41</v>
      </c>
      <c r="O179" s="94"/>
      <c r="P179" s="244">
        <f>O179*H179</f>
        <v>0</v>
      </c>
      <c r="Q179" s="244">
        <v>0</v>
      </c>
      <c r="R179" s="244">
        <f>Q179*H179</f>
        <v>0</v>
      </c>
      <c r="S179" s="244">
        <v>0</v>
      </c>
      <c r="T179" s="245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46" t="s">
        <v>206</v>
      </c>
      <c r="AT179" s="246" t="s">
        <v>444</v>
      </c>
      <c r="AU179" s="246" t="s">
        <v>85</v>
      </c>
      <c r="AY179" s="14" t="s">
        <v>147</v>
      </c>
      <c r="BE179" s="247">
        <f>IF(N179="základná",J179,0)</f>
        <v>0</v>
      </c>
      <c r="BF179" s="247">
        <f>IF(N179="znížená",J179,0)</f>
        <v>0</v>
      </c>
      <c r="BG179" s="247">
        <f>IF(N179="zákl. prenesená",J179,0)</f>
        <v>0</v>
      </c>
      <c r="BH179" s="247">
        <f>IF(N179="zníž. prenesená",J179,0)</f>
        <v>0</v>
      </c>
      <c r="BI179" s="247">
        <f>IF(N179="nulová",J179,0)</f>
        <v>0</v>
      </c>
      <c r="BJ179" s="14" t="s">
        <v>85</v>
      </c>
      <c r="BK179" s="247">
        <f>ROUND(I179*H179,2)</f>
        <v>0</v>
      </c>
      <c r="BL179" s="14" t="s">
        <v>176</v>
      </c>
      <c r="BM179" s="246" t="s">
        <v>330</v>
      </c>
    </row>
    <row r="180" s="2" customFormat="1" ht="16.5" customHeight="1">
      <c r="A180" s="35"/>
      <c r="B180" s="36"/>
      <c r="C180" s="248" t="s">
        <v>241</v>
      </c>
      <c r="D180" s="248" t="s">
        <v>444</v>
      </c>
      <c r="E180" s="249" t="s">
        <v>1252</v>
      </c>
      <c r="F180" s="250" t="s">
        <v>1253</v>
      </c>
      <c r="G180" s="251" t="s">
        <v>1196</v>
      </c>
      <c r="H180" s="252">
        <v>2</v>
      </c>
      <c r="I180" s="253"/>
      <c r="J180" s="254">
        <f>ROUND(I180*H180,2)</f>
        <v>0</v>
      </c>
      <c r="K180" s="255"/>
      <c r="L180" s="256"/>
      <c r="M180" s="257" t="s">
        <v>1</v>
      </c>
      <c r="N180" s="258" t="s">
        <v>41</v>
      </c>
      <c r="O180" s="94"/>
      <c r="P180" s="244">
        <f>O180*H180</f>
        <v>0</v>
      </c>
      <c r="Q180" s="244">
        <v>0</v>
      </c>
      <c r="R180" s="244">
        <f>Q180*H180</f>
        <v>0</v>
      </c>
      <c r="S180" s="244">
        <v>0</v>
      </c>
      <c r="T180" s="245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46" t="s">
        <v>206</v>
      </c>
      <c r="AT180" s="246" t="s">
        <v>444</v>
      </c>
      <c r="AU180" s="246" t="s">
        <v>85</v>
      </c>
      <c r="AY180" s="14" t="s">
        <v>147</v>
      </c>
      <c r="BE180" s="247">
        <f>IF(N180="základná",J180,0)</f>
        <v>0</v>
      </c>
      <c r="BF180" s="247">
        <f>IF(N180="znížená",J180,0)</f>
        <v>0</v>
      </c>
      <c r="BG180" s="247">
        <f>IF(N180="zákl. prenesená",J180,0)</f>
        <v>0</v>
      </c>
      <c r="BH180" s="247">
        <f>IF(N180="zníž. prenesená",J180,0)</f>
        <v>0</v>
      </c>
      <c r="BI180" s="247">
        <f>IF(N180="nulová",J180,0)</f>
        <v>0</v>
      </c>
      <c r="BJ180" s="14" t="s">
        <v>85</v>
      </c>
      <c r="BK180" s="247">
        <f>ROUND(I180*H180,2)</f>
        <v>0</v>
      </c>
      <c r="BL180" s="14" t="s">
        <v>176</v>
      </c>
      <c r="BM180" s="246" t="s">
        <v>333</v>
      </c>
    </row>
    <row r="181" s="2" customFormat="1" ht="16.5" customHeight="1">
      <c r="A181" s="35"/>
      <c r="B181" s="36"/>
      <c r="C181" s="248" t="s">
        <v>334</v>
      </c>
      <c r="D181" s="248" t="s">
        <v>444</v>
      </c>
      <c r="E181" s="249" t="s">
        <v>1254</v>
      </c>
      <c r="F181" s="250" t="s">
        <v>1255</v>
      </c>
      <c r="G181" s="251" t="s">
        <v>1196</v>
      </c>
      <c r="H181" s="252">
        <v>4</v>
      </c>
      <c r="I181" s="253"/>
      <c r="J181" s="254">
        <f>ROUND(I181*H181,2)</f>
        <v>0</v>
      </c>
      <c r="K181" s="255"/>
      <c r="L181" s="256"/>
      <c r="M181" s="257" t="s">
        <v>1</v>
      </c>
      <c r="N181" s="258" t="s">
        <v>41</v>
      </c>
      <c r="O181" s="94"/>
      <c r="P181" s="244">
        <f>O181*H181</f>
        <v>0</v>
      </c>
      <c r="Q181" s="244">
        <v>0</v>
      </c>
      <c r="R181" s="244">
        <f>Q181*H181</f>
        <v>0</v>
      </c>
      <c r="S181" s="244">
        <v>0</v>
      </c>
      <c r="T181" s="245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46" t="s">
        <v>206</v>
      </c>
      <c r="AT181" s="246" t="s">
        <v>444</v>
      </c>
      <c r="AU181" s="246" t="s">
        <v>85</v>
      </c>
      <c r="AY181" s="14" t="s">
        <v>147</v>
      </c>
      <c r="BE181" s="247">
        <f>IF(N181="základná",J181,0)</f>
        <v>0</v>
      </c>
      <c r="BF181" s="247">
        <f>IF(N181="znížená",J181,0)</f>
        <v>0</v>
      </c>
      <c r="BG181" s="247">
        <f>IF(N181="zákl. prenesená",J181,0)</f>
        <v>0</v>
      </c>
      <c r="BH181" s="247">
        <f>IF(N181="zníž. prenesená",J181,0)</f>
        <v>0</v>
      </c>
      <c r="BI181" s="247">
        <f>IF(N181="nulová",J181,0)</f>
        <v>0</v>
      </c>
      <c r="BJ181" s="14" t="s">
        <v>85</v>
      </c>
      <c r="BK181" s="247">
        <f>ROUND(I181*H181,2)</f>
        <v>0</v>
      </c>
      <c r="BL181" s="14" t="s">
        <v>176</v>
      </c>
      <c r="BM181" s="246" t="s">
        <v>337</v>
      </c>
    </row>
    <row r="182" s="2" customFormat="1" ht="21.75" customHeight="1">
      <c r="A182" s="35"/>
      <c r="B182" s="36"/>
      <c r="C182" s="248" t="s">
        <v>245</v>
      </c>
      <c r="D182" s="248" t="s">
        <v>444</v>
      </c>
      <c r="E182" s="249" t="s">
        <v>1256</v>
      </c>
      <c r="F182" s="250" t="s">
        <v>1257</v>
      </c>
      <c r="G182" s="251" t="s">
        <v>1196</v>
      </c>
      <c r="H182" s="252">
        <v>4</v>
      </c>
      <c r="I182" s="253"/>
      <c r="J182" s="254">
        <f>ROUND(I182*H182,2)</f>
        <v>0</v>
      </c>
      <c r="K182" s="255"/>
      <c r="L182" s="256"/>
      <c r="M182" s="257" t="s">
        <v>1</v>
      </c>
      <c r="N182" s="258" t="s">
        <v>41</v>
      </c>
      <c r="O182" s="94"/>
      <c r="P182" s="244">
        <f>O182*H182</f>
        <v>0</v>
      </c>
      <c r="Q182" s="244">
        <v>0</v>
      </c>
      <c r="R182" s="244">
        <f>Q182*H182</f>
        <v>0</v>
      </c>
      <c r="S182" s="244">
        <v>0</v>
      </c>
      <c r="T182" s="245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46" t="s">
        <v>206</v>
      </c>
      <c r="AT182" s="246" t="s">
        <v>444</v>
      </c>
      <c r="AU182" s="246" t="s">
        <v>85</v>
      </c>
      <c r="AY182" s="14" t="s">
        <v>147</v>
      </c>
      <c r="BE182" s="247">
        <f>IF(N182="základná",J182,0)</f>
        <v>0</v>
      </c>
      <c r="BF182" s="247">
        <f>IF(N182="znížená",J182,0)</f>
        <v>0</v>
      </c>
      <c r="BG182" s="247">
        <f>IF(N182="zákl. prenesená",J182,0)</f>
        <v>0</v>
      </c>
      <c r="BH182" s="247">
        <f>IF(N182="zníž. prenesená",J182,0)</f>
        <v>0</v>
      </c>
      <c r="BI182" s="247">
        <f>IF(N182="nulová",J182,0)</f>
        <v>0</v>
      </c>
      <c r="BJ182" s="14" t="s">
        <v>85</v>
      </c>
      <c r="BK182" s="247">
        <f>ROUND(I182*H182,2)</f>
        <v>0</v>
      </c>
      <c r="BL182" s="14" t="s">
        <v>176</v>
      </c>
      <c r="BM182" s="246" t="s">
        <v>340</v>
      </c>
    </row>
    <row r="183" s="2" customFormat="1" ht="16.5" customHeight="1">
      <c r="A183" s="35"/>
      <c r="B183" s="36"/>
      <c r="C183" s="234" t="s">
        <v>341</v>
      </c>
      <c r="D183" s="234" t="s">
        <v>149</v>
      </c>
      <c r="E183" s="235" t="s">
        <v>1258</v>
      </c>
      <c r="F183" s="236" t="s">
        <v>1259</v>
      </c>
      <c r="G183" s="237" t="s">
        <v>1196</v>
      </c>
      <c r="H183" s="238">
        <v>4</v>
      </c>
      <c r="I183" s="239"/>
      <c r="J183" s="240">
        <f>ROUND(I183*H183,2)</f>
        <v>0</v>
      </c>
      <c r="K183" s="241"/>
      <c r="L183" s="41"/>
      <c r="M183" s="242" t="s">
        <v>1</v>
      </c>
      <c r="N183" s="243" t="s">
        <v>41</v>
      </c>
      <c r="O183" s="94"/>
      <c r="P183" s="244">
        <f>O183*H183</f>
        <v>0</v>
      </c>
      <c r="Q183" s="244">
        <v>0</v>
      </c>
      <c r="R183" s="244">
        <f>Q183*H183</f>
        <v>0</v>
      </c>
      <c r="S183" s="244">
        <v>0</v>
      </c>
      <c r="T183" s="245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46" t="s">
        <v>176</v>
      </c>
      <c r="AT183" s="246" t="s">
        <v>149</v>
      </c>
      <c r="AU183" s="246" t="s">
        <v>85</v>
      </c>
      <c r="AY183" s="14" t="s">
        <v>147</v>
      </c>
      <c r="BE183" s="247">
        <f>IF(N183="základná",J183,0)</f>
        <v>0</v>
      </c>
      <c r="BF183" s="247">
        <f>IF(N183="znížená",J183,0)</f>
        <v>0</v>
      </c>
      <c r="BG183" s="247">
        <f>IF(N183="zákl. prenesená",J183,0)</f>
        <v>0</v>
      </c>
      <c r="BH183" s="247">
        <f>IF(N183="zníž. prenesená",J183,0)</f>
        <v>0</v>
      </c>
      <c r="BI183" s="247">
        <f>IF(N183="nulová",J183,0)</f>
        <v>0</v>
      </c>
      <c r="BJ183" s="14" t="s">
        <v>85</v>
      </c>
      <c r="BK183" s="247">
        <f>ROUND(I183*H183,2)</f>
        <v>0</v>
      </c>
      <c r="BL183" s="14" t="s">
        <v>176</v>
      </c>
      <c r="BM183" s="246" t="s">
        <v>344</v>
      </c>
    </row>
    <row r="184" s="2" customFormat="1" ht="16.5" customHeight="1">
      <c r="A184" s="35"/>
      <c r="B184" s="36"/>
      <c r="C184" s="234" t="s">
        <v>248</v>
      </c>
      <c r="D184" s="234" t="s">
        <v>149</v>
      </c>
      <c r="E184" s="235" t="s">
        <v>1260</v>
      </c>
      <c r="F184" s="236" t="s">
        <v>1261</v>
      </c>
      <c r="G184" s="237" t="s">
        <v>1225</v>
      </c>
      <c r="H184" s="238">
        <v>1</v>
      </c>
      <c r="I184" s="239"/>
      <c r="J184" s="240">
        <f>ROUND(I184*H184,2)</f>
        <v>0</v>
      </c>
      <c r="K184" s="241"/>
      <c r="L184" s="41"/>
      <c r="M184" s="242" t="s">
        <v>1</v>
      </c>
      <c r="N184" s="243" t="s">
        <v>41</v>
      </c>
      <c r="O184" s="94"/>
      <c r="P184" s="244">
        <f>O184*H184</f>
        <v>0</v>
      </c>
      <c r="Q184" s="244">
        <v>0</v>
      </c>
      <c r="R184" s="244">
        <f>Q184*H184</f>
        <v>0</v>
      </c>
      <c r="S184" s="244">
        <v>0</v>
      </c>
      <c r="T184" s="245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46" t="s">
        <v>176</v>
      </c>
      <c r="AT184" s="246" t="s">
        <v>149</v>
      </c>
      <c r="AU184" s="246" t="s">
        <v>85</v>
      </c>
      <c r="AY184" s="14" t="s">
        <v>147</v>
      </c>
      <c r="BE184" s="247">
        <f>IF(N184="základná",J184,0)</f>
        <v>0</v>
      </c>
      <c r="BF184" s="247">
        <f>IF(N184="znížená",J184,0)</f>
        <v>0</v>
      </c>
      <c r="BG184" s="247">
        <f>IF(N184="zákl. prenesená",J184,0)</f>
        <v>0</v>
      </c>
      <c r="BH184" s="247">
        <f>IF(N184="zníž. prenesená",J184,0)</f>
        <v>0</v>
      </c>
      <c r="BI184" s="247">
        <f>IF(N184="nulová",J184,0)</f>
        <v>0</v>
      </c>
      <c r="BJ184" s="14" t="s">
        <v>85</v>
      </c>
      <c r="BK184" s="247">
        <f>ROUND(I184*H184,2)</f>
        <v>0</v>
      </c>
      <c r="BL184" s="14" t="s">
        <v>176</v>
      </c>
      <c r="BM184" s="246" t="s">
        <v>347</v>
      </c>
    </row>
    <row r="185" s="2" customFormat="1" ht="16.5" customHeight="1">
      <c r="A185" s="35"/>
      <c r="B185" s="36"/>
      <c r="C185" s="234" t="s">
        <v>349</v>
      </c>
      <c r="D185" s="234" t="s">
        <v>149</v>
      </c>
      <c r="E185" s="235" t="s">
        <v>1262</v>
      </c>
      <c r="F185" s="236" t="s">
        <v>1263</v>
      </c>
      <c r="G185" s="237" t="s">
        <v>1196</v>
      </c>
      <c r="H185" s="238">
        <v>1</v>
      </c>
      <c r="I185" s="239"/>
      <c r="J185" s="240">
        <f>ROUND(I185*H185,2)</f>
        <v>0</v>
      </c>
      <c r="K185" s="241"/>
      <c r="L185" s="41"/>
      <c r="M185" s="242" t="s">
        <v>1</v>
      </c>
      <c r="N185" s="243" t="s">
        <v>41</v>
      </c>
      <c r="O185" s="94"/>
      <c r="P185" s="244">
        <f>O185*H185</f>
        <v>0</v>
      </c>
      <c r="Q185" s="244">
        <v>0</v>
      </c>
      <c r="R185" s="244">
        <f>Q185*H185</f>
        <v>0</v>
      </c>
      <c r="S185" s="244">
        <v>0</v>
      </c>
      <c r="T185" s="245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46" t="s">
        <v>176</v>
      </c>
      <c r="AT185" s="246" t="s">
        <v>149</v>
      </c>
      <c r="AU185" s="246" t="s">
        <v>85</v>
      </c>
      <c r="AY185" s="14" t="s">
        <v>147</v>
      </c>
      <c r="BE185" s="247">
        <f>IF(N185="základná",J185,0)</f>
        <v>0</v>
      </c>
      <c r="BF185" s="247">
        <f>IF(N185="znížená",J185,0)</f>
        <v>0</v>
      </c>
      <c r="BG185" s="247">
        <f>IF(N185="zákl. prenesená",J185,0)</f>
        <v>0</v>
      </c>
      <c r="BH185" s="247">
        <f>IF(N185="zníž. prenesená",J185,0)</f>
        <v>0</v>
      </c>
      <c r="BI185" s="247">
        <f>IF(N185="nulová",J185,0)</f>
        <v>0</v>
      </c>
      <c r="BJ185" s="14" t="s">
        <v>85</v>
      </c>
      <c r="BK185" s="247">
        <f>ROUND(I185*H185,2)</f>
        <v>0</v>
      </c>
      <c r="BL185" s="14" t="s">
        <v>176</v>
      </c>
      <c r="BM185" s="246" t="s">
        <v>352</v>
      </c>
    </row>
    <row r="186" s="2" customFormat="1" ht="16.5" customHeight="1">
      <c r="A186" s="35"/>
      <c r="B186" s="36"/>
      <c r="C186" s="234" t="s">
        <v>252</v>
      </c>
      <c r="D186" s="234" t="s">
        <v>149</v>
      </c>
      <c r="E186" s="235" t="s">
        <v>1264</v>
      </c>
      <c r="F186" s="236" t="s">
        <v>1265</v>
      </c>
      <c r="G186" s="237" t="s">
        <v>1196</v>
      </c>
      <c r="H186" s="238">
        <v>1</v>
      </c>
      <c r="I186" s="239"/>
      <c r="J186" s="240">
        <f>ROUND(I186*H186,2)</f>
        <v>0</v>
      </c>
      <c r="K186" s="241"/>
      <c r="L186" s="41"/>
      <c r="M186" s="242" t="s">
        <v>1</v>
      </c>
      <c r="N186" s="243" t="s">
        <v>41</v>
      </c>
      <c r="O186" s="94"/>
      <c r="P186" s="244">
        <f>O186*H186</f>
        <v>0</v>
      </c>
      <c r="Q186" s="244">
        <v>0</v>
      </c>
      <c r="R186" s="244">
        <f>Q186*H186</f>
        <v>0</v>
      </c>
      <c r="S186" s="244">
        <v>0</v>
      </c>
      <c r="T186" s="245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46" t="s">
        <v>176</v>
      </c>
      <c r="AT186" s="246" t="s">
        <v>149</v>
      </c>
      <c r="AU186" s="246" t="s">
        <v>85</v>
      </c>
      <c r="AY186" s="14" t="s">
        <v>147</v>
      </c>
      <c r="BE186" s="247">
        <f>IF(N186="základná",J186,0)</f>
        <v>0</v>
      </c>
      <c r="BF186" s="247">
        <f>IF(N186="znížená",J186,0)</f>
        <v>0</v>
      </c>
      <c r="BG186" s="247">
        <f>IF(N186="zákl. prenesená",J186,0)</f>
        <v>0</v>
      </c>
      <c r="BH186" s="247">
        <f>IF(N186="zníž. prenesená",J186,0)</f>
        <v>0</v>
      </c>
      <c r="BI186" s="247">
        <f>IF(N186="nulová",J186,0)</f>
        <v>0</v>
      </c>
      <c r="BJ186" s="14" t="s">
        <v>85</v>
      </c>
      <c r="BK186" s="247">
        <f>ROUND(I186*H186,2)</f>
        <v>0</v>
      </c>
      <c r="BL186" s="14" t="s">
        <v>176</v>
      </c>
      <c r="BM186" s="246" t="s">
        <v>355</v>
      </c>
    </row>
    <row r="187" s="2" customFormat="1" ht="24.15" customHeight="1">
      <c r="A187" s="35"/>
      <c r="B187" s="36"/>
      <c r="C187" s="234" t="s">
        <v>356</v>
      </c>
      <c r="D187" s="234" t="s">
        <v>149</v>
      </c>
      <c r="E187" s="235" t="s">
        <v>1266</v>
      </c>
      <c r="F187" s="236" t="s">
        <v>1267</v>
      </c>
      <c r="G187" s="237" t="s">
        <v>1161</v>
      </c>
      <c r="H187" s="238">
        <v>1</v>
      </c>
      <c r="I187" s="239"/>
      <c r="J187" s="240">
        <f>ROUND(I187*H187,2)</f>
        <v>0</v>
      </c>
      <c r="K187" s="241"/>
      <c r="L187" s="41"/>
      <c r="M187" s="242" t="s">
        <v>1</v>
      </c>
      <c r="N187" s="243" t="s">
        <v>41</v>
      </c>
      <c r="O187" s="94"/>
      <c r="P187" s="244">
        <f>O187*H187</f>
        <v>0</v>
      </c>
      <c r="Q187" s="244">
        <v>0</v>
      </c>
      <c r="R187" s="244">
        <f>Q187*H187</f>
        <v>0</v>
      </c>
      <c r="S187" s="244">
        <v>0</v>
      </c>
      <c r="T187" s="245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46" t="s">
        <v>176</v>
      </c>
      <c r="AT187" s="246" t="s">
        <v>149</v>
      </c>
      <c r="AU187" s="246" t="s">
        <v>85</v>
      </c>
      <c r="AY187" s="14" t="s">
        <v>147</v>
      </c>
      <c r="BE187" s="247">
        <f>IF(N187="základná",J187,0)</f>
        <v>0</v>
      </c>
      <c r="BF187" s="247">
        <f>IF(N187="znížená",J187,0)</f>
        <v>0</v>
      </c>
      <c r="BG187" s="247">
        <f>IF(N187="zákl. prenesená",J187,0)</f>
        <v>0</v>
      </c>
      <c r="BH187" s="247">
        <f>IF(N187="zníž. prenesená",J187,0)</f>
        <v>0</v>
      </c>
      <c r="BI187" s="247">
        <f>IF(N187="nulová",J187,0)</f>
        <v>0</v>
      </c>
      <c r="BJ187" s="14" t="s">
        <v>85</v>
      </c>
      <c r="BK187" s="247">
        <f>ROUND(I187*H187,2)</f>
        <v>0</v>
      </c>
      <c r="BL187" s="14" t="s">
        <v>176</v>
      </c>
      <c r="BM187" s="246" t="s">
        <v>359</v>
      </c>
    </row>
    <row r="188" s="2" customFormat="1" ht="16.5" customHeight="1">
      <c r="A188" s="35"/>
      <c r="B188" s="36"/>
      <c r="C188" s="248" t="s">
        <v>255</v>
      </c>
      <c r="D188" s="248" t="s">
        <v>444</v>
      </c>
      <c r="E188" s="249" t="s">
        <v>1268</v>
      </c>
      <c r="F188" s="250" t="s">
        <v>1269</v>
      </c>
      <c r="G188" s="251" t="s">
        <v>1196</v>
      </c>
      <c r="H188" s="252">
        <v>1</v>
      </c>
      <c r="I188" s="253"/>
      <c r="J188" s="254">
        <f>ROUND(I188*H188,2)</f>
        <v>0</v>
      </c>
      <c r="K188" s="255"/>
      <c r="L188" s="256"/>
      <c r="M188" s="257" t="s">
        <v>1</v>
      </c>
      <c r="N188" s="258" t="s">
        <v>41</v>
      </c>
      <c r="O188" s="94"/>
      <c r="P188" s="244">
        <f>O188*H188</f>
        <v>0</v>
      </c>
      <c r="Q188" s="244">
        <v>0</v>
      </c>
      <c r="R188" s="244">
        <f>Q188*H188</f>
        <v>0</v>
      </c>
      <c r="S188" s="244">
        <v>0</v>
      </c>
      <c r="T188" s="245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46" t="s">
        <v>206</v>
      </c>
      <c r="AT188" s="246" t="s">
        <v>444</v>
      </c>
      <c r="AU188" s="246" t="s">
        <v>85</v>
      </c>
      <c r="AY188" s="14" t="s">
        <v>147</v>
      </c>
      <c r="BE188" s="247">
        <f>IF(N188="základná",J188,0)</f>
        <v>0</v>
      </c>
      <c r="BF188" s="247">
        <f>IF(N188="znížená",J188,0)</f>
        <v>0</v>
      </c>
      <c r="BG188" s="247">
        <f>IF(N188="zákl. prenesená",J188,0)</f>
        <v>0</v>
      </c>
      <c r="BH188" s="247">
        <f>IF(N188="zníž. prenesená",J188,0)</f>
        <v>0</v>
      </c>
      <c r="BI188" s="247">
        <f>IF(N188="nulová",J188,0)</f>
        <v>0</v>
      </c>
      <c r="BJ188" s="14" t="s">
        <v>85</v>
      </c>
      <c r="BK188" s="247">
        <f>ROUND(I188*H188,2)</f>
        <v>0</v>
      </c>
      <c r="BL188" s="14" t="s">
        <v>176</v>
      </c>
      <c r="BM188" s="246" t="s">
        <v>362</v>
      </c>
    </row>
    <row r="189" s="2" customFormat="1" ht="16.5" customHeight="1">
      <c r="A189" s="35"/>
      <c r="B189" s="36"/>
      <c r="C189" s="234" t="s">
        <v>363</v>
      </c>
      <c r="D189" s="234" t="s">
        <v>149</v>
      </c>
      <c r="E189" s="235" t="s">
        <v>1270</v>
      </c>
      <c r="F189" s="236" t="s">
        <v>1271</v>
      </c>
      <c r="G189" s="237" t="s">
        <v>1196</v>
      </c>
      <c r="H189" s="238">
        <v>1</v>
      </c>
      <c r="I189" s="239"/>
      <c r="J189" s="240">
        <f>ROUND(I189*H189,2)</f>
        <v>0</v>
      </c>
      <c r="K189" s="241"/>
      <c r="L189" s="41"/>
      <c r="M189" s="242" t="s">
        <v>1</v>
      </c>
      <c r="N189" s="243" t="s">
        <v>41</v>
      </c>
      <c r="O189" s="94"/>
      <c r="P189" s="244">
        <f>O189*H189</f>
        <v>0</v>
      </c>
      <c r="Q189" s="244">
        <v>0</v>
      </c>
      <c r="R189" s="244">
        <f>Q189*H189</f>
        <v>0</v>
      </c>
      <c r="S189" s="244">
        <v>0</v>
      </c>
      <c r="T189" s="245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46" t="s">
        <v>176</v>
      </c>
      <c r="AT189" s="246" t="s">
        <v>149</v>
      </c>
      <c r="AU189" s="246" t="s">
        <v>85</v>
      </c>
      <c r="AY189" s="14" t="s">
        <v>147</v>
      </c>
      <c r="BE189" s="247">
        <f>IF(N189="základná",J189,0)</f>
        <v>0</v>
      </c>
      <c r="BF189" s="247">
        <f>IF(N189="znížená",J189,0)</f>
        <v>0</v>
      </c>
      <c r="BG189" s="247">
        <f>IF(N189="zákl. prenesená",J189,0)</f>
        <v>0</v>
      </c>
      <c r="BH189" s="247">
        <f>IF(N189="zníž. prenesená",J189,0)</f>
        <v>0</v>
      </c>
      <c r="BI189" s="247">
        <f>IF(N189="nulová",J189,0)</f>
        <v>0</v>
      </c>
      <c r="BJ189" s="14" t="s">
        <v>85</v>
      </c>
      <c r="BK189" s="247">
        <f>ROUND(I189*H189,2)</f>
        <v>0</v>
      </c>
      <c r="BL189" s="14" t="s">
        <v>176</v>
      </c>
      <c r="BM189" s="246" t="s">
        <v>366</v>
      </c>
    </row>
    <row r="190" s="2" customFormat="1" ht="16.5" customHeight="1">
      <c r="A190" s="35"/>
      <c r="B190" s="36"/>
      <c r="C190" s="234" t="s">
        <v>259</v>
      </c>
      <c r="D190" s="234" t="s">
        <v>149</v>
      </c>
      <c r="E190" s="235" t="s">
        <v>1272</v>
      </c>
      <c r="F190" s="236" t="s">
        <v>1273</v>
      </c>
      <c r="G190" s="237" t="s">
        <v>705</v>
      </c>
      <c r="H190" s="238">
        <v>2</v>
      </c>
      <c r="I190" s="239"/>
      <c r="J190" s="240">
        <f>ROUND(I190*H190,2)</f>
        <v>0</v>
      </c>
      <c r="K190" s="241"/>
      <c r="L190" s="41"/>
      <c r="M190" s="242" t="s">
        <v>1</v>
      </c>
      <c r="N190" s="243" t="s">
        <v>41</v>
      </c>
      <c r="O190" s="94"/>
      <c r="P190" s="244">
        <f>O190*H190</f>
        <v>0</v>
      </c>
      <c r="Q190" s="244">
        <v>0</v>
      </c>
      <c r="R190" s="244">
        <f>Q190*H190</f>
        <v>0</v>
      </c>
      <c r="S190" s="244">
        <v>0</v>
      </c>
      <c r="T190" s="245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46" t="s">
        <v>176</v>
      </c>
      <c r="AT190" s="246" t="s">
        <v>149</v>
      </c>
      <c r="AU190" s="246" t="s">
        <v>85</v>
      </c>
      <c r="AY190" s="14" t="s">
        <v>147</v>
      </c>
      <c r="BE190" s="247">
        <f>IF(N190="základná",J190,0)</f>
        <v>0</v>
      </c>
      <c r="BF190" s="247">
        <f>IF(N190="znížená",J190,0)</f>
        <v>0</v>
      </c>
      <c r="BG190" s="247">
        <f>IF(N190="zákl. prenesená",J190,0)</f>
        <v>0</v>
      </c>
      <c r="BH190" s="247">
        <f>IF(N190="zníž. prenesená",J190,0)</f>
        <v>0</v>
      </c>
      <c r="BI190" s="247">
        <f>IF(N190="nulová",J190,0)</f>
        <v>0</v>
      </c>
      <c r="BJ190" s="14" t="s">
        <v>85</v>
      </c>
      <c r="BK190" s="247">
        <f>ROUND(I190*H190,2)</f>
        <v>0</v>
      </c>
      <c r="BL190" s="14" t="s">
        <v>176</v>
      </c>
      <c r="BM190" s="246" t="s">
        <v>369</v>
      </c>
    </row>
    <row r="191" s="2" customFormat="1" ht="16.5" customHeight="1">
      <c r="A191" s="35"/>
      <c r="B191" s="36"/>
      <c r="C191" s="248" t="s">
        <v>370</v>
      </c>
      <c r="D191" s="248" t="s">
        <v>444</v>
      </c>
      <c r="E191" s="249" t="s">
        <v>1274</v>
      </c>
      <c r="F191" s="250" t="s">
        <v>1275</v>
      </c>
      <c r="G191" s="251" t="s">
        <v>1196</v>
      </c>
      <c r="H191" s="252">
        <v>2</v>
      </c>
      <c r="I191" s="253"/>
      <c r="J191" s="254">
        <f>ROUND(I191*H191,2)</f>
        <v>0</v>
      </c>
      <c r="K191" s="255"/>
      <c r="L191" s="256"/>
      <c r="M191" s="257" t="s">
        <v>1</v>
      </c>
      <c r="N191" s="258" t="s">
        <v>41</v>
      </c>
      <c r="O191" s="94"/>
      <c r="P191" s="244">
        <f>O191*H191</f>
        <v>0</v>
      </c>
      <c r="Q191" s="244">
        <v>0</v>
      </c>
      <c r="R191" s="244">
        <f>Q191*H191</f>
        <v>0</v>
      </c>
      <c r="S191" s="244">
        <v>0</v>
      </c>
      <c r="T191" s="245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46" t="s">
        <v>206</v>
      </c>
      <c r="AT191" s="246" t="s">
        <v>444</v>
      </c>
      <c r="AU191" s="246" t="s">
        <v>85</v>
      </c>
      <c r="AY191" s="14" t="s">
        <v>147</v>
      </c>
      <c r="BE191" s="247">
        <f>IF(N191="základná",J191,0)</f>
        <v>0</v>
      </c>
      <c r="BF191" s="247">
        <f>IF(N191="znížená",J191,0)</f>
        <v>0</v>
      </c>
      <c r="BG191" s="247">
        <f>IF(N191="zákl. prenesená",J191,0)</f>
        <v>0</v>
      </c>
      <c r="BH191" s="247">
        <f>IF(N191="zníž. prenesená",J191,0)</f>
        <v>0</v>
      </c>
      <c r="BI191" s="247">
        <f>IF(N191="nulová",J191,0)</f>
        <v>0</v>
      </c>
      <c r="BJ191" s="14" t="s">
        <v>85</v>
      </c>
      <c r="BK191" s="247">
        <f>ROUND(I191*H191,2)</f>
        <v>0</v>
      </c>
      <c r="BL191" s="14" t="s">
        <v>176</v>
      </c>
      <c r="BM191" s="246" t="s">
        <v>373</v>
      </c>
    </row>
    <row r="192" s="2" customFormat="1" ht="24.15" customHeight="1">
      <c r="A192" s="35"/>
      <c r="B192" s="36"/>
      <c r="C192" s="234" t="s">
        <v>262</v>
      </c>
      <c r="D192" s="234" t="s">
        <v>149</v>
      </c>
      <c r="E192" s="235" t="s">
        <v>1276</v>
      </c>
      <c r="F192" s="236" t="s">
        <v>1277</v>
      </c>
      <c r="G192" s="237" t="s">
        <v>476</v>
      </c>
      <c r="H192" s="259"/>
      <c r="I192" s="239"/>
      <c r="J192" s="240">
        <f>ROUND(I192*H192,2)</f>
        <v>0</v>
      </c>
      <c r="K192" s="241"/>
      <c r="L192" s="41"/>
      <c r="M192" s="260" t="s">
        <v>1</v>
      </c>
      <c r="N192" s="261" t="s">
        <v>41</v>
      </c>
      <c r="O192" s="262"/>
      <c r="P192" s="263">
        <f>O192*H192</f>
        <v>0</v>
      </c>
      <c r="Q192" s="263">
        <v>0</v>
      </c>
      <c r="R192" s="263">
        <f>Q192*H192</f>
        <v>0</v>
      </c>
      <c r="S192" s="263">
        <v>0</v>
      </c>
      <c r="T192" s="264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46" t="s">
        <v>176</v>
      </c>
      <c r="AT192" s="246" t="s">
        <v>149</v>
      </c>
      <c r="AU192" s="246" t="s">
        <v>85</v>
      </c>
      <c r="AY192" s="14" t="s">
        <v>147</v>
      </c>
      <c r="BE192" s="247">
        <f>IF(N192="základná",J192,0)</f>
        <v>0</v>
      </c>
      <c r="BF192" s="247">
        <f>IF(N192="znížená",J192,0)</f>
        <v>0</v>
      </c>
      <c r="BG192" s="247">
        <f>IF(N192="zákl. prenesená",J192,0)</f>
        <v>0</v>
      </c>
      <c r="BH192" s="247">
        <f>IF(N192="zníž. prenesená",J192,0)</f>
        <v>0</v>
      </c>
      <c r="BI192" s="247">
        <f>IF(N192="nulová",J192,0)</f>
        <v>0</v>
      </c>
      <c r="BJ192" s="14" t="s">
        <v>85</v>
      </c>
      <c r="BK192" s="247">
        <f>ROUND(I192*H192,2)</f>
        <v>0</v>
      </c>
      <c r="BL192" s="14" t="s">
        <v>176</v>
      </c>
      <c r="BM192" s="246" t="s">
        <v>376</v>
      </c>
    </row>
    <row r="193" s="2" customFormat="1" ht="6.96" customHeight="1">
      <c r="A193" s="35"/>
      <c r="B193" s="69"/>
      <c r="C193" s="70"/>
      <c r="D193" s="70"/>
      <c r="E193" s="70"/>
      <c r="F193" s="70"/>
      <c r="G193" s="70"/>
      <c r="H193" s="70"/>
      <c r="I193" s="70"/>
      <c r="J193" s="70"/>
      <c r="K193" s="70"/>
      <c r="L193" s="41"/>
      <c r="M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</row>
  </sheetData>
  <sheetProtection sheet="1" autoFilter="0" formatColumns="0" formatRows="0" objects="1" scenarios="1" spinCount="100000" saltValue="QNdPSi/OX72jjRoaxJNWLbah2NSh77OF/1HdNMQbtRQJQqnqQsMIa34NK+/HbrYUqU+Q42ZAF1Ah+ROH2/9+Ew==" hashValue="vB40lPopDAjh8L1pCq75GFo3/Dc9tFWneZ8hJEsVSTrza76wkcdzdo+4pZlrIbnz39bNO8JSvQIHZg8CxiRrUw==" algorithmName="SHA-512" password="CC35"/>
  <autoFilter ref="C123:K19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98</v>
      </c>
    </row>
    <row r="3" hidden="1" s="1" customFormat="1" ht="6.96" customHeight="1"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7"/>
      <c r="AT3" s="14" t="s">
        <v>81</v>
      </c>
    </row>
    <row r="4" hidden="1" s="1" customFormat="1" ht="24.96" customHeight="1">
      <c r="B4" s="17"/>
      <c r="D4" s="151" t="s">
        <v>99</v>
      </c>
      <c r="L4" s="17"/>
      <c r="M4" s="152" t="s">
        <v>9</v>
      </c>
      <c r="AT4" s="14" t="s">
        <v>4</v>
      </c>
    </row>
    <row r="5" hidden="1" s="1" customFormat="1" ht="6.96" customHeight="1">
      <c r="B5" s="17"/>
      <c r="L5" s="17"/>
    </row>
    <row r="6" hidden="1" s="1" customFormat="1" ht="12" customHeight="1">
      <c r="B6" s="17"/>
      <c r="D6" s="153" t="s">
        <v>15</v>
      </c>
      <c r="L6" s="17"/>
    </row>
    <row r="7" hidden="1" s="1" customFormat="1" ht="16.5" customHeight="1">
      <c r="B7" s="17"/>
      <c r="E7" s="154" t="str">
        <f>'Rekapitulácia stavby'!K6</f>
        <v>Včelín - Lokálna predajňa Včelco s.r.o.</v>
      </c>
      <c r="F7" s="153"/>
      <c r="G7" s="153"/>
      <c r="H7" s="153"/>
      <c r="L7" s="17"/>
    </row>
    <row r="8" hidden="1" s="2" customFormat="1" ht="12" customHeight="1">
      <c r="A8" s="35"/>
      <c r="B8" s="41"/>
      <c r="C8" s="35"/>
      <c r="D8" s="153" t="s">
        <v>100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hidden="1" s="2" customFormat="1" ht="16.5" customHeight="1">
      <c r="A9" s="35"/>
      <c r="B9" s="41"/>
      <c r="C9" s="35"/>
      <c r="D9" s="35"/>
      <c r="E9" s="155" t="s">
        <v>1278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hidden="1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hidden="1" s="2" customFormat="1" ht="12" customHeight="1">
      <c r="A11" s="35"/>
      <c r="B11" s="41"/>
      <c r="C11" s="35"/>
      <c r="D11" s="153" t="s">
        <v>17</v>
      </c>
      <c r="E11" s="35"/>
      <c r="F11" s="144" t="s">
        <v>1</v>
      </c>
      <c r="G11" s="35"/>
      <c r="H11" s="35"/>
      <c r="I11" s="153" t="s">
        <v>18</v>
      </c>
      <c r="J11" s="144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hidden="1" s="2" customFormat="1" ht="12" customHeight="1">
      <c r="A12" s="35"/>
      <c r="B12" s="41"/>
      <c r="C12" s="35"/>
      <c r="D12" s="153" t="s">
        <v>19</v>
      </c>
      <c r="E12" s="35"/>
      <c r="F12" s="144" t="s">
        <v>786</v>
      </c>
      <c r="G12" s="35"/>
      <c r="H12" s="35"/>
      <c r="I12" s="153" t="s">
        <v>21</v>
      </c>
      <c r="J12" s="156" t="str">
        <f>'Rekapitulácia stavby'!AN8</f>
        <v>27.4.2022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hidden="1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hidden="1" s="2" customFormat="1" ht="12" customHeight="1">
      <c r="A14" s="35"/>
      <c r="B14" s="41"/>
      <c r="C14" s="35"/>
      <c r="D14" s="153" t="s">
        <v>23</v>
      </c>
      <c r="E14" s="35"/>
      <c r="F14" s="35"/>
      <c r="G14" s="35"/>
      <c r="H14" s="35"/>
      <c r="I14" s="153" t="s">
        <v>24</v>
      </c>
      <c r="J14" s="144" t="str">
        <f>IF('Rekapitulácia stavby'!AN10="","",'Rekapitulácia stavby'!AN10)</f>
        <v/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hidden="1" s="2" customFormat="1" ht="18" customHeight="1">
      <c r="A15" s="35"/>
      <c r="B15" s="41"/>
      <c r="C15" s="35"/>
      <c r="D15" s="35"/>
      <c r="E15" s="144" t="str">
        <f>IF('Rekapitulácia stavby'!E11="","",'Rekapitulácia stavby'!E11)</f>
        <v>VČELCO, s.r.o. Továrenská 10A, 119 04 Smolenice</v>
      </c>
      <c r="F15" s="35"/>
      <c r="G15" s="35"/>
      <c r="H15" s="35"/>
      <c r="I15" s="153" t="s">
        <v>26</v>
      </c>
      <c r="J15" s="144" t="str">
        <f>IF('Rekapitulácia stavby'!AN11="","",'Rekapitulácia stavby'!AN11)</f>
        <v/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hidden="1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hidden="1" s="2" customFormat="1" ht="12" customHeight="1">
      <c r="A17" s="35"/>
      <c r="B17" s="41"/>
      <c r="C17" s="35"/>
      <c r="D17" s="153" t="s">
        <v>27</v>
      </c>
      <c r="E17" s="35"/>
      <c r="F17" s="35"/>
      <c r="G17" s="35"/>
      <c r="H17" s="35"/>
      <c r="I17" s="153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hidden="1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4"/>
      <c r="G18" s="144"/>
      <c r="H18" s="144"/>
      <c r="I18" s="153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hidden="1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hidden="1" s="2" customFormat="1" ht="12" customHeight="1">
      <c r="A20" s="35"/>
      <c r="B20" s="41"/>
      <c r="C20" s="35"/>
      <c r="D20" s="153" t="s">
        <v>29</v>
      </c>
      <c r="E20" s="35"/>
      <c r="F20" s="35"/>
      <c r="G20" s="35"/>
      <c r="H20" s="35"/>
      <c r="I20" s="153" t="s">
        <v>24</v>
      </c>
      <c r="J20" s="144" t="str">
        <f>IF('Rekapitulácia stavby'!AN16="","",'Rekapitulácia stavby'!AN16)</f>
        <v/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hidden="1" s="2" customFormat="1" ht="18" customHeight="1">
      <c r="A21" s="35"/>
      <c r="B21" s="41"/>
      <c r="C21" s="35"/>
      <c r="D21" s="35"/>
      <c r="E21" s="144" t="str">
        <f>IF('Rekapitulácia stavby'!E17="","",'Rekapitulácia stavby'!E17)</f>
        <v>Ing. Miloš Karol</v>
      </c>
      <c r="F21" s="35"/>
      <c r="G21" s="35"/>
      <c r="H21" s="35"/>
      <c r="I21" s="153" t="s">
        <v>26</v>
      </c>
      <c r="J21" s="144" t="str">
        <f>IF('Rekapitulácia stavby'!AN17="","",'Rekapitulácia stavby'!AN17)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hidden="1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hidden="1" s="2" customFormat="1" ht="12" customHeight="1">
      <c r="A23" s="35"/>
      <c r="B23" s="41"/>
      <c r="C23" s="35"/>
      <c r="D23" s="153" t="s">
        <v>31</v>
      </c>
      <c r="E23" s="35"/>
      <c r="F23" s="35"/>
      <c r="G23" s="35"/>
      <c r="H23" s="35"/>
      <c r="I23" s="153" t="s">
        <v>24</v>
      </c>
      <c r="J23" s="144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hidden="1" s="2" customFormat="1" ht="18" customHeight="1">
      <c r="A24" s="35"/>
      <c r="B24" s="41"/>
      <c r="C24" s="35"/>
      <c r="D24" s="35"/>
      <c r="E24" s="144" t="str">
        <f>IF('Rekapitulácia stavby'!E20="","",'Rekapitulácia stavby'!E20)</f>
        <v>Ing. Tibor Jakubis</v>
      </c>
      <c r="F24" s="35"/>
      <c r="G24" s="35"/>
      <c r="H24" s="35"/>
      <c r="I24" s="153" t="s">
        <v>26</v>
      </c>
      <c r="J24" s="144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hidden="1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hidden="1" s="2" customFormat="1" ht="12" customHeight="1">
      <c r="A26" s="35"/>
      <c r="B26" s="41"/>
      <c r="C26" s="35"/>
      <c r="D26" s="153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hidden="1" s="8" customFormat="1" ht="16.5" customHeight="1">
      <c r="A27" s="157"/>
      <c r="B27" s="158"/>
      <c r="C27" s="157"/>
      <c r="D27" s="157"/>
      <c r="E27" s="159" t="s">
        <v>1</v>
      </c>
      <c r="F27" s="159"/>
      <c r="G27" s="159"/>
      <c r="H27" s="159"/>
      <c r="I27" s="157"/>
      <c r="J27" s="157"/>
      <c r="K27" s="157"/>
      <c r="L27" s="160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</row>
    <row r="28" hidden="1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hidden="1" s="2" customFormat="1" ht="6.96" customHeight="1">
      <c r="A29" s="35"/>
      <c r="B29" s="41"/>
      <c r="C29" s="35"/>
      <c r="D29" s="161"/>
      <c r="E29" s="161"/>
      <c r="F29" s="161"/>
      <c r="G29" s="161"/>
      <c r="H29" s="161"/>
      <c r="I29" s="161"/>
      <c r="J29" s="161"/>
      <c r="K29" s="161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hidden="1" s="2" customFormat="1" ht="25.44" customHeight="1">
      <c r="A30" s="35"/>
      <c r="B30" s="41"/>
      <c r="C30" s="35"/>
      <c r="D30" s="162" t="s">
        <v>35</v>
      </c>
      <c r="E30" s="35"/>
      <c r="F30" s="35"/>
      <c r="G30" s="35"/>
      <c r="H30" s="35"/>
      <c r="I30" s="35"/>
      <c r="J30" s="163">
        <f>ROUND(J125,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hidden="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1"/>
      <c r="J31" s="161"/>
      <c r="K31" s="161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hidden="1" s="2" customFormat="1" ht="14.4" customHeight="1">
      <c r="A32" s="35"/>
      <c r="B32" s="41"/>
      <c r="C32" s="35"/>
      <c r="D32" s="35"/>
      <c r="E32" s="35"/>
      <c r="F32" s="164" t="s">
        <v>37</v>
      </c>
      <c r="G32" s="35"/>
      <c r="H32" s="35"/>
      <c r="I32" s="164" t="s">
        <v>36</v>
      </c>
      <c r="J32" s="164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165" t="s">
        <v>39</v>
      </c>
      <c r="E33" s="166" t="s">
        <v>40</v>
      </c>
      <c r="F33" s="167">
        <f>ROUND((SUM(BE125:BE155)),  2)</f>
        <v>0</v>
      </c>
      <c r="G33" s="168"/>
      <c r="H33" s="168"/>
      <c r="I33" s="169">
        <v>0.20000000000000001</v>
      </c>
      <c r="J33" s="167">
        <f>ROUND(((SUM(BE125:BE155))*I33),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66" t="s">
        <v>41</v>
      </c>
      <c r="F34" s="167">
        <f>ROUND((SUM(BF125:BF155)),  2)</f>
        <v>0</v>
      </c>
      <c r="G34" s="168"/>
      <c r="H34" s="168"/>
      <c r="I34" s="169">
        <v>0.20000000000000001</v>
      </c>
      <c r="J34" s="167">
        <f>ROUND(((SUM(BF125:BF155))*I34),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53" t="s">
        <v>42</v>
      </c>
      <c r="F35" s="170">
        <f>ROUND((SUM(BG125:BG155)),  2)</f>
        <v>0</v>
      </c>
      <c r="G35" s="35"/>
      <c r="H35" s="35"/>
      <c r="I35" s="171">
        <v>0.20000000000000001</v>
      </c>
      <c r="J35" s="170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53" t="s">
        <v>43</v>
      </c>
      <c r="F36" s="170">
        <f>ROUND((SUM(BH125:BH155)),  2)</f>
        <v>0</v>
      </c>
      <c r="G36" s="35"/>
      <c r="H36" s="35"/>
      <c r="I36" s="171">
        <v>0.20000000000000001</v>
      </c>
      <c r="J36" s="170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66" t="s">
        <v>44</v>
      </c>
      <c r="F37" s="167">
        <f>ROUND((SUM(BI125:BI155)),  2)</f>
        <v>0</v>
      </c>
      <c r="G37" s="168"/>
      <c r="H37" s="168"/>
      <c r="I37" s="169">
        <v>0</v>
      </c>
      <c r="J37" s="167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25.44" customHeight="1">
      <c r="A39" s="35"/>
      <c r="B39" s="41"/>
      <c r="C39" s="172"/>
      <c r="D39" s="173" t="s">
        <v>45</v>
      </c>
      <c r="E39" s="174"/>
      <c r="F39" s="174"/>
      <c r="G39" s="175" t="s">
        <v>46</v>
      </c>
      <c r="H39" s="176" t="s">
        <v>47</v>
      </c>
      <c r="I39" s="174"/>
      <c r="J39" s="177">
        <f>SUM(J30:J37)</f>
        <v>0</v>
      </c>
      <c r="K39" s="178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1" customFormat="1" ht="14.4" customHeight="1">
      <c r="B41" s="17"/>
      <c r="L41" s="17"/>
    </row>
    <row r="42" hidden="1" s="1" customFormat="1" ht="14.4" customHeight="1">
      <c r="B42" s="17"/>
      <c r="L42" s="17"/>
    </row>
    <row r="43" hidden="1" s="1" customFormat="1" ht="14.4" customHeight="1">
      <c r="B43" s="17"/>
      <c r="L43" s="17"/>
    </row>
    <row r="44" hidden="1" s="1" customFormat="1" ht="14.4" customHeight="1">
      <c r="B44" s="17"/>
      <c r="L44" s="17"/>
    </row>
    <row r="45" hidden="1" s="1" customFormat="1" ht="14.4" customHeight="1">
      <c r="B45" s="17"/>
      <c r="L45" s="17"/>
    </row>
    <row r="46" hidden="1" s="1" customFormat="1" ht="14.4" customHeight="1">
      <c r="B46" s="17"/>
      <c r="L46" s="17"/>
    </row>
    <row r="47" hidden="1" s="1" customFormat="1" ht="14.4" customHeight="1">
      <c r="B47" s="17"/>
      <c r="L47" s="17"/>
    </row>
    <row r="48" hidden="1" s="1" customFormat="1" ht="14.4" customHeight="1">
      <c r="B48" s="17"/>
      <c r="L48" s="17"/>
    </row>
    <row r="49" hidden="1" s="1" customFormat="1" ht="14.4" customHeight="1">
      <c r="B49" s="17"/>
      <c r="L49" s="17"/>
    </row>
    <row r="50" hidden="1" s="2" customFormat="1" ht="14.4" customHeight="1">
      <c r="B50" s="66"/>
      <c r="D50" s="179" t="s">
        <v>48</v>
      </c>
      <c r="E50" s="180"/>
      <c r="F50" s="180"/>
      <c r="G50" s="179" t="s">
        <v>49</v>
      </c>
      <c r="H50" s="180"/>
      <c r="I50" s="180"/>
      <c r="J50" s="180"/>
      <c r="K50" s="180"/>
      <c r="L50" s="66"/>
    </row>
    <row r="51" hidden="1">
      <c r="B51" s="17"/>
      <c r="L51" s="17"/>
    </row>
    <row r="52" hidden="1">
      <c r="B52" s="17"/>
      <c r="L52" s="17"/>
    </row>
    <row r="53" hidden="1">
      <c r="B53" s="17"/>
      <c r="L53" s="17"/>
    </row>
    <row r="54" hidden="1">
      <c r="B54" s="17"/>
      <c r="L54" s="17"/>
    </row>
    <row r="55" hidden="1">
      <c r="B55" s="17"/>
      <c r="L55" s="17"/>
    </row>
    <row r="56" hidden="1">
      <c r="B56" s="17"/>
      <c r="L56" s="17"/>
    </row>
    <row r="57" hidden="1">
      <c r="B57" s="17"/>
      <c r="L57" s="17"/>
    </row>
    <row r="58" hidden="1">
      <c r="B58" s="17"/>
      <c r="L58" s="17"/>
    </row>
    <row r="59" hidden="1">
      <c r="B59" s="17"/>
      <c r="L59" s="17"/>
    </row>
    <row r="60" hidden="1">
      <c r="B60" s="17"/>
      <c r="L60" s="17"/>
    </row>
    <row r="61" hidden="1" s="2" customFormat="1">
      <c r="A61" s="35"/>
      <c r="B61" s="41"/>
      <c r="C61" s="35"/>
      <c r="D61" s="181" t="s">
        <v>50</v>
      </c>
      <c r="E61" s="182"/>
      <c r="F61" s="183" t="s">
        <v>51</v>
      </c>
      <c r="G61" s="181" t="s">
        <v>50</v>
      </c>
      <c r="H61" s="182"/>
      <c r="I61" s="182"/>
      <c r="J61" s="184" t="s">
        <v>51</v>
      </c>
      <c r="K61" s="182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hidden="1">
      <c r="B62" s="17"/>
      <c r="L62" s="17"/>
    </row>
    <row r="63" hidden="1">
      <c r="B63" s="17"/>
      <c r="L63" s="17"/>
    </row>
    <row r="64" hidden="1">
      <c r="B64" s="17"/>
      <c r="L64" s="17"/>
    </row>
    <row r="65" hidden="1" s="2" customFormat="1">
      <c r="A65" s="35"/>
      <c r="B65" s="41"/>
      <c r="C65" s="35"/>
      <c r="D65" s="179" t="s">
        <v>52</v>
      </c>
      <c r="E65" s="185"/>
      <c r="F65" s="185"/>
      <c r="G65" s="179" t="s">
        <v>53</v>
      </c>
      <c r="H65" s="185"/>
      <c r="I65" s="185"/>
      <c r="J65" s="185"/>
      <c r="K65" s="185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hidden="1">
      <c r="B66" s="17"/>
      <c r="L66" s="17"/>
    </row>
    <row r="67" hidden="1">
      <c r="B67" s="17"/>
      <c r="L67" s="17"/>
    </row>
    <row r="68" hidden="1">
      <c r="B68" s="17"/>
      <c r="L68" s="17"/>
    </row>
    <row r="69" hidden="1">
      <c r="B69" s="17"/>
      <c r="L69" s="17"/>
    </row>
    <row r="70" hidden="1">
      <c r="B70" s="17"/>
      <c r="L70" s="17"/>
    </row>
    <row r="71" hidden="1">
      <c r="B71" s="17"/>
      <c r="L71" s="17"/>
    </row>
    <row r="72" hidden="1">
      <c r="B72" s="17"/>
      <c r="L72" s="17"/>
    </row>
    <row r="73" hidden="1">
      <c r="B73" s="17"/>
      <c r="L73" s="17"/>
    </row>
    <row r="74" hidden="1">
      <c r="B74" s="17"/>
      <c r="L74" s="17"/>
    </row>
    <row r="75" hidden="1">
      <c r="B75" s="17"/>
      <c r="L75" s="17"/>
    </row>
    <row r="76" hidden="1" s="2" customFormat="1">
      <c r="A76" s="35"/>
      <c r="B76" s="41"/>
      <c r="C76" s="35"/>
      <c r="D76" s="181" t="s">
        <v>50</v>
      </c>
      <c r="E76" s="182"/>
      <c r="F76" s="183" t="s">
        <v>51</v>
      </c>
      <c r="G76" s="181" t="s">
        <v>50</v>
      </c>
      <c r="H76" s="182"/>
      <c r="I76" s="182"/>
      <c r="J76" s="184" t="s">
        <v>51</v>
      </c>
      <c r="K76" s="182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hidden="1" s="2" customFormat="1" ht="14.4" customHeight="1">
      <c r="A77" s="35"/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hidden="1"/>
    <row r="79" hidden="1"/>
    <row r="80" hidden="1"/>
    <row r="81" s="2" customFormat="1" ht="6.96" customHeight="1">
      <c r="A81" s="35"/>
      <c r="B81" s="188"/>
      <c r="C81" s="189"/>
      <c r="D81" s="189"/>
      <c r="E81" s="189"/>
      <c r="F81" s="189"/>
      <c r="G81" s="189"/>
      <c r="H81" s="189"/>
      <c r="I81" s="189"/>
      <c r="J81" s="189"/>
      <c r="K81" s="189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103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0" t="str">
        <f>E7</f>
        <v>Včelín - Lokálna predajňa Včelco s.r.o.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100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9" t="str">
        <f>E9</f>
        <v>SO 03,04 - Vonkajšia kanalizácia a vodovod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82" t="str">
        <f>IF(J12="","",J12)</f>
        <v>27.4.2022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>VČELCO, s.r.o. Továrenská 10A, 119 04 Smolenice</v>
      </c>
      <c r="G91" s="37"/>
      <c r="H91" s="37"/>
      <c r="I91" s="29" t="s">
        <v>29</v>
      </c>
      <c r="J91" s="33" t="str">
        <f>E21</f>
        <v>Ing. Miloš Karol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31</v>
      </c>
      <c r="J92" s="33" t="str">
        <f>E24</f>
        <v>Ing. Tibor Jakubis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91" t="s">
        <v>104</v>
      </c>
      <c r="D94" s="192"/>
      <c r="E94" s="192"/>
      <c r="F94" s="192"/>
      <c r="G94" s="192"/>
      <c r="H94" s="192"/>
      <c r="I94" s="192"/>
      <c r="J94" s="193" t="s">
        <v>105</v>
      </c>
      <c r="K94" s="192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94" t="s">
        <v>106</v>
      </c>
      <c r="D96" s="37"/>
      <c r="E96" s="37"/>
      <c r="F96" s="37"/>
      <c r="G96" s="37"/>
      <c r="H96" s="37"/>
      <c r="I96" s="37"/>
      <c r="J96" s="113">
        <f>J125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107</v>
      </c>
    </row>
    <row r="97" s="9" customFormat="1" ht="24.96" customHeight="1">
      <c r="A97" s="9"/>
      <c r="B97" s="195"/>
      <c r="C97" s="196"/>
      <c r="D97" s="197" t="s">
        <v>1279</v>
      </c>
      <c r="E97" s="198"/>
      <c r="F97" s="198"/>
      <c r="G97" s="198"/>
      <c r="H97" s="198"/>
      <c r="I97" s="198"/>
      <c r="J97" s="199">
        <f>J126</f>
        <v>0</v>
      </c>
      <c r="K97" s="196"/>
      <c r="L97" s="20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1"/>
      <c r="C98" s="136"/>
      <c r="D98" s="202" t="s">
        <v>1280</v>
      </c>
      <c r="E98" s="203"/>
      <c r="F98" s="203"/>
      <c r="G98" s="203"/>
      <c r="H98" s="203"/>
      <c r="I98" s="203"/>
      <c r="J98" s="204">
        <f>J127</f>
        <v>0</v>
      </c>
      <c r="K98" s="136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201"/>
      <c r="C99" s="136"/>
      <c r="D99" s="202" t="s">
        <v>1281</v>
      </c>
      <c r="E99" s="203"/>
      <c r="F99" s="203"/>
      <c r="G99" s="203"/>
      <c r="H99" s="203"/>
      <c r="I99" s="203"/>
      <c r="J99" s="204">
        <f>J128</f>
        <v>0</v>
      </c>
      <c r="K99" s="136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4.88" customHeight="1">
      <c r="A100" s="10"/>
      <c r="B100" s="201"/>
      <c r="C100" s="136"/>
      <c r="D100" s="202" t="s">
        <v>1282</v>
      </c>
      <c r="E100" s="203"/>
      <c r="F100" s="203"/>
      <c r="G100" s="203"/>
      <c r="H100" s="203"/>
      <c r="I100" s="203"/>
      <c r="J100" s="204">
        <f>J134</f>
        <v>0</v>
      </c>
      <c r="K100" s="136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201"/>
      <c r="C101" s="136"/>
      <c r="D101" s="202" t="s">
        <v>1283</v>
      </c>
      <c r="E101" s="203"/>
      <c r="F101" s="203"/>
      <c r="G101" s="203"/>
      <c r="H101" s="203"/>
      <c r="I101" s="203"/>
      <c r="J101" s="204">
        <f>J136</f>
        <v>0</v>
      </c>
      <c r="K101" s="136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201"/>
      <c r="C102" s="136"/>
      <c r="D102" s="202" t="s">
        <v>1284</v>
      </c>
      <c r="E102" s="203"/>
      <c r="F102" s="203"/>
      <c r="G102" s="203"/>
      <c r="H102" s="203"/>
      <c r="I102" s="203"/>
      <c r="J102" s="204">
        <f>J138</f>
        <v>0</v>
      </c>
      <c r="K102" s="136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1"/>
      <c r="C103" s="136"/>
      <c r="D103" s="202" t="s">
        <v>1285</v>
      </c>
      <c r="E103" s="203"/>
      <c r="F103" s="203"/>
      <c r="G103" s="203"/>
      <c r="H103" s="203"/>
      <c r="I103" s="203"/>
      <c r="J103" s="204">
        <f>J141</f>
        <v>0</v>
      </c>
      <c r="K103" s="136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201"/>
      <c r="C104" s="136"/>
      <c r="D104" s="202" t="s">
        <v>1286</v>
      </c>
      <c r="E104" s="203"/>
      <c r="F104" s="203"/>
      <c r="G104" s="203"/>
      <c r="H104" s="203"/>
      <c r="I104" s="203"/>
      <c r="J104" s="204">
        <f>J142</f>
        <v>0</v>
      </c>
      <c r="K104" s="136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4.88" customHeight="1">
      <c r="A105" s="10"/>
      <c r="B105" s="201"/>
      <c r="C105" s="136"/>
      <c r="D105" s="202" t="s">
        <v>1287</v>
      </c>
      <c r="E105" s="203"/>
      <c r="F105" s="203"/>
      <c r="G105" s="203"/>
      <c r="H105" s="203"/>
      <c r="I105" s="203"/>
      <c r="J105" s="204">
        <f>J152</f>
        <v>0</v>
      </c>
      <c r="K105" s="136"/>
      <c r="L105" s="20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6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6.96" customHeight="1">
      <c r="A107" s="35"/>
      <c r="B107" s="69"/>
      <c r="C107" s="70"/>
      <c r="D107" s="70"/>
      <c r="E107" s="70"/>
      <c r="F107" s="70"/>
      <c r="G107" s="70"/>
      <c r="H107" s="70"/>
      <c r="I107" s="70"/>
      <c r="J107" s="70"/>
      <c r="K107" s="70"/>
      <c r="L107" s="6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11" s="2" customFormat="1" ht="6.96" customHeight="1">
      <c r="A111" s="35"/>
      <c r="B111" s="71"/>
      <c r="C111" s="72"/>
      <c r="D111" s="72"/>
      <c r="E111" s="72"/>
      <c r="F111" s="72"/>
      <c r="G111" s="72"/>
      <c r="H111" s="72"/>
      <c r="I111" s="72"/>
      <c r="J111" s="72"/>
      <c r="K111" s="72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24.96" customHeight="1">
      <c r="A112" s="35"/>
      <c r="B112" s="36"/>
      <c r="C112" s="20" t="s">
        <v>133</v>
      </c>
      <c r="D112" s="37"/>
      <c r="E112" s="37"/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15</v>
      </c>
      <c r="D114" s="37"/>
      <c r="E114" s="37"/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6.5" customHeight="1">
      <c r="A115" s="35"/>
      <c r="B115" s="36"/>
      <c r="C115" s="37"/>
      <c r="D115" s="37"/>
      <c r="E115" s="190" t="str">
        <f>E7</f>
        <v>Včelín - Lokálna predajňa Včelco s.r.o.</v>
      </c>
      <c r="F115" s="29"/>
      <c r="G115" s="29"/>
      <c r="H115" s="29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100</v>
      </c>
      <c r="D116" s="37"/>
      <c r="E116" s="37"/>
      <c r="F116" s="37"/>
      <c r="G116" s="37"/>
      <c r="H116" s="37"/>
      <c r="I116" s="37"/>
      <c r="J116" s="37"/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7"/>
      <c r="D117" s="37"/>
      <c r="E117" s="79" t="str">
        <f>E9</f>
        <v>SO 03,04 - Vonkajšia kanalizácia a vodovod</v>
      </c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19</v>
      </c>
      <c r="D119" s="37"/>
      <c r="E119" s="37"/>
      <c r="F119" s="24" t="str">
        <f>F12</f>
        <v xml:space="preserve"> </v>
      </c>
      <c r="G119" s="37"/>
      <c r="H119" s="37"/>
      <c r="I119" s="29" t="s">
        <v>21</v>
      </c>
      <c r="J119" s="82" t="str">
        <f>IF(J12="","",J12)</f>
        <v>27.4.2022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5.15" customHeight="1">
      <c r="A121" s="35"/>
      <c r="B121" s="36"/>
      <c r="C121" s="29" t="s">
        <v>23</v>
      </c>
      <c r="D121" s="37"/>
      <c r="E121" s="37"/>
      <c r="F121" s="24" t="str">
        <f>E15</f>
        <v>VČELCO, s.r.o. Továrenská 10A, 119 04 Smolenice</v>
      </c>
      <c r="G121" s="37"/>
      <c r="H121" s="37"/>
      <c r="I121" s="29" t="s">
        <v>29</v>
      </c>
      <c r="J121" s="33" t="str">
        <f>E21</f>
        <v>Ing. Miloš Karol</v>
      </c>
      <c r="K121" s="37"/>
      <c r="L121" s="6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5.15" customHeight="1">
      <c r="A122" s="35"/>
      <c r="B122" s="36"/>
      <c r="C122" s="29" t="s">
        <v>27</v>
      </c>
      <c r="D122" s="37"/>
      <c r="E122" s="37"/>
      <c r="F122" s="24" t="str">
        <f>IF(E18="","",E18)</f>
        <v>Vyplň údaj</v>
      </c>
      <c r="G122" s="37"/>
      <c r="H122" s="37"/>
      <c r="I122" s="29" t="s">
        <v>31</v>
      </c>
      <c r="J122" s="33" t="str">
        <f>E24</f>
        <v>Ing. Tibor Jakubis</v>
      </c>
      <c r="K122" s="37"/>
      <c r="L122" s="6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0.32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11" customFormat="1" ht="29.28" customHeight="1">
      <c r="A124" s="206"/>
      <c r="B124" s="207"/>
      <c r="C124" s="208" t="s">
        <v>134</v>
      </c>
      <c r="D124" s="209" t="s">
        <v>60</v>
      </c>
      <c r="E124" s="209" t="s">
        <v>56</v>
      </c>
      <c r="F124" s="209" t="s">
        <v>57</v>
      </c>
      <c r="G124" s="209" t="s">
        <v>135</v>
      </c>
      <c r="H124" s="209" t="s">
        <v>136</v>
      </c>
      <c r="I124" s="209" t="s">
        <v>137</v>
      </c>
      <c r="J124" s="210" t="s">
        <v>105</v>
      </c>
      <c r="K124" s="211" t="s">
        <v>138</v>
      </c>
      <c r="L124" s="212"/>
      <c r="M124" s="103" t="s">
        <v>1</v>
      </c>
      <c r="N124" s="104" t="s">
        <v>39</v>
      </c>
      <c r="O124" s="104" t="s">
        <v>139</v>
      </c>
      <c r="P124" s="104" t="s">
        <v>140</v>
      </c>
      <c r="Q124" s="104" t="s">
        <v>141</v>
      </c>
      <c r="R124" s="104" t="s">
        <v>142</v>
      </c>
      <c r="S124" s="104" t="s">
        <v>143</v>
      </c>
      <c r="T124" s="105" t="s">
        <v>144</v>
      </c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</row>
    <row r="125" s="2" customFormat="1" ht="22.8" customHeight="1">
      <c r="A125" s="35"/>
      <c r="B125" s="36"/>
      <c r="C125" s="110" t="s">
        <v>106</v>
      </c>
      <c r="D125" s="37"/>
      <c r="E125" s="37"/>
      <c r="F125" s="37"/>
      <c r="G125" s="37"/>
      <c r="H125" s="37"/>
      <c r="I125" s="37"/>
      <c r="J125" s="213">
        <f>BK125</f>
        <v>0</v>
      </c>
      <c r="K125" s="37"/>
      <c r="L125" s="41"/>
      <c r="M125" s="106"/>
      <c r="N125" s="214"/>
      <c r="O125" s="107"/>
      <c r="P125" s="215">
        <f>P126</f>
        <v>0</v>
      </c>
      <c r="Q125" s="107"/>
      <c r="R125" s="215">
        <f>R126</f>
        <v>0</v>
      </c>
      <c r="S125" s="107"/>
      <c r="T125" s="216">
        <f>T126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4" t="s">
        <v>74</v>
      </c>
      <c r="AU125" s="14" t="s">
        <v>107</v>
      </c>
      <c r="BK125" s="217">
        <f>BK126</f>
        <v>0</v>
      </c>
    </row>
    <row r="126" s="12" customFormat="1" ht="25.92" customHeight="1">
      <c r="A126" s="12"/>
      <c r="B126" s="218"/>
      <c r="C126" s="219"/>
      <c r="D126" s="220" t="s">
        <v>74</v>
      </c>
      <c r="E126" s="221" t="s">
        <v>795</v>
      </c>
      <c r="F126" s="221" t="s">
        <v>146</v>
      </c>
      <c r="G126" s="219"/>
      <c r="H126" s="219"/>
      <c r="I126" s="222"/>
      <c r="J126" s="223">
        <f>BK126</f>
        <v>0</v>
      </c>
      <c r="K126" s="219"/>
      <c r="L126" s="224"/>
      <c r="M126" s="225"/>
      <c r="N126" s="226"/>
      <c r="O126" s="226"/>
      <c r="P126" s="227">
        <f>P127+P141</f>
        <v>0</v>
      </c>
      <c r="Q126" s="226"/>
      <c r="R126" s="227">
        <f>R127+R141</f>
        <v>0</v>
      </c>
      <c r="S126" s="226"/>
      <c r="T126" s="228">
        <f>T127+T141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9" t="s">
        <v>81</v>
      </c>
      <c r="AT126" s="230" t="s">
        <v>74</v>
      </c>
      <c r="AU126" s="230" t="s">
        <v>75</v>
      </c>
      <c r="AY126" s="229" t="s">
        <v>147</v>
      </c>
      <c r="BK126" s="231">
        <f>BK127+BK141</f>
        <v>0</v>
      </c>
    </row>
    <row r="127" s="12" customFormat="1" ht="22.8" customHeight="1">
      <c r="A127" s="12"/>
      <c r="B127" s="218"/>
      <c r="C127" s="219"/>
      <c r="D127" s="220" t="s">
        <v>74</v>
      </c>
      <c r="E127" s="232" t="s">
        <v>866</v>
      </c>
      <c r="F127" s="232" t="s">
        <v>1288</v>
      </c>
      <c r="G127" s="219"/>
      <c r="H127" s="219"/>
      <c r="I127" s="222"/>
      <c r="J127" s="233">
        <f>BK127</f>
        <v>0</v>
      </c>
      <c r="K127" s="219"/>
      <c r="L127" s="224"/>
      <c r="M127" s="225"/>
      <c r="N127" s="226"/>
      <c r="O127" s="226"/>
      <c r="P127" s="227">
        <f>P128+P134+P136+P138</f>
        <v>0</v>
      </c>
      <c r="Q127" s="226"/>
      <c r="R127" s="227">
        <f>R128+R134+R136+R138</f>
        <v>0</v>
      </c>
      <c r="S127" s="226"/>
      <c r="T127" s="228">
        <f>T128+T134+T136+T138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9" t="s">
        <v>81</v>
      </c>
      <c r="AT127" s="230" t="s">
        <v>74</v>
      </c>
      <c r="AU127" s="230" t="s">
        <v>81</v>
      </c>
      <c r="AY127" s="229" t="s">
        <v>147</v>
      </c>
      <c r="BK127" s="231">
        <f>BK128+BK134+BK136+BK138</f>
        <v>0</v>
      </c>
    </row>
    <row r="128" s="12" customFormat="1" ht="20.88" customHeight="1">
      <c r="A128" s="12"/>
      <c r="B128" s="218"/>
      <c r="C128" s="219"/>
      <c r="D128" s="220" t="s">
        <v>74</v>
      </c>
      <c r="E128" s="232" t="s">
        <v>81</v>
      </c>
      <c r="F128" s="232" t="s">
        <v>1289</v>
      </c>
      <c r="G128" s="219"/>
      <c r="H128" s="219"/>
      <c r="I128" s="222"/>
      <c r="J128" s="233">
        <f>BK128</f>
        <v>0</v>
      </c>
      <c r="K128" s="219"/>
      <c r="L128" s="224"/>
      <c r="M128" s="225"/>
      <c r="N128" s="226"/>
      <c r="O128" s="226"/>
      <c r="P128" s="227">
        <f>SUM(P129:P133)</f>
        <v>0</v>
      </c>
      <c r="Q128" s="226"/>
      <c r="R128" s="227">
        <f>SUM(R129:R133)</f>
        <v>0</v>
      </c>
      <c r="S128" s="226"/>
      <c r="T128" s="228">
        <f>SUM(T129:T133)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9" t="s">
        <v>81</v>
      </c>
      <c r="AT128" s="230" t="s">
        <v>74</v>
      </c>
      <c r="AU128" s="230" t="s">
        <v>85</v>
      </c>
      <c r="AY128" s="229" t="s">
        <v>147</v>
      </c>
      <c r="BK128" s="231">
        <f>SUM(BK129:BK133)</f>
        <v>0</v>
      </c>
    </row>
    <row r="129" s="2" customFormat="1" ht="21.75" customHeight="1">
      <c r="A129" s="35"/>
      <c r="B129" s="36"/>
      <c r="C129" s="234" t="s">
        <v>81</v>
      </c>
      <c r="D129" s="234" t="s">
        <v>149</v>
      </c>
      <c r="E129" s="235" t="s">
        <v>1290</v>
      </c>
      <c r="F129" s="236" t="s">
        <v>1291</v>
      </c>
      <c r="G129" s="237" t="s">
        <v>152</v>
      </c>
      <c r="H129" s="238">
        <v>84.480000000000004</v>
      </c>
      <c r="I129" s="239"/>
      <c r="J129" s="240">
        <f>ROUND(I129*H129,2)</f>
        <v>0</v>
      </c>
      <c r="K129" s="241"/>
      <c r="L129" s="41"/>
      <c r="M129" s="242" t="s">
        <v>1</v>
      </c>
      <c r="N129" s="243" t="s">
        <v>41</v>
      </c>
      <c r="O129" s="94"/>
      <c r="P129" s="244">
        <f>O129*H129</f>
        <v>0</v>
      </c>
      <c r="Q129" s="244">
        <v>0</v>
      </c>
      <c r="R129" s="244">
        <f>Q129*H129</f>
        <v>0</v>
      </c>
      <c r="S129" s="244">
        <v>0</v>
      </c>
      <c r="T129" s="245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46" t="s">
        <v>153</v>
      </c>
      <c r="AT129" s="246" t="s">
        <v>149</v>
      </c>
      <c r="AU129" s="246" t="s">
        <v>156</v>
      </c>
      <c r="AY129" s="14" t="s">
        <v>147</v>
      </c>
      <c r="BE129" s="247">
        <f>IF(N129="základná",J129,0)</f>
        <v>0</v>
      </c>
      <c r="BF129" s="247">
        <f>IF(N129="znížená",J129,0)</f>
        <v>0</v>
      </c>
      <c r="BG129" s="247">
        <f>IF(N129="zákl. prenesená",J129,0)</f>
        <v>0</v>
      </c>
      <c r="BH129" s="247">
        <f>IF(N129="zníž. prenesená",J129,0)</f>
        <v>0</v>
      </c>
      <c r="BI129" s="247">
        <f>IF(N129="nulová",J129,0)</f>
        <v>0</v>
      </c>
      <c r="BJ129" s="14" t="s">
        <v>85</v>
      </c>
      <c r="BK129" s="247">
        <f>ROUND(I129*H129,2)</f>
        <v>0</v>
      </c>
      <c r="BL129" s="14" t="s">
        <v>153</v>
      </c>
      <c r="BM129" s="246" t="s">
        <v>85</v>
      </c>
    </row>
    <row r="130" s="2" customFormat="1" ht="16.5" customHeight="1">
      <c r="A130" s="35"/>
      <c r="B130" s="36"/>
      <c r="C130" s="234" t="s">
        <v>85</v>
      </c>
      <c r="D130" s="234" t="s">
        <v>149</v>
      </c>
      <c r="E130" s="235" t="s">
        <v>1292</v>
      </c>
      <c r="F130" s="236" t="s">
        <v>1293</v>
      </c>
      <c r="G130" s="237" t="s">
        <v>152</v>
      </c>
      <c r="H130" s="238">
        <v>12.67</v>
      </c>
      <c r="I130" s="239"/>
      <c r="J130" s="240">
        <f>ROUND(I130*H130,2)</f>
        <v>0</v>
      </c>
      <c r="K130" s="241"/>
      <c r="L130" s="41"/>
      <c r="M130" s="242" t="s">
        <v>1</v>
      </c>
      <c r="N130" s="243" t="s">
        <v>41</v>
      </c>
      <c r="O130" s="94"/>
      <c r="P130" s="244">
        <f>O130*H130</f>
        <v>0</v>
      </c>
      <c r="Q130" s="244">
        <v>0</v>
      </c>
      <c r="R130" s="244">
        <f>Q130*H130</f>
        <v>0</v>
      </c>
      <c r="S130" s="244">
        <v>0</v>
      </c>
      <c r="T130" s="245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46" t="s">
        <v>153</v>
      </c>
      <c r="AT130" s="246" t="s">
        <v>149</v>
      </c>
      <c r="AU130" s="246" t="s">
        <v>156</v>
      </c>
      <c r="AY130" s="14" t="s">
        <v>147</v>
      </c>
      <c r="BE130" s="247">
        <f>IF(N130="základná",J130,0)</f>
        <v>0</v>
      </c>
      <c r="BF130" s="247">
        <f>IF(N130="znížená",J130,0)</f>
        <v>0</v>
      </c>
      <c r="BG130" s="247">
        <f>IF(N130="zákl. prenesená",J130,0)</f>
        <v>0</v>
      </c>
      <c r="BH130" s="247">
        <f>IF(N130="zníž. prenesená",J130,0)</f>
        <v>0</v>
      </c>
      <c r="BI130" s="247">
        <f>IF(N130="nulová",J130,0)</f>
        <v>0</v>
      </c>
      <c r="BJ130" s="14" t="s">
        <v>85</v>
      </c>
      <c r="BK130" s="247">
        <f>ROUND(I130*H130,2)</f>
        <v>0</v>
      </c>
      <c r="BL130" s="14" t="s">
        <v>153</v>
      </c>
      <c r="BM130" s="246" t="s">
        <v>153</v>
      </c>
    </row>
    <row r="131" s="2" customFormat="1" ht="16.5" customHeight="1">
      <c r="A131" s="35"/>
      <c r="B131" s="36"/>
      <c r="C131" s="234" t="s">
        <v>156</v>
      </c>
      <c r="D131" s="234" t="s">
        <v>149</v>
      </c>
      <c r="E131" s="235" t="s">
        <v>1294</v>
      </c>
      <c r="F131" s="236" t="s">
        <v>1295</v>
      </c>
      <c r="G131" s="237" t="s">
        <v>152</v>
      </c>
      <c r="H131" s="238">
        <v>1.6499999999999999</v>
      </c>
      <c r="I131" s="239"/>
      <c r="J131" s="240">
        <f>ROUND(I131*H131,2)</f>
        <v>0</v>
      </c>
      <c r="K131" s="241"/>
      <c r="L131" s="41"/>
      <c r="M131" s="242" t="s">
        <v>1</v>
      </c>
      <c r="N131" s="243" t="s">
        <v>41</v>
      </c>
      <c r="O131" s="94"/>
      <c r="P131" s="244">
        <f>O131*H131</f>
        <v>0</v>
      </c>
      <c r="Q131" s="244">
        <v>0</v>
      </c>
      <c r="R131" s="244">
        <f>Q131*H131</f>
        <v>0</v>
      </c>
      <c r="S131" s="244">
        <v>0</v>
      </c>
      <c r="T131" s="245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46" t="s">
        <v>153</v>
      </c>
      <c r="AT131" s="246" t="s">
        <v>149</v>
      </c>
      <c r="AU131" s="246" t="s">
        <v>156</v>
      </c>
      <c r="AY131" s="14" t="s">
        <v>147</v>
      </c>
      <c r="BE131" s="247">
        <f>IF(N131="základná",J131,0)</f>
        <v>0</v>
      </c>
      <c r="BF131" s="247">
        <f>IF(N131="znížená",J131,0)</f>
        <v>0</v>
      </c>
      <c r="BG131" s="247">
        <f>IF(N131="zákl. prenesená",J131,0)</f>
        <v>0</v>
      </c>
      <c r="BH131" s="247">
        <f>IF(N131="zníž. prenesená",J131,0)</f>
        <v>0</v>
      </c>
      <c r="BI131" s="247">
        <f>IF(N131="nulová",J131,0)</f>
        <v>0</v>
      </c>
      <c r="BJ131" s="14" t="s">
        <v>85</v>
      </c>
      <c r="BK131" s="247">
        <f>ROUND(I131*H131,2)</f>
        <v>0</v>
      </c>
      <c r="BL131" s="14" t="s">
        <v>153</v>
      </c>
      <c r="BM131" s="246" t="s">
        <v>159</v>
      </c>
    </row>
    <row r="132" s="2" customFormat="1" ht="33" customHeight="1">
      <c r="A132" s="35"/>
      <c r="B132" s="36"/>
      <c r="C132" s="234" t="s">
        <v>153</v>
      </c>
      <c r="D132" s="234" t="s">
        <v>149</v>
      </c>
      <c r="E132" s="235" t="s">
        <v>1296</v>
      </c>
      <c r="F132" s="236" t="s">
        <v>1297</v>
      </c>
      <c r="G132" s="237" t="s">
        <v>152</v>
      </c>
      <c r="H132" s="238">
        <v>57.079999999999998</v>
      </c>
      <c r="I132" s="239"/>
      <c r="J132" s="240">
        <f>ROUND(I132*H132,2)</f>
        <v>0</v>
      </c>
      <c r="K132" s="241"/>
      <c r="L132" s="41"/>
      <c r="M132" s="242" t="s">
        <v>1</v>
      </c>
      <c r="N132" s="243" t="s">
        <v>41</v>
      </c>
      <c r="O132" s="94"/>
      <c r="P132" s="244">
        <f>O132*H132</f>
        <v>0</v>
      </c>
      <c r="Q132" s="244">
        <v>0</v>
      </c>
      <c r="R132" s="244">
        <f>Q132*H132</f>
        <v>0</v>
      </c>
      <c r="S132" s="244">
        <v>0</v>
      </c>
      <c r="T132" s="245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46" t="s">
        <v>153</v>
      </c>
      <c r="AT132" s="246" t="s">
        <v>149</v>
      </c>
      <c r="AU132" s="246" t="s">
        <v>156</v>
      </c>
      <c r="AY132" s="14" t="s">
        <v>147</v>
      </c>
      <c r="BE132" s="247">
        <f>IF(N132="základná",J132,0)</f>
        <v>0</v>
      </c>
      <c r="BF132" s="247">
        <f>IF(N132="znížená",J132,0)</f>
        <v>0</v>
      </c>
      <c r="BG132" s="247">
        <f>IF(N132="zákl. prenesená",J132,0)</f>
        <v>0</v>
      </c>
      <c r="BH132" s="247">
        <f>IF(N132="zníž. prenesená",J132,0)</f>
        <v>0</v>
      </c>
      <c r="BI132" s="247">
        <f>IF(N132="nulová",J132,0)</f>
        <v>0</v>
      </c>
      <c r="BJ132" s="14" t="s">
        <v>85</v>
      </c>
      <c r="BK132" s="247">
        <f>ROUND(I132*H132,2)</f>
        <v>0</v>
      </c>
      <c r="BL132" s="14" t="s">
        <v>153</v>
      </c>
      <c r="BM132" s="246" t="s">
        <v>162</v>
      </c>
    </row>
    <row r="133" s="2" customFormat="1" ht="24.15" customHeight="1">
      <c r="A133" s="35"/>
      <c r="B133" s="36"/>
      <c r="C133" s="234" t="s">
        <v>163</v>
      </c>
      <c r="D133" s="234" t="s">
        <v>149</v>
      </c>
      <c r="E133" s="235" t="s">
        <v>1298</v>
      </c>
      <c r="F133" s="236" t="s">
        <v>1299</v>
      </c>
      <c r="G133" s="237" t="s">
        <v>152</v>
      </c>
      <c r="H133" s="238">
        <v>20.920000000000002</v>
      </c>
      <c r="I133" s="239"/>
      <c r="J133" s="240">
        <f>ROUND(I133*H133,2)</f>
        <v>0</v>
      </c>
      <c r="K133" s="241"/>
      <c r="L133" s="41"/>
      <c r="M133" s="242" t="s">
        <v>1</v>
      </c>
      <c r="N133" s="243" t="s">
        <v>41</v>
      </c>
      <c r="O133" s="94"/>
      <c r="P133" s="244">
        <f>O133*H133</f>
        <v>0</v>
      </c>
      <c r="Q133" s="244">
        <v>0</v>
      </c>
      <c r="R133" s="244">
        <f>Q133*H133</f>
        <v>0</v>
      </c>
      <c r="S133" s="244">
        <v>0</v>
      </c>
      <c r="T133" s="245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46" t="s">
        <v>153</v>
      </c>
      <c r="AT133" s="246" t="s">
        <v>149</v>
      </c>
      <c r="AU133" s="246" t="s">
        <v>156</v>
      </c>
      <c r="AY133" s="14" t="s">
        <v>147</v>
      </c>
      <c r="BE133" s="247">
        <f>IF(N133="základná",J133,0)</f>
        <v>0</v>
      </c>
      <c r="BF133" s="247">
        <f>IF(N133="znížená",J133,0)</f>
        <v>0</v>
      </c>
      <c r="BG133" s="247">
        <f>IF(N133="zákl. prenesená",J133,0)</f>
        <v>0</v>
      </c>
      <c r="BH133" s="247">
        <f>IF(N133="zníž. prenesená",J133,0)</f>
        <v>0</v>
      </c>
      <c r="BI133" s="247">
        <f>IF(N133="nulová",J133,0)</f>
        <v>0</v>
      </c>
      <c r="BJ133" s="14" t="s">
        <v>85</v>
      </c>
      <c r="BK133" s="247">
        <f>ROUND(I133*H133,2)</f>
        <v>0</v>
      </c>
      <c r="BL133" s="14" t="s">
        <v>153</v>
      </c>
      <c r="BM133" s="246" t="s">
        <v>166</v>
      </c>
    </row>
    <row r="134" s="12" customFormat="1" ht="20.88" customHeight="1">
      <c r="A134" s="12"/>
      <c r="B134" s="218"/>
      <c r="C134" s="219"/>
      <c r="D134" s="220" t="s">
        <v>74</v>
      </c>
      <c r="E134" s="232" t="s">
        <v>878</v>
      </c>
      <c r="F134" s="232" t="s">
        <v>212</v>
      </c>
      <c r="G134" s="219"/>
      <c r="H134" s="219"/>
      <c r="I134" s="222"/>
      <c r="J134" s="233">
        <f>BK134</f>
        <v>0</v>
      </c>
      <c r="K134" s="219"/>
      <c r="L134" s="224"/>
      <c r="M134" s="225"/>
      <c r="N134" s="226"/>
      <c r="O134" s="226"/>
      <c r="P134" s="227">
        <f>P135</f>
        <v>0</v>
      </c>
      <c r="Q134" s="226"/>
      <c r="R134" s="227">
        <f>R135</f>
        <v>0</v>
      </c>
      <c r="S134" s="226"/>
      <c r="T134" s="228">
        <f>T135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9" t="s">
        <v>81</v>
      </c>
      <c r="AT134" s="230" t="s">
        <v>74</v>
      </c>
      <c r="AU134" s="230" t="s">
        <v>85</v>
      </c>
      <c r="AY134" s="229" t="s">
        <v>147</v>
      </c>
      <c r="BK134" s="231">
        <f>BK135</f>
        <v>0</v>
      </c>
    </row>
    <row r="135" s="2" customFormat="1" ht="24.15" customHeight="1">
      <c r="A135" s="35"/>
      <c r="B135" s="36"/>
      <c r="C135" s="234" t="s">
        <v>159</v>
      </c>
      <c r="D135" s="234" t="s">
        <v>149</v>
      </c>
      <c r="E135" s="235" t="s">
        <v>1300</v>
      </c>
      <c r="F135" s="236" t="s">
        <v>1301</v>
      </c>
      <c r="G135" s="237" t="s">
        <v>230</v>
      </c>
      <c r="H135" s="238">
        <v>1</v>
      </c>
      <c r="I135" s="239"/>
      <c r="J135" s="240">
        <f>ROUND(I135*H135,2)</f>
        <v>0</v>
      </c>
      <c r="K135" s="241"/>
      <c r="L135" s="41"/>
      <c r="M135" s="242" t="s">
        <v>1</v>
      </c>
      <c r="N135" s="243" t="s">
        <v>41</v>
      </c>
      <c r="O135" s="94"/>
      <c r="P135" s="244">
        <f>O135*H135</f>
        <v>0</v>
      </c>
      <c r="Q135" s="244">
        <v>0</v>
      </c>
      <c r="R135" s="244">
        <f>Q135*H135</f>
        <v>0</v>
      </c>
      <c r="S135" s="244">
        <v>0</v>
      </c>
      <c r="T135" s="245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46" t="s">
        <v>153</v>
      </c>
      <c r="AT135" s="246" t="s">
        <v>149</v>
      </c>
      <c r="AU135" s="246" t="s">
        <v>156</v>
      </c>
      <c r="AY135" s="14" t="s">
        <v>147</v>
      </c>
      <c r="BE135" s="247">
        <f>IF(N135="základná",J135,0)</f>
        <v>0</v>
      </c>
      <c r="BF135" s="247">
        <f>IF(N135="znížená",J135,0)</f>
        <v>0</v>
      </c>
      <c r="BG135" s="247">
        <f>IF(N135="zákl. prenesená",J135,0)</f>
        <v>0</v>
      </c>
      <c r="BH135" s="247">
        <f>IF(N135="zníž. prenesená",J135,0)</f>
        <v>0</v>
      </c>
      <c r="BI135" s="247">
        <f>IF(N135="nulová",J135,0)</f>
        <v>0</v>
      </c>
      <c r="BJ135" s="14" t="s">
        <v>85</v>
      </c>
      <c r="BK135" s="247">
        <f>ROUND(I135*H135,2)</f>
        <v>0</v>
      </c>
      <c r="BL135" s="14" t="s">
        <v>153</v>
      </c>
      <c r="BM135" s="246" t="s">
        <v>169</v>
      </c>
    </row>
    <row r="136" s="12" customFormat="1" ht="20.88" customHeight="1">
      <c r="A136" s="12"/>
      <c r="B136" s="218"/>
      <c r="C136" s="219"/>
      <c r="D136" s="220" t="s">
        <v>74</v>
      </c>
      <c r="E136" s="232" t="s">
        <v>153</v>
      </c>
      <c r="F136" s="232" t="s">
        <v>1302</v>
      </c>
      <c r="G136" s="219"/>
      <c r="H136" s="219"/>
      <c r="I136" s="222"/>
      <c r="J136" s="233">
        <f>BK136</f>
        <v>0</v>
      </c>
      <c r="K136" s="219"/>
      <c r="L136" s="224"/>
      <c r="M136" s="225"/>
      <c r="N136" s="226"/>
      <c r="O136" s="226"/>
      <c r="P136" s="227">
        <f>P137</f>
        <v>0</v>
      </c>
      <c r="Q136" s="226"/>
      <c r="R136" s="227">
        <f>R137</f>
        <v>0</v>
      </c>
      <c r="S136" s="226"/>
      <c r="T136" s="228">
        <f>T137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9" t="s">
        <v>81</v>
      </c>
      <c r="AT136" s="230" t="s">
        <v>74</v>
      </c>
      <c r="AU136" s="230" t="s">
        <v>85</v>
      </c>
      <c r="AY136" s="229" t="s">
        <v>147</v>
      </c>
      <c r="BK136" s="231">
        <f>BK137</f>
        <v>0</v>
      </c>
    </row>
    <row r="137" s="2" customFormat="1" ht="37.8" customHeight="1">
      <c r="A137" s="35"/>
      <c r="B137" s="36"/>
      <c r="C137" s="234" t="s">
        <v>170</v>
      </c>
      <c r="D137" s="234" t="s">
        <v>149</v>
      </c>
      <c r="E137" s="235" t="s">
        <v>1303</v>
      </c>
      <c r="F137" s="236" t="s">
        <v>1304</v>
      </c>
      <c r="G137" s="237" t="s">
        <v>152</v>
      </c>
      <c r="H137" s="238">
        <v>6.4800000000000004</v>
      </c>
      <c r="I137" s="239"/>
      <c r="J137" s="240">
        <f>ROUND(I137*H137,2)</f>
        <v>0</v>
      </c>
      <c r="K137" s="241"/>
      <c r="L137" s="41"/>
      <c r="M137" s="242" t="s">
        <v>1</v>
      </c>
      <c r="N137" s="243" t="s">
        <v>41</v>
      </c>
      <c r="O137" s="94"/>
      <c r="P137" s="244">
        <f>O137*H137</f>
        <v>0</v>
      </c>
      <c r="Q137" s="244">
        <v>0</v>
      </c>
      <c r="R137" s="244">
        <f>Q137*H137</f>
        <v>0</v>
      </c>
      <c r="S137" s="244">
        <v>0</v>
      </c>
      <c r="T137" s="245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46" t="s">
        <v>153</v>
      </c>
      <c r="AT137" s="246" t="s">
        <v>149</v>
      </c>
      <c r="AU137" s="246" t="s">
        <v>156</v>
      </c>
      <c r="AY137" s="14" t="s">
        <v>147</v>
      </c>
      <c r="BE137" s="247">
        <f>IF(N137="základná",J137,0)</f>
        <v>0</v>
      </c>
      <c r="BF137" s="247">
        <f>IF(N137="znížená",J137,0)</f>
        <v>0</v>
      </c>
      <c r="BG137" s="247">
        <f>IF(N137="zákl. prenesená",J137,0)</f>
        <v>0</v>
      </c>
      <c r="BH137" s="247">
        <f>IF(N137="zníž. prenesená",J137,0)</f>
        <v>0</v>
      </c>
      <c r="BI137" s="247">
        <f>IF(N137="nulová",J137,0)</f>
        <v>0</v>
      </c>
      <c r="BJ137" s="14" t="s">
        <v>85</v>
      </c>
      <c r="BK137" s="247">
        <f>ROUND(I137*H137,2)</f>
        <v>0</v>
      </c>
      <c r="BL137" s="14" t="s">
        <v>153</v>
      </c>
      <c r="BM137" s="246" t="s">
        <v>173</v>
      </c>
    </row>
    <row r="138" s="12" customFormat="1" ht="20.88" customHeight="1">
      <c r="A138" s="12"/>
      <c r="B138" s="218"/>
      <c r="C138" s="219"/>
      <c r="D138" s="220" t="s">
        <v>74</v>
      </c>
      <c r="E138" s="232" t="s">
        <v>162</v>
      </c>
      <c r="F138" s="232" t="s">
        <v>1305</v>
      </c>
      <c r="G138" s="219"/>
      <c r="H138" s="219"/>
      <c r="I138" s="222"/>
      <c r="J138" s="233">
        <f>BK138</f>
        <v>0</v>
      </c>
      <c r="K138" s="219"/>
      <c r="L138" s="224"/>
      <c r="M138" s="225"/>
      <c r="N138" s="226"/>
      <c r="O138" s="226"/>
      <c r="P138" s="227">
        <f>SUM(P139:P140)</f>
        <v>0</v>
      </c>
      <c r="Q138" s="226"/>
      <c r="R138" s="227">
        <f>SUM(R139:R140)</f>
        <v>0</v>
      </c>
      <c r="S138" s="226"/>
      <c r="T138" s="228">
        <f>SUM(T139:T140)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9" t="s">
        <v>81</v>
      </c>
      <c r="AT138" s="230" t="s">
        <v>74</v>
      </c>
      <c r="AU138" s="230" t="s">
        <v>85</v>
      </c>
      <c r="AY138" s="229" t="s">
        <v>147</v>
      </c>
      <c r="BK138" s="231">
        <f>SUM(BK139:BK140)</f>
        <v>0</v>
      </c>
    </row>
    <row r="139" s="2" customFormat="1" ht="24.15" customHeight="1">
      <c r="A139" s="35"/>
      <c r="B139" s="36"/>
      <c r="C139" s="234" t="s">
        <v>162</v>
      </c>
      <c r="D139" s="234" t="s">
        <v>149</v>
      </c>
      <c r="E139" s="235" t="s">
        <v>1306</v>
      </c>
      <c r="F139" s="236" t="s">
        <v>1307</v>
      </c>
      <c r="G139" s="237" t="s">
        <v>551</v>
      </c>
      <c r="H139" s="238">
        <v>82</v>
      </c>
      <c r="I139" s="239"/>
      <c r="J139" s="240">
        <f>ROUND(I139*H139,2)</f>
        <v>0</v>
      </c>
      <c r="K139" s="241"/>
      <c r="L139" s="41"/>
      <c r="M139" s="242" t="s">
        <v>1</v>
      </c>
      <c r="N139" s="243" t="s">
        <v>41</v>
      </c>
      <c r="O139" s="94"/>
      <c r="P139" s="244">
        <f>O139*H139</f>
        <v>0</v>
      </c>
      <c r="Q139" s="244">
        <v>0</v>
      </c>
      <c r="R139" s="244">
        <f>Q139*H139</f>
        <v>0</v>
      </c>
      <c r="S139" s="244">
        <v>0</v>
      </c>
      <c r="T139" s="24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46" t="s">
        <v>153</v>
      </c>
      <c r="AT139" s="246" t="s">
        <v>149</v>
      </c>
      <c r="AU139" s="246" t="s">
        <v>156</v>
      </c>
      <c r="AY139" s="14" t="s">
        <v>147</v>
      </c>
      <c r="BE139" s="247">
        <f>IF(N139="základná",J139,0)</f>
        <v>0</v>
      </c>
      <c r="BF139" s="247">
        <f>IF(N139="znížená",J139,0)</f>
        <v>0</v>
      </c>
      <c r="BG139" s="247">
        <f>IF(N139="zákl. prenesená",J139,0)</f>
        <v>0</v>
      </c>
      <c r="BH139" s="247">
        <f>IF(N139="zníž. prenesená",J139,0)</f>
        <v>0</v>
      </c>
      <c r="BI139" s="247">
        <f>IF(N139="nulová",J139,0)</f>
        <v>0</v>
      </c>
      <c r="BJ139" s="14" t="s">
        <v>85</v>
      </c>
      <c r="BK139" s="247">
        <f>ROUND(I139*H139,2)</f>
        <v>0</v>
      </c>
      <c r="BL139" s="14" t="s">
        <v>153</v>
      </c>
      <c r="BM139" s="246" t="s">
        <v>176</v>
      </c>
    </row>
    <row r="140" s="2" customFormat="1" ht="24.15" customHeight="1">
      <c r="A140" s="35"/>
      <c r="B140" s="36"/>
      <c r="C140" s="248" t="s">
        <v>177</v>
      </c>
      <c r="D140" s="248" t="s">
        <v>444</v>
      </c>
      <c r="E140" s="249" t="s">
        <v>1308</v>
      </c>
      <c r="F140" s="250" t="s">
        <v>1309</v>
      </c>
      <c r="G140" s="251" t="s">
        <v>551</v>
      </c>
      <c r="H140" s="252">
        <v>82</v>
      </c>
      <c r="I140" s="253"/>
      <c r="J140" s="254">
        <f>ROUND(I140*H140,2)</f>
        <v>0</v>
      </c>
      <c r="K140" s="255"/>
      <c r="L140" s="256"/>
      <c r="M140" s="257" t="s">
        <v>1</v>
      </c>
      <c r="N140" s="258" t="s">
        <v>41</v>
      </c>
      <c r="O140" s="94"/>
      <c r="P140" s="244">
        <f>O140*H140</f>
        <v>0</v>
      </c>
      <c r="Q140" s="244">
        <v>0</v>
      </c>
      <c r="R140" s="244">
        <f>Q140*H140</f>
        <v>0</v>
      </c>
      <c r="S140" s="244">
        <v>0</v>
      </c>
      <c r="T140" s="245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46" t="s">
        <v>162</v>
      </c>
      <c r="AT140" s="246" t="s">
        <v>444</v>
      </c>
      <c r="AU140" s="246" t="s">
        <v>156</v>
      </c>
      <c r="AY140" s="14" t="s">
        <v>147</v>
      </c>
      <c r="BE140" s="247">
        <f>IF(N140="základná",J140,0)</f>
        <v>0</v>
      </c>
      <c r="BF140" s="247">
        <f>IF(N140="znížená",J140,0)</f>
        <v>0</v>
      </c>
      <c r="BG140" s="247">
        <f>IF(N140="zákl. prenesená",J140,0)</f>
        <v>0</v>
      </c>
      <c r="BH140" s="247">
        <f>IF(N140="zníž. prenesená",J140,0)</f>
        <v>0</v>
      </c>
      <c r="BI140" s="247">
        <f>IF(N140="nulová",J140,0)</f>
        <v>0</v>
      </c>
      <c r="BJ140" s="14" t="s">
        <v>85</v>
      </c>
      <c r="BK140" s="247">
        <f>ROUND(I140*H140,2)</f>
        <v>0</v>
      </c>
      <c r="BL140" s="14" t="s">
        <v>153</v>
      </c>
      <c r="BM140" s="246" t="s">
        <v>180</v>
      </c>
    </row>
    <row r="141" s="12" customFormat="1" ht="22.8" customHeight="1">
      <c r="A141" s="12"/>
      <c r="B141" s="218"/>
      <c r="C141" s="219"/>
      <c r="D141" s="220" t="s">
        <v>74</v>
      </c>
      <c r="E141" s="232" t="s">
        <v>1048</v>
      </c>
      <c r="F141" s="232" t="s">
        <v>1310</v>
      </c>
      <c r="G141" s="219"/>
      <c r="H141" s="219"/>
      <c r="I141" s="222"/>
      <c r="J141" s="233">
        <f>BK141</f>
        <v>0</v>
      </c>
      <c r="K141" s="219"/>
      <c r="L141" s="224"/>
      <c r="M141" s="225"/>
      <c r="N141" s="226"/>
      <c r="O141" s="226"/>
      <c r="P141" s="227">
        <f>P142+P152</f>
        <v>0</v>
      </c>
      <c r="Q141" s="226"/>
      <c r="R141" s="227">
        <f>R142+R152</f>
        <v>0</v>
      </c>
      <c r="S141" s="226"/>
      <c r="T141" s="228">
        <f>T142+T152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9" t="s">
        <v>81</v>
      </c>
      <c r="AT141" s="230" t="s">
        <v>74</v>
      </c>
      <c r="AU141" s="230" t="s">
        <v>81</v>
      </c>
      <c r="AY141" s="229" t="s">
        <v>147</v>
      </c>
      <c r="BK141" s="231">
        <f>BK142+BK152</f>
        <v>0</v>
      </c>
    </row>
    <row r="142" s="12" customFormat="1" ht="20.88" customHeight="1">
      <c r="A142" s="12"/>
      <c r="B142" s="218"/>
      <c r="C142" s="219"/>
      <c r="D142" s="220" t="s">
        <v>74</v>
      </c>
      <c r="E142" s="232" t="s">
        <v>911</v>
      </c>
      <c r="F142" s="232" t="s">
        <v>1305</v>
      </c>
      <c r="G142" s="219"/>
      <c r="H142" s="219"/>
      <c r="I142" s="222"/>
      <c r="J142" s="233">
        <f>BK142</f>
        <v>0</v>
      </c>
      <c r="K142" s="219"/>
      <c r="L142" s="224"/>
      <c r="M142" s="225"/>
      <c r="N142" s="226"/>
      <c r="O142" s="226"/>
      <c r="P142" s="227">
        <f>SUM(P143:P151)</f>
        <v>0</v>
      </c>
      <c r="Q142" s="226"/>
      <c r="R142" s="227">
        <f>SUM(R143:R151)</f>
        <v>0</v>
      </c>
      <c r="S142" s="226"/>
      <c r="T142" s="228">
        <f>SUM(T143:T151)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29" t="s">
        <v>81</v>
      </c>
      <c r="AT142" s="230" t="s">
        <v>74</v>
      </c>
      <c r="AU142" s="230" t="s">
        <v>85</v>
      </c>
      <c r="AY142" s="229" t="s">
        <v>147</v>
      </c>
      <c r="BK142" s="231">
        <f>SUM(BK143:BK151)</f>
        <v>0</v>
      </c>
    </row>
    <row r="143" s="2" customFormat="1" ht="24.15" customHeight="1">
      <c r="A143" s="35"/>
      <c r="B143" s="36"/>
      <c r="C143" s="234" t="s">
        <v>166</v>
      </c>
      <c r="D143" s="234" t="s">
        <v>149</v>
      </c>
      <c r="E143" s="235" t="s">
        <v>1311</v>
      </c>
      <c r="F143" s="236" t="s">
        <v>1312</v>
      </c>
      <c r="G143" s="237" t="s">
        <v>551</v>
      </c>
      <c r="H143" s="238">
        <v>34</v>
      </c>
      <c r="I143" s="239"/>
      <c r="J143" s="240">
        <f>ROUND(I143*H143,2)</f>
        <v>0</v>
      </c>
      <c r="K143" s="241"/>
      <c r="L143" s="41"/>
      <c r="M143" s="242" t="s">
        <v>1</v>
      </c>
      <c r="N143" s="243" t="s">
        <v>41</v>
      </c>
      <c r="O143" s="94"/>
      <c r="P143" s="244">
        <f>O143*H143</f>
        <v>0</v>
      </c>
      <c r="Q143" s="244">
        <v>0</v>
      </c>
      <c r="R143" s="244">
        <f>Q143*H143</f>
        <v>0</v>
      </c>
      <c r="S143" s="244">
        <v>0</v>
      </c>
      <c r="T143" s="245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46" t="s">
        <v>153</v>
      </c>
      <c r="AT143" s="246" t="s">
        <v>149</v>
      </c>
      <c r="AU143" s="246" t="s">
        <v>156</v>
      </c>
      <c r="AY143" s="14" t="s">
        <v>147</v>
      </c>
      <c r="BE143" s="247">
        <f>IF(N143="základná",J143,0)</f>
        <v>0</v>
      </c>
      <c r="BF143" s="247">
        <f>IF(N143="znížená",J143,0)</f>
        <v>0</v>
      </c>
      <c r="BG143" s="247">
        <f>IF(N143="zákl. prenesená",J143,0)</f>
        <v>0</v>
      </c>
      <c r="BH143" s="247">
        <f>IF(N143="zníž. prenesená",J143,0)</f>
        <v>0</v>
      </c>
      <c r="BI143" s="247">
        <f>IF(N143="nulová",J143,0)</f>
        <v>0</v>
      </c>
      <c r="BJ143" s="14" t="s">
        <v>85</v>
      </c>
      <c r="BK143" s="247">
        <f>ROUND(I143*H143,2)</f>
        <v>0</v>
      </c>
      <c r="BL143" s="14" t="s">
        <v>153</v>
      </c>
      <c r="BM143" s="246" t="s">
        <v>7</v>
      </c>
    </row>
    <row r="144" s="2" customFormat="1" ht="21.75" customHeight="1">
      <c r="A144" s="35"/>
      <c r="B144" s="36"/>
      <c r="C144" s="248" t="s">
        <v>185</v>
      </c>
      <c r="D144" s="248" t="s">
        <v>444</v>
      </c>
      <c r="E144" s="249" t="s">
        <v>1313</v>
      </c>
      <c r="F144" s="250" t="s">
        <v>1314</v>
      </c>
      <c r="G144" s="251" t="s">
        <v>230</v>
      </c>
      <c r="H144" s="252">
        <v>2</v>
      </c>
      <c r="I144" s="253"/>
      <c r="J144" s="254">
        <f>ROUND(I144*H144,2)</f>
        <v>0</v>
      </c>
      <c r="K144" s="255"/>
      <c r="L144" s="256"/>
      <c r="M144" s="257" t="s">
        <v>1</v>
      </c>
      <c r="N144" s="258" t="s">
        <v>41</v>
      </c>
      <c r="O144" s="94"/>
      <c r="P144" s="244">
        <f>O144*H144</f>
        <v>0</v>
      </c>
      <c r="Q144" s="244">
        <v>0</v>
      </c>
      <c r="R144" s="244">
        <f>Q144*H144</f>
        <v>0</v>
      </c>
      <c r="S144" s="244">
        <v>0</v>
      </c>
      <c r="T144" s="245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46" t="s">
        <v>162</v>
      </c>
      <c r="AT144" s="246" t="s">
        <v>444</v>
      </c>
      <c r="AU144" s="246" t="s">
        <v>156</v>
      </c>
      <c r="AY144" s="14" t="s">
        <v>147</v>
      </c>
      <c r="BE144" s="247">
        <f>IF(N144="základná",J144,0)</f>
        <v>0</v>
      </c>
      <c r="BF144" s="247">
        <f>IF(N144="znížená",J144,0)</f>
        <v>0</v>
      </c>
      <c r="BG144" s="247">
        <f>IF(N144="zákl. prenesená",J144,0)</f>
        <v>0</v>
      </c>
      <c r="BH144" s="247">
        <f>IF(N144="zníž. prenesená",J144,0)</f>
        <v>0</v>
      </c>
      <c r="BI144" s="247">
        <f>IF(N144="nulová",J144,0)</f>
        <v>0</v>
      </c>
      <c r="BJ144" s="14" t="s">
        <v>85</v>
      </c>
      <c r="BK144" s="247">
        <f>ROUND(I144*H144,2)</f>
        <v>0</v>
      </c>
      <c r="BL144" s="14" t="s">
        <v>153</v>
      </c>
      <c r="BM144" s="246" t="s">
        <v>188</v>
      </c>
    </row>
    <row r="145" s="2" customFormat="1" ht="21.75" customHeight="1">
      <c r="A145" s="35"/>
      <c r="B145" s="36"/>
      <c r="C145" s="248" t="s">
        <v>169</v>
      </c>
      <c r="D145" s="248" t="s">
        <v>444</v>
      </c>
      <c r="E145" s="249" t="s">
        <v>1315</v>
      </c>
      <c r="F145" s="250" t="s">
        <v>1316</v>
      </c>
      <c r="G145" s="251" t="s">
        <v>230</v>
      </c>
      <c r="H145" s="252">
        <v>6</v>
      </c>
      <c r="I145" s="253"/>
      <c r="J145" s="254">
        <f>ROUND(I145*H145,2)</f>
        <v>0</v>
      </c>
      <c r="K145" s="255"/>
      <c r="L145" s="256"/>
      <c r="M145" s="257" t="s">
        <v>1</v>
      </c>
      <c r="N145" s="258" t="s">
        <v>41</v>
      </c>
      <c r="O145" s="94"/>
      <c r="P145" s="244">
        <f>O145*H145</f>
        <v>0</v>
      </c>
      <c r="Q145" s="244">
        <v>0</v>
      </c>
      <c r="R145" s="244">
        <f>Q145*H145</f>
        <v>0</v>
      </c>
      <c r="S145" s="244">
        <v>0</v>
      </c>
      <c r="T145" s="24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46" t="s">
        <v>162</v>
      </c>
      <c r="AT145" s="246" t="s">
        <v>444</v>
      </c>
      <c r="AU145" s="246" t="s">
        <v>156</v>
      </c>
      <c r="AY145" s="14" t="s">
        <v>147</v>
      </c>
      <c r="BE145" s="247">
        <f>IF(N145="základná",J145,0)</f>
        <v>0</v>
      </c>
      <c r="BF145" s="247">
        <f>IF(N145="znížená",J145,0)</f>
        <v>0</v>
      </c>
      <c r="BG145" s="247">
        <f>IF(N145="zákl. prenesená",J145,0)</f>
        <v>0</v>
      </c>
      <c r="BH145" s="247">
        <f>IF(N145="zníž. prenesená",J145,0)</f>
        <v>0</v>
      </c>
      <c r="BI145" s="247">
        <f>IF(N145="nulová",J145,0)</f>
        <v>0</v>
      </c>
      <c r="BJ145" s="14" t="s">
        <v>85</v>
      </c>
      <c r="BK145" s="247">
        <f>ROUND(I145*H145,2)</f>
        <v>0</v>
      </c>
      <c r="BL145" s="14" t="s">
        <v>153</v>
      </c>
      <c r="BM145" s="246" t="s">
        <v>192</v>
      </c>
    </row>
    <row r="146" s="2" customFormat="1" ht="21.75" customHeight="1">
      <c r="A146" s="35"/>
      <c r="B146" s="36"/>
      <c r="C146" s="248" t="s">
        <v>193</v>
      </c>
      <c r="D146" s="248" t="s">
        <v>444</v>
      </c>
      <c r="E146" s="249" t="s">
        <v>1317</v>
      </c>
      <c r="F146" s="250" t="s">
        <v>1318</v>
      </c>
      <c r="G146" s="251" t="s">
        <v>230</v>
      </c>
      <c r="H146" s="252">
        <v>4</v>
      </c>
      <c r="I146" s="253"/>
      <c r="J146" s="254">
        <f>ROUND(I146*H146,2)</f>
        <v>0</v>
      </c>
      <c r="K146" s="255"/>
      <c r="L146" s="256"/>
      <c r="M146" s="257" t="s">
        <v>1</v>
      </c>
      <c r="N146" s="258" t="s">
        <v>41</v>
      </c>
      <c r="O146" s="94"/>
      <c r="P146" s="244">
        <f>O146*H146</f>
        <v>0</v>
      </c>
      <c r="Q146" s="244">
        <v>0</v>
      </c>
      <c r="R146" s="244">
        <f>Q146*H146</f>
        <v>0</v>
      </c>
      <c r="S146" s="244">
        <v>0</v>
      </c>
      <c r="T146" s="245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46" t="s">
        <v>162</v>
      </c>
      <c r="AT146" s="246" t="s">
        <v>444</v>
      </c>
      <c r="AU146" s="246" t="s">
        <v>156</v>
      </c>
      <c r="AY146" s="14" t="s">
        <v>147</v>
      </c>
      <c r="BE146" s="247">
        <f>IF(N146="základná",J146,0)</f>
        <v>0</v>
      </c>
      <c r="BF146" s="247">
        <f>IF(N146="znížená",J146,0)</f>
        <v>0</v>
      </c>
      <c r="BG146" s="247">
        <f>IF(N146="zákl. prenesená",J146,0)</f>
        <v>0</v>
      </c>
      <c r="BH146" s="247">
        <f>IF(N146="zníž. prenesená",J146,0)</f>
        <v>0</v>
      </c>
      <c r="BI146" s="247">
        <f>IF(N146="nulová",J146,0)</f>
        <v>0</v>
      </c>
      <c r="BJ146" s="14" t="s">
        <v>85</v>
      </c>
      <c r="BK146" s="247">
        <f>ROUND(I146*H146,2)</f>
        <v>0</v>
      </c>
      <c r="BL146" s="14" t="s">
        <v>153</v>
      </c>
      <c r="BM146" s="246" t="s">
        <v>196</v>
      </c>
    </row>
    <row r="147" s="2" customFormat="1" ht="24.15" customHeight="1">
      <c r="A147" s="35"/>
      <c r="B147" s="36"/>
      <c r="C147" s="234" t="s">
        <v>173</v>
      </c>
      <c r="D147" s="234" t="s">
        <v>149</v>
      </c>
      <c r="E147" s="235" t="s">
        <v>1319</v>
      </c>
      <c r="F147" s="236" t="s">
        <v>1320</v>
      </c>
      <c r="G147" s="237" t="s">
        <v>551</v>
      </c>
      <c r="H147" s="238">
        <v>34</v>
      </c>
      <c r="I147" s="239"/>
      <c r="J147" s="240">
        <f>ROUND(I147*H147,2)</f>
        <v>0</v>
      </c>
      <c r="K147" s="241"/>
      <c r="L147" s="41"/>
      <c r="M147" s="242" t="s">
        <v>1</v>
      </c>
      <c r="N147" s="243" t="s">
        <v>41</v>
      </c>
      <c r="O147" s="94"/>
      <c r="P147" s="244">
        <f>O147*H147</f>
        <v>0</v>
      </c>
      <c r="Q147" s="244">
        <v>0</v>
      </c>
      <c r="R147" s="244">
        <f>Q147*H147</f>
        <v>0</v>
      </c>
      <c r="S147" s="244">
        <v>0</v>
      </c>
      <c r="T147" s="245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46" t="s">
        <v>153</v>
      </c>
      <c r="AT147" s="246" t="s">
        <v>149</v>
      </c>
      <c r="AU147" s="246" t="s">
        <v>156</v>
      </c>
      <c r="AY147" s="14" t="s">
        <v>147</v>
      </c>
      <c r="BE147" s="247">
        <f>IF(N147="základná",J147,0)</f>
        <v>0</v>
      </c>
      <c r="BF147" s="247">
        <f>IF(N147="znížená",J147,0)</f>
        <v>0</v>
      </c>
      <c r="BG147" s="247">
        <f>IF(N147="zákl. prenesená",J147,0)</f>
        <v>0</v>
      </c>
      <c r="BH147" s="247">
        <f>IF(N147="zníž. prenesená",J147,0)</f>
        <v>0</v>
      </c>
      <c r="BI147" s="247">
        <f>IF(N147="nulová",J147,0)</f>
        <v>0</v>
      </c>
      <c r="BJ147" s="14" t="s">
        <v>85</v>
      </c>
      <c r="BK147" s="247">
        <f>ROUND(I147*H147,2)</f>
        <v>0</v>
      </c>
      <c r="BL147" s="14" t="s">
        <v>153</v>
      </c>
      <c r="BM147" s="246" t="s">
        <v>199</v>
      </c>
    </row>
    <row r="148" s="2" customFormat="1" ht="24.15" customHeight="1">
      <c r="A148" s="35"/>
      <c r="B148" s="36"/>
      <c r="C148" s="248" t="s">
        <v>200</v>
      </c>
      <c r="D148" s="248" t="s">
        <v>444</v>
      </c>
      <c r="E148" s="249" t="s">
        <v>1321</v>
      </c>
      <c r="F148" s="250" t="s">
        <v>1322</v>
      </c>
      <c r="G148" s="251" t="s">
        <v>230</v>
      </c>
      <c r="H148" s="252">
        <v>1</v>
      </c>
      <c r="I148" s="253"/>
      <c r="J148" s="254">
        <f>ROUND(I148*H148,2)</f>
        <v>0</v>
      </c>
      <c r="K148" s="255"/>
      <c r="L148" s="256"/>
      <c r="M148" s="257" t="s">
        <v>1</v>
      </c>
      <c r="N148" s="258" t="s">
        <v>41</v>
      </c>
      <c r="O148" s="94"/>
      <c r="P148" s="244">
        <f>O148*H148</f>
        <v>0</v>
      </c>
      <c r="Q148" s="244">
        <v>0</v>
      </c>
      <c r="R148" s="244">
        <f>Q148*H148</f>
        <v>0</v>
      </c>
      <c r="S148" s="244">
        <v>0</v>
      </c>
      <c r="T148" s="24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46" t="s">
        <v>162</v>
      </c>
      <c r="AT148" s="246" t="s">
        <v>444</v>
      </c>
      <c r="AU148" s="246" t="s">
        <v>156</v>
      </c>
      <c r="AY148" s="14" t="s">
        <v>147</v>
      </c>
      <c r="BE148" s="247">
        <f>IF(N148="základná",J148,0)</f>
        <v>0</v>
      </c>
      <c r="BF148" s="247">
        <f>IF(N148="znížená",J148,0)</f>
        <v>0</v>
      </c>
      <c r="BG148" s="247">
        <f>IF(N148="zákl. prenesená",J148,0)</f>
        <v>0</v>
      </c>
      <c r="BH148" s="247">
        <f>IF(N148="zníž. prenesená",J148,0)</f>
        <v>0</v>
      </c>
      <c r="BI148" s="247">
        <f>IF(N148="nulová",J148,0)</f>
        <v>0</v>
      </c>
      <c r="BJ148" s="14" t="s">
        <v>85</v>
      </c>
      <c r="BK148" s="247">
        <f>ROUND(I148*H148,2)</f>
        <v>0</v>
      </c>
      <c r="BL148" s="14" t="s">
        <v>153</v>
      </c>
      <c r="BM148" s="246" t="s">
        <v>203</v>
      </c>
    </row>
    <row r="149" s="2" customFormat="1" ht="16.5" customHeight="1">
      <c r="A149" s="35"/>
      <c r="B149" s="36"/>
      <c r="C149" s="234" t="s">
        <v>176</v>
      </c>
      <c r="D149" s="234" t="s">
        <v>149</v>
      </c>
      <c r="E149" s="235" t="s">
        <v>1323</v>
      </c>
      <c r="F149" s="236" t="s">
        <v>1324</v>
      </c>
      <c r="G149" s="237" t="s">
        <v>152</v>
      </c>
      <c r="H149" s="238">
        <v>0.5</v>
      </c>
      <c r="I149" s="239"/>
      <c r="J149" s="240">
        <f>ROUND(I149*H149,2)</f>
        <v>0</v>
      </c>
      <c r="K149" s="241"/>
      <c r="L149" s="41"/>
      <c r="M149" s="242" t="s">
        <v>1</v>
      </c>
      <c r="N149" s="243" t="s">
        <v>41</v>
      </c>
      <c r="O149" s="94"/>
      <c r="P149" s="244">
        <f>O149*H149</f>
        <v>0</v>
      </c>
      <c r="Q149" s="244">
        <v>0</v>
      </c>
      <c r="R149" s="244">
        <f>Q149*H149</f>
        <v>0</v>
      </c>
      <c r="S149" s="244">
        <v>0</v>
      </c>
      <c r="T149" s="245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46" t="s">
        <v>153</v>
      </c>
      <c r="AT149" s="246" t="s">
        <v>149</v>
      </c>
      <c r="AU149" s="246" t="s">
        <v>156</v>
      </c>
      <c r="AY149" s="14" t="s">
        <v>147</v>
      </c>
      <c r="BE149" s="247">
        <f>IF(N149="základná",J149,0)</f>
        <v>0</v>
      </c>
      <c r="BF149" s="247">
        <f>IF(N149="znížená",J149,0)</f>
        <v>0</v>
      </c>
      <c r="BG149" s="247">
        <f>IF(N149="zákl. prenesená",J149,0)</f>
        <v>0</v>
      </c>
      <c r="BH149" s="247">
        <f>IF(N149="zníž. prenesená",J149,0)</f>
        <v>0</v>
      </c>
      <c r="BI149" s="247">
        <f>IF(N149="nulová",J149,0)</f>
        <v>0</v>
      </c>
      <c r="BJ149" s="14" t="s">
        <v>85</v>
      </c>
      <c r="BK149" s="247">
        <f>ROUND(I149*H149,2)</f>
        <v>0</v>
      </c>
      <c r="BL149" s="14" t="s">
        <v>153</v>
      </c>
      <c r="BM149" s="246" t="s">
        <v>206</v>
      </c>
    </row>
    <row r="150" s="2" customFormat="1" ht="16.5" customHeight="1">
      <c r="A150" s="35"/>
      <c r="B150" s="36"/>
      <c r="C150" s="234" t="s">
        <v>207</v>
      </c>
      <c r="D150" s="234" t="s">
        <v>149</v>
      </c>
      <c r="E150" s="235" t="s">
        <v>1325</v>
      </c>
      <c r="F150" s="236" t="s">
        <v>1326</v>
      </c>
      <c r="G150" s="237" t="s">
        <v>230</v>
      </c>
      <c r="H150" s="238">
        <v>1</v>
      </c>
      <c r="I150" s="239"/>
      <c r="J150" s="240">
        <f>ROUND(I150*H150,2)</f>
        <v>0</v>
      </c>
      <c r="K150" s="241"/>
      <c r="L150" s="41"/>
      <c r="M150" s="242" t="s">
        <v>1</v>
      </c>
      <c r="N150" s="243" t="s">
        <v>41</v>
      </c>
      <c r="O150" s="94"/>
      <c r="P150" s="244">
        <f>O150*H150</f>
        <v>0</v>
      </c>
      <c r="Q150" s="244">
        <v>0</v>
      </c>
      <c r="R150" s="244">
        <f>Q150*H150</f>
        <v>0</v>
      </c>
      <c r="S150" s="244">
        <v>0</v>
      </c>
      <c r="T150" s="245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46" t="s">
        <v>153</v>
      </c>
      <c r="AT150" s="246" t="s">
        <v>149</v>
      </c>
      <c r="AU150" s="246" t="s">
        <v>156</v>
      </c>
      <c r="AY150" s="14" t="s">
        <v>147</v>
      </c>
      <c r="BE150" s="247">
        <f>IF(N150="základná",J150,0)</f>
        <v>0</v>
      </c>
      <c r="BF150" s="247">
        <f>IF(N150="znížená",J150,0)</f>
        <v>0</v>
      </c>
      <c r="BG150" s="247">
        <f>IF(N150="zákl. prenesená",J150,0)</f>
        <v>0</v>
      </c>
      <c r="BH150" s="247">
        <f>IF(N150="zníž. prenesená",J150,0)</f>
        <v>0</v>
      </c>
      <c r="BI150" s="247">
        <f>IF(N150="nulová",J150,0)</f>
        <v>0</v>
      </c>
      <c r="BJ150" s="14" t="s">
        <v>85</v>
      </c>
      <c r="BK150" s="247">
        <f>ROUND(I150*H150,2)</f>
        <v>0</v>
      </c>
      <c r="BL150" s="14" t="s">
        <v>153</v>
      </c>
      <c r="BM150" s="246" t="s">
        <v>208</v>
      </c>
    </row>
    <row r="151" s="2" customFormat="1" ht="24.15" customHeight="1">
      <c r="A151" s="35"/>
      <c r="B151" s="36"/>
      <c r="C151" s="234" t="s">
        <v>180</v>
      </c>
      <c r="D151" s="234" t="s">
        <v>149</v>
      </c>
      <c r="E151" s="235" t="s">
        <v>1327</v>
      </c>
      <c r="F151" s="236" t="s">
        <v>1328</v>
      </c>
      <c r="G151" s="237" t="s">
        <v>1329</v>
      </c>
      <c r="H151" s="238">
        <v>1</v>
      </c>
      <c r="I151" s="239"/>
      <c r="J151" s="240">
        <f>ROUND(I151*H151,2)</f>
        <v>0</v>
      </c>
      <c r="K151" s="241"/>
      <c r="L151" s="41"/>
      <c r="M151" s="242" t="s">
        <v>1</v>
      </c>
      <c r="N151" s="243" t="s">
        <v>41</v>
      </c>
      <c r="O151" s="94"/>
      <c r="P151" s="244">
        <f>O151*H151</f>
        <v>0</v>
      </c>
      <c r="Q151" s="244">
        <v>0</v>
      </c>
      <c r="R151" s="244">
        <f>Q151*H151</f>
        <v>0</v>
      </c>
      <c r="S151" s="244">
        <v>0</v>
      </c>
      <c r="T151" s="245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46" t="s">
        <v>153</v>
      </c>
      <c r="AT151" s="246" t="s">
        <v>149</v>
      </c>
      <c r="AU151" s="246" t="s">
        <v>156</v>
      </c>
      <c r="AY151" s="14" t="s">
        <v>147</v>
      </c>
      <c r="BE151" s="247">
        <f>IF(N151="základná",J151,0)</f>
        <v>0</v>
      </c>
      <c r="BF151" s="247">
        <f>IF(N151="znížená",J151,0)</f>
        <v>0</v>
      </c>
      <c r="BG151" s="247">
        <f>IF(N151="zákl. prenesená",J151,0)</f>
        <v>0</v>
      </c>
      <c r="BH151" s="247">
        <f>IF(N151="zníž. prenesená",J151,0)</f>
        <v>0</v>
      </c>
      <c r="BI151" s="247">
        <f>IF(N151="nulová",J151,0)</f>
        <v>0</v>
      </c>
      <c r="BJ151" s="14" t="s">
        <v>85</v>
      </c>
      <c r="BK151" s="247">
        <f>ROUND(I151*H151,2)</f>
        <v>0</v>
      </c>
      <c r="BL151" s="14" t="s">
        <v>153</v>
      </c>
      <c r="BM151" s="246" t="s">
        <v>211</v>
      </c>
    </row>
    <row r="152" s="12" customFormat="1" ht="20.88" customHeight="1">
      <c r="A152" s="12"/>
      <c r="B152" s="218"/>
      <c r="C152" s="219"/>
      <c r="D152" s="220" t="s">
        <v>74</v>
      </c>
      <c r="E152" s="232" t="s">
        <v>919</v>
      </c>
      <c r="F152" s="232" t="s">
        <v>1330</v>
      </c>
      <c r="G152" s="219"/>
      <c r="H152" s="219"/>
      <c r="I152" s="222"/>
      <c r="J152" s="233">
        <f>BK152</f>
        <v>0</v>
      </c>
      <c r="K152" s="219"/>
      <c r="L152" s="224"/>
      <c r="M152" s="225"/>
      <c r="N152" s="226"/>
      <c r="O152" s="226"/>
      <c r="P152" s="227">
        <f>SUM(P153:P155)</f>
        <v>0</v>
      </c>
      <c r="Q152" s="226"/>
      <c r="R152" s="227">
        <f>SUM(R153:R155)</f>
        <v>0</v>
      </c>
      <c r="S152" s="226"/>
      <c r="T152" s="228">
        <f>SUM(T153:T155)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29" t="s">
        <v>81</v>
      </c>
      <c r="AT152" s="230" t="s">
        <v>74</v>
      </c>
      <c r="AU152" s="230" t="s">
        <v>85</v>
      </c>
      <c r="AY152" s="229" t="s">
        <v>147</v>
      </c>
      <c r="BK152" s="231">
        <f>SUM(BK153:BK155)</f>
        <v>0</v>
      </c>
    </row>
    <row r="153" s="2" customFormat="1" ht="24.15" customHeight="1">
      <c r="A153" s="35"/>
      <c r="B153" s="36"/>
      <c r="C153" s="234" t="s">
        <v>213</v>
      </c>
      <c r="D153" s="234" t="s">
        <v>149</v>
      </c>
      <c r="E153" s="235" t="s">
        <v>1331</v>
      </c>
      <c r="F153" s="236" t="s">
        <v>1332</v>
      </c>
      <c r="G153" s="237" t="s">
        <v>551</v>
      </c>
      <c r="H153" s="238">
        <v>85</v>
      </c>
      <c r="I153" s="239"/>
      <c r="J153" s="240">
        <f>ROUND(I153*H153,2)</f>
        <v>0</v>
      </c>
      <c r="K153" s="241"/>
      <c r="L153" s="41"/>
      <c r="M153" s="242" t="s">
        <v>1</v>
      </c>
      <c r="N153" s="243" t="s">
        <v>41</v>
      </c>
      <c r="O153" s="94"/>
      <c r="P153" s="244">
        <f>O153*H153</f>
        <v>0</v>
      </c>
      <c r="Q153" s="244">
        <v>0</v>
      </c>
      <c r="R153" s="244">
        <f>Q153*H153</f>
        <v>0</v>
      </c>
      <c r="S153" s="244">
        <v>0</v>
      </c>
      <c r="T153" s="245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46" t="s">
        <v>153</v>
      </c>
      <c r="AT153" s="246" t="s">
        <v>149</v>
      </c>
      <c r="AU153" s="246" t="s">
        <v>156</v>
      </c>
      <c r="AY153" s="14" t="s">
        <v>147</v>
      </c>
      <c r="BE153" s="247">
        <f>IF(N153="základná",J153,0)</f>
        <v>0</v>
      </c>
      <c r="BF153" s="247">
        <f>IF(N153="znížená",J153,0)</f>
        <v>0</v>
      </c>
      <c r="BG153" s="247">
        <f>IF(N153="zákl. prenesená",J153,0)</f>
        <v>0</v>
      </c>
      <c r="BH153" s="247">
        <f>IF(N153="zníž. prenesená",J153,0)</f>
        <v>0</v>
      </c>
      <c r="BI153" s="247">
        <f>IF(N153="nulová",J153,0)</f>
        <v>0</v>
      </c>
      <c r="BJ153" s="14" t="s">
        <v>85</v>
      </c>
      <c r="BK153" s="247">
        <f>ROUND(I153*H153,2)</f>
        <v>0</v>
      </c>
      <c r="BL153" s="14" t="s">
        <v>153</v>
      </c>
      <c r="BM153" s="246" t="s">
        <v>216</v>
      </c>
    </row>
    <row r="154" s="2" customFormat="1" ht="16.5" customHeight="1">
      <c r="A154" s="35"/>
      <c r="B154" s="36"/>
      <c r="C154" s="248" t="s">
        <v>7</v>
      </c>
      <c r="D154" s="248" t="s">
        <v>444</v>
      </c>
      <c r="E154" s="249" t="s">
        <v>1333</v>
      </c>
      <c r="F154" s="250" t="s">
        <v>1334</v>
      </c>
      <c r="G154" s="251" t="s">
        <v>551</v>
      </c>
      <c r="H154" s="252">
        <v>85</v>
      </c>
      <c r="I154" s="253"/>
      <c r="J154" s="254">
        <f>ROUND(I154*H154,2)</f>
        <v>0</v>
      </c>
      <c r="K154" s="255"/>
      <c r="L154" s="256"/>
      <c r="M154" s="257" t="s">
        <v>1</v>
      </c>
      <c r="N154" s="258" t="s">
        <v>41</v>
      </c>
      <c r="O154" s="94"/>
      <c r="P154" s="244">
        <f>O154*H154</f>
        <v>0</v>
      </c>
      <c r="Q154" s="244">
        <v>0</v>
      </c>
      <c r="R154" s="244">
        <f>Q154*H154</f>
        <v>0</v>
      </c>
      <c r="S154" s="244">
        <v>0</v>
      </c>
      <c r="T154" s="245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46" t="s">
        <v>162</v>
      </c>
      <c r="AT154" s="246" t="s">
        <v>444</v>
      </c>
      <c r="AU154" s="246" t="s">
        <v>156</v>
      </c>
      <c r="AY154" s="14" t="s">
        <v>147</v>
      </c>
      <c r="BE154" s="247">
        <f>IF(N154="základná",J154,0)</f>
        <v>0</v>
      </c>
      <c r="BF154" s="247">
        <f>IF(N154="znížená",J154,0)</f>
        <v>0</v>
      </c>
      <c r="BG154" s="247">
        <f>IF(N154="zákl. prenesená",J154,0)</f>
        <v>0</v>
      </c>
      <c r="BH154" s="247">
        <f>IF(N154="zníž. prenesená",J154,0)</f>
        <v>0</v>
      </c>
      <c r="BI154" s="247">
        <f>IF(N154="nulová",J154,0)</f>
        <v>0</v>
      </c>
      <c r="BJ154" s="14" t="s">
        <v>85</v>
      </c>
      <c r="BK154" s="247">
        <f>ROUND(I154*H154,2)</f>
        <v>0</v>
      </c>
      <c r="BL154" s="14" t="s">
        <v>153</v>
      </c>
      <c r="BM154" s="246" t="s">
        <v>219</v>
      </c>
    </row>
    <row r="155" s="2" customFormat="1" ht="24.15" customHeight="1">
      <c r="A155" s="35"/>
      <c r="B155" s="36"/>
      <c r="C155" s="234" t="s">
        <v>220</v>
      </c>
      <c r="D155" s="234" t="s">
        <v>149</v>
      </c>
      <c r="E155" s="235" t="s">
        <v>1335</v>
      </c>
      <c r="F155" s="236" t="s">
        <v>1336</v>
      </c>
      <c r="G155" s="237" t="s">
        <v>152</v>
      </c>
      <c r="H155" s="238">
        <v>10.5</v>
      </c>
      <c r="I155" s="239"/>
      <c r="J155" s="240">
        <f>ROUND(I155*H155,2)</f>
        <v>0</v>
      </c>
      <c r="K155" s="241"/>
      <c r="L155" s="41"/>
      <c r="M155" s="260" t="s">
        <v>1</v>
      </c>
      <c r="N155" s="261" t="s">
        <v>41</v>
      </c>
      <c r="O155" s="262"/>
      <c r="P155" s="263">
        <f>O155*H155</f>
        <v>0</v>
      </c>
      <c r="Q155" s="263">
        <v>0</v>
      </c>
      <c r="R155" s="263">
        <f>Q155*H155</f>
        <v>0</v>
      </c>
      <c r="S155" s="263">
        <v>0</v>
      </c>
      <c r="T155" s="264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46" t="s">
        <v>153</v>
      </c>
      <c r="AT155" s="246" t="s">
        <v>149</v>
      </c>
      <c r="AU155" s="246" t="s">
        <v>156</v>
      </c>
      <c r="AY155" s="14" t="s">
        <v>147</v>
      </c>
      <c r="BE155" s="247">
        <f>IF(N155="základná",J155,0)</f>
        <v>0</v>
      </c>
      <c r="BF155" s="247">
        <f>IF(N155="znížená",J155,0)</f>
        <v>0</v>
      </c>
      <c r="BG155" s="247">
        <f>IF(N155="zákl. prenesená",J155,0)</f>
        <v>0</v>
      </c>
      <c r="BH155" s="247">
        <f>IF(N155="zníž. prenesená",J155,0)</f>
        <v>0</v>
      </c>
      <c r="BI155" s="247">
        <f>IF(N155="nulová",J155,0)</f>
        <v>0</v>
      </c>
      <c r="BJ155" s="14" t="s">
        <v>85</v>
      </c>
      <c r="BK155" s="247">
        <f>ROUND(I155*H155,2)</f>
        <v>0</v>
      </c>
      <c r="BL155" s="14" t="s">
        <v>153</v>
      </c>
      <c r="BM155" s="246" t="s">
        <v>223</v>
      </c>
    </row>
    <row r="156" s="2" customFormat="1" ht="6.96" customHeight="1">
      <c r="A156" s="35"/>
      <c r="B156" s="69"/>
      <c r="C156" s="70"/>
      <c r="D156" s="70"/>
      <c r="E156" s="70"/>
      <c r="F156" s="70"/>
      <c r="G156" s="70"/>
      <c r="H156" s="70"/>
      <c r="I156" s="70"/>
      <c r="J156" s="70"/>
      <c r="K156" s="70"/>
      <c r="L156" s="41"/>
      <c r="M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</row>
  </sheetData>
  <sheetProtection sheet="1" autoFilter="0" formatColumns="0" formatRows="0" objects="1" scenarios="1" spinCount="100000" saltValue="Qz1CEEesCIcqkD3K20G1Exg+vM5GDlGqanYz3RCt2LhKSPwPi62BcYcmYI4TKNbcUOh5eO9AtP7fbk8FGvN62g==" hashValue="kP4ASEfdxpv+kF8Gjk0EUp92IWn7zRV+O14kMrx43swbGyiyNahCPVk/K12IRiFPuhUo26ccZQREsY/GrfnhfQ==" algorithmName="SHA-512" password="CC35"/>
  <autoFilter ref="C124:K155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pripravar SK2</dc:creator>
  <cp:lastModifiedBy>pripravar SK2</cp:lastModifiedBy>
  <dcterms:created xsi:type="dcterms:W3CDTF">2022-04-27T10:27:05Z</dcterms:created>
  <dcterms:modified xsi:type="dcterms:W3CDTF">2022-04-27T10:27:17Z</dcterms:modified>
</cp:coreProperties>
</file>