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2022\FN TRENČÍN MR\ROZPOČTY\SO-02 Vonkajšie rozvody NN\BEZ CIEN\"/>
    </mc:Choice>
  </mc:AlternateContent>
  <bookViews>
    <workbookView xWindow="-120" yWindow="-120" windowWidth="29040" windowHeight="17640" tabRatio="500" activeTab="2"/>
  </bookViews>
  <sheets>
    <sheet name="Kryci list" sheetId="1" r:id="rId1"/>
    <sheet name="Rekapitulacia" sheetId="2" r:id="rId2"/>
    <sheet name="Prehlad" sheetId="3" r:id="rId3"/>
  </sheets>
  <definedNames>
    <definedName name="Excel_BuiltIn_Print_Area_3">'Kryci list'!$A:$M</definedName>
    <definedName name="Excel_BuiltIn_Print_Area_4">Rekapitulacia!$A:$F</definedName>
    <definedName name="Excel_BuiltIn_Print_Area_5">Prehlad!$A:$O</definedName>
    <definedName name="_xlnm.Print_Titles" localSheetId="2">Prehlad!$8:$10</definedName>
    <definedName name="_xlnm.Print_Titles" localSheetId="1">Rekapitulacia!$8:$10</definedName>
    <definedName name="_xlnm.Print_Area" localSheetId="0">'Kryci list'!$A$1:$M$28</definedName>
    <definedName name="_xlnm.Print_Area" localSheetId="1">Rekapitulacia!$A:$G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W64" i="3" l="1"/>
  <c r="W66" i="3" s="1"/>
  <c r="G21" i="2" s="1"/>
  <c r="W62" i="3"/>
  <c r="N62" i="3"/>
  <c r="F18" i="2" s="1"/>
  <c r="L62" i="3"/>
  <c r="I62" i="3"/>
  <c r="J61" i="3"/>
  <c r="H61" i="3"/>
  <c r="J60" i="3"/>
  <c r="H60" i="3"/>
  <c r="J59" i="3"/>
  <c r="H59" i="3"/>
  <c r="J58" i="3"/>
  <c r="H58" i="3"/>
  <c r="J57" i="3"/>
  <c r="H57" i="3"/>
  <c r="J56" i="3"/>
  <c r="H56" i="3"/>
  <c r="J55" i="3"/>
  <c r="H55" i="3"/>
  <c r="J54" i="3"/>
  <c r="H54" i="3"/>
  <c r="J53" i="3"/>
  <c r="H53" i="3"/>
  <c r="J52" i="3"/>
  <c r="H52" i="3"/>
  <c r="J51" i="3"/>
  <c r="H51" i="3"/>
  <c r="J50" i="3"/>
  <c r="H50" i="3"/>
  <c r="W47" i="3"/>
  <c r="N47" i="3"/>
  <c r="L47" i="3"/>
  <c r="E17" i="2" s="1"/>
  <c r="J46" i="3"/>
  <c r="H46" i="3"/>
  <c r="J45" i="3"/>
  <c r="H45" i="3"/>
  <c r="L44" i="3"/>
  <c r="J44" i="3"/>
  <c r="I44" i="3"/>
  <c r="I47" i="3" s="1"/>
  <c r="C17" i="2" s="1"/>
  <c r="J43" i="3"/>
  <c r="H43" i="3"/>
  <c r="W40" i="3"/>
  <c r="N40" i="3"/>
  <c r="L40" i="3"/>
  <c r="J39" i="3"/>
  <c r="I39" i="3"/>
  <c r="I40" i="3" s="1"/>
  <c r="C16" i="2" s="1"/>
  <c r="J38" i="3"/>
  <c r="J40" i="3" s="1"/>
  <c r="H38" i="3"/>
  <c r="H40" i="3" s="1"/>
  <c r="B16" i="2" s="1"/>
  <c r="W35" i="3"/>
  <c r="N35" i="3"/>
  <c r="L35" i="3"/>
  <c r="J34" i="3"/>
  <c r="I34" i="3"/>
  <c r="I35" i="3" s="1"/>
  <c r="C15" i="2" s="1"/>
  <c r="J33" i="3"/>
  <c r="H33" i="3"/>
  <c r="H35" i="3" s="1"/>
  <c r="B15" i="2" s="1"/>
  <c r="W30" i="3"/>
  <c r="G14" i="2" s="1"/>
  <c r="N30" i="3"/>
  <c r="L30" i="3"/>
  <c r="E14" i="2" s="1"/>
  <c r="J29" i="3"/>
  <c r="I29" i="3"/>
  <c r="J28" i="3"/>
  <c r="H28" i="3"/>
  <c r="J27" i="3"/>
  <c r="I27" i="3"/>
  <c r="J26" i="3"/>
  <c r="I26" i="3"/>
  <c r="J25" i="3"/>
  <c r="J30" i="3" s="1"/>
  <c r="H25" i="3"/>
  <c r="H30" i="3" s="1"/>
  <c r="B14" i="2" s="1"/>
  <c r="W22" i="3"/>
  <c r="N22" i="3"/>
  <c r="F13" i="2" s="1"/>
  <c r="L22" i="3"/>
  <c r="I22" i="3"/>
  <c r="J21" i="3"/>
  <c r="I21" i="3"/>
  <c r="J20" i="3"/>
  <c r="H20" i="3"/>
  <c r="J19" i="3"/>
  <c r="H19" i="3"/>
  <c r="W16" i="3"/>
  <c r="N16" i="3"/>
  <c r="N64" i="3" s="1"/>
  <c r="L16" i="3"/>
  <c r="L64" i="3" s="1"/>
  <c r="J15" i="3"/>
  <c r="I15" i="3"/>
  <c r="I16" i="3" s="1"/>
  <c r="C12" i="2" s="1"/>
  <c r="J14" i="3"/>
  <c r="H14" i="3"/>
  <c r="H16" i="3" s="1"/>
  <c r="D8" i="3"/>
  <c r="G18" i="2"/>
  <c r="E18" i="2"/>
  <c r="C18" i="2"/>
  <c r="G17" i="2"/>
  <c r="F17" i="2"/>
  <c r="G16" i="2"/>
  <c r="F16" i="2"/>
  <c r="E16" i="2"/>
  <c r="G15" i="2"/>
  <c r="F15" i="2"/>
  <c r="E15" i="2"/>
  <c r="F14" i="2"/>
  <c r="G13" i="2"/>
  <c r="E13" i="2"/>
  <c r="C13" i="2"/>
  <c r="G12" i="2"/>
  <c r="E12" i="2"/>
  <c r="B8" i="2"/>
  <c r="L25" i="1"/>
  <c r="M25" i="1" s="1"/>
  <c r="M21" i="1"/>
  <c r="I15" i="1"/>
  <c r="F14" i="1"/>
  <c r="F12" i="1"/>
  <c r="F11" i="1"/>
  <c r="M9" i="1"/>
  <c r="I9" i="1"/>
  <c r="F9" i="1"/>
  <c r="M8" i="1"/>
  <c r="I8" i="1"/>
  <c r="F8" i="1"/>
  <c r="H1" i="1"/>
  <c r="E40" i="3" l="1"/>
  <c r="D16" i="2"/>
  <c r="J16" i="3"/>
  <c r="J22" i="3"/>
  <c r="J64" i="3" s="1"/>
  <c r="J47" i="3"/>
  <c r="E47" i="3" s="1"/>
  <c r="H47" i="3"/>
  <c r="B17" i="2" s="1"/>
  <c r="J62" i="3"/>
  <c r="I30" i="3"/>
  <c r="C14" i="2" s="1"/>
  <c r="J35" i="3"/>
  <c r="E35" i="3" s="1"/>
  <c r="H62" i="3"/>
  <c r="B18" i="2" s="1"/>
  <c r="H22" i="3"/>
  <c r="B13" i="2" s="1"/>
  <c r="E22" i="3"/>
  <c r="D13" i="2"/>
  <c r="D17" i="2"/>
  <c r="D15" i="2"/>
  <c r="D14" i="2"/>
  <c r="E30" i="3"/>
  <c r="E62" i="3"/>
  <c r="D18" i="2"/>
  <c r="D12" i="2"/>
  <c r="E16" i="3"/>
  <c r="N66" i="3"/>
  <c r="F21" i="2" s="1"/>
  <c r="F19" i="2"/>
  <c r="L66" i="3"/>
  <c r="E21" i="2" s="1"/>
  <c r="E19" i="2"/>
  <c r="B12" i="2"/>
  <c r="F12" i="2"/>
  <c r="G19" i="2"/>
  <c r="I64" i="3"/>
  <c r="H64" i="3" l="1"/>
  <c r="C19" i="2"/>
  <c r="E13" i="1"/>
  <c r="E15" i="1" s="1"/>
  <c r="I66" i="3"/>
  <c r="C21" i="2" s="1"/>
  <c r="E64" i="3"/>
  <c r="J66" i="3"/>
  <c r="D19" i="2"/>
  <c r="B19" i="2"/>
  <c r="D13" i="1"/>
  <c r="H66" i="3"/>
  <c r="B21" i="2" s="1"/>
  <c r="M14" i="1" l="1"/>
  <c r="M11" i="1"/>
  <c r="M13" i="1"/>
  <c r="D15" i="1"/>
  <c r="F13" i="1"/>
  <c r="F15" i="1" s="1"/>
  <c r="M12" i="1"/>
  <c r="D21" i="2"/>
  <c r="E66" i="3"/>
  <c r="M15" i="1" l="1"/>
  <c r="M23" i="1" s="1"/>
  <c r="L24" i="1" l="1"/>
  <c r="M24" i="1" s="1"/>
  <c r="M26" i="1" s="1"/>
</calcChain>
</file>

<file path=xl/sharedStrings.xml><?xml version="1.0" encoding="utf-8"?>
<sst xmlns="http://schemas.openxmlformats.org/spreadsheetml/2006/main" count="717" uniqueCount="300">
  <si>
    <t>Ing. Gabriel Kaleta</t>
  </si>
  <si>
    <t>V module</t>
  </si>
  <si>
    <t>Hlavička1</t>
  </si>
  <si>
    <t>Mena</t>
  </si>
  <si>
    <t>Hlavička2</t>
  </si>
  <si>
    <t>Obdobie</t>
  </si>
  <si>
    <t xml:space="preserve"> Stavba : Stavebné úpravy pracoviska magnetickej rezonancie  FN Trenčín, Legionárska 28</t>
  </si>
  <si>
    <t xml:space="preserve">Miesto: </t>
  </si>
  <si>
    <t xml:space="preserve">Rozpočet: </t>
  </si>
  <si>
    <t>Rozpočet</t>
  </si>
  <si>
    <t>Krycí list rozpočtu v</t>
  </si>
  <si>
    <t>EUR</t>
  </si>
  <si>
    <t xml:space="preserve"> Objekt : SO 02 - Vonkajšie rozvody NN</t>
  </si>
  <si>
    <t xml:space="preserve">JKSO : </t>
  </si>
  <si>
    <t>Spracoval: Ing.Kaleta</t>
  </si>
  <si>
    <t>Čerpanie</t>
  </si>
  <si>
    <t>Krycí list splátky v</t>
  </si>
  <si>
    <t>za obdobie</t>
  </si>
  <si>
    <t>Mesiac 2015</t>
  </si>
  <si>
    <t xml:space="preserve"> </t>
  </si>
  <si>
    <t>Dňa: 19.08.2022</t>
  </si>
  <si>
    <t xml:space="preserve">Zmluva č.: </t>
  </si>
  <si>
    <t>VK</t>
  </si>
  <si>
    <t>Krycí list výrobnej kalkulácie v</t>
  </si>
  <si>
    <t xml:space="preserve"> Odberateľ:</t>
  </si>
  <si>
    <t>IČO:</t>
  </si>
  <si>
    <t>DIČ:</t>
  </si>
  <si>
    <t>IČ DPH:</t>
  </si>
  <si>
    <t>VF</t>
  </si>
  <si>
    <t xml:space="preserve"> Dodávateľ:</t>
  </si>
  <si>
    <t>OP</t>
  </si>
  <si>
    <t>Krycí list OP v</t>
  </si>
  <si>
    <t xml:space="preserve"> 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</si>
  <si>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</si>
  <si>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</si>
  <si>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</si>
  <si>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</si>
  <si>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</si>
  <si>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</si>
  <si>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</si>
  <si>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</si>
  <si>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</si>
  <si>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</si>
  <si>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Práce nadčas</t>
  </si>
  <si>
    <t xml:space="preserve"> Zariadenie staveniska</t>
  </si>
  <si>
    <t xml:space="preserve"> PSV:</t>
  </si>
  <si>
    <t xml:space="preserve"> Murárske výpomoce</t>
  </si>
  <si>
    <t xml:space="preserve"> Prevádzkové vplyvy</t>
  </si>
  <si>
    <t xml:space="preserve"> MCE:</t>
  </si>
  <si>
    <t xml:space="preserve"> Bez pevnej podlahy</t>
  </si>
  <si>
    <t xml:space="preserve"> Sťažené podmienky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</si>
  <si>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</si>
  <si>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</si>
  <si>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</si>
  <si>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</si>
  <si>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</si>
  <si>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</si>
  <si>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</si>
  <si>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</si>
  <si>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</si>
  <si>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</si>
  <si>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</si>
  <si>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</si>
  <si>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 Inžinierska činnosť</t>
  </si>
  <si>
    <t xml:space="preserve"> Projektové práce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</si>
  <si>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</si>
  <si>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</si>
  <si>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</si>
  <si>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</si>
  <si>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</si>
  <si>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 DPH   20% z:</t>
  </si>
  <si>
    <t xml:space="preserve"> DPH    0% z:</t>
  </si>
  <si>
    <t xml:space="preserve">Súčet riadkov 21 až 23: </t>
  </si>
  <si>
    <t>F</t>
  </si>
  <si>
    <t xml:space="preserve"> Odpočet - prípočet</t>
  </si>
  <si>
    <t xml:space="preserve">Odberateľ: </t>
  </si>
  <si>
    <t xml:space="preserve">Projektant: </t>
  </si>
  <si>
    <t>Rekapitulácia rozpočtu v</t>
  </si>
  <si>
    <t xml:space="preserve">Dodávateľ: </t>
  </si>
  <si>
    <t>Dátum: 19.08.2022</t>
  </si>
  <si>
    <t>Rekapitulácia splátky v</t>
  </si>
  <si>
    <t>Rekapitulácia výrobnej kalkulácie v</t>
  </si>
  <si>
    <t>Stavba : Stavebné úpravy pracoviska magnetickej rezonancie  FN Trenčín, Legionárska 28</t>
  </si>
  <si>
    <t>Objekt : SO 02 - Vonkajšie rozvody NN</t>
  </si>
  <si>
    <t>Rekapitulácia OP v</t>
  </si>
  <si>
    <t>Popis položky, stavebného dielu, remesla</t>
  </si>
  <si>
    <t>Špecifikovaný</t>
  </si>
  <si>
    <t>Spolu</t>
  </si>
  <si>
    <t>Hmotnosť v tonách</t>
  </si>
  <si>
    <t>Suť v tonách</t>
  </si>
  <si>
    <t>Nh</t>
  </si>
  <si>
    <t>materiál</t>
  </si>
  <si>
    <t>210 01  Rúrkové vedenie, krabice, svorkovnice</t>
  </si>
  <si>
    <t>210 10  Ukončenie vodičov - súbory pre káble</t>
  </si>
  <si>
    <t>210 19  Rozvádzače, rozvodné skrine, dosky, svork.</t>
  </si>
  <si>
    <t>210 22  Vedenia uzemňovacie</t>
  </si>
  <si>
    <t>210 9    Vodiče, šnúry a káble hliníkové</t>
  </si>
  <si>
    <t>213 2    PPV a HZS</t>
  </si>
  <si>
    <t>M46 - 202 Zemné práce pri ext. montážach</t>
  </si>
  <si>
    <t>PRÁCE A DODÁVKY M</t>
  </si>
  <si>
    <t>Za rozpočet celkom:</t>
  </si>
  <si>
    <t>Počet des.miest</t>
  </si>
  <si>
    <t>Formát</t>
  </si>
  <si>
    <t>Prehľad rozpočtových nákladov v</t>
  </si>
  <si>
    <t>Súpis vykonaných prác a dodávok v</t>
  </si>
  <si>
    <t>Prehľad kalkulovaných nákladov v</t>
  </si>
  <si>
    <t>Súpis plánovaných prác a dodávok v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</si>
  <si>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</si>
  <si>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</si>
  <si>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</si>
  <si>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</si>
  <si>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</si>
  <si>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</si>
  <si>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</si>
  <si>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</si>
  <si>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</si>
  <si>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</si>
  <si>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</si>
  <si>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</si>
  <si>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</si>
  <si>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Klasifikácia</t>
  </si>
  <si>
    <t>Katalógové</t>
  </si>
  <si>
    <t>AC</t>
  </si>
  <si>
    <t>AD</t>
  </si>
  <si>
    <t>Jedn. cena</t>
  </si>
  <si>
    <t>Index JC</t>
  </si>
  <si>
    <t>Index mn.</t>
  </si>
  <si>
    <t>Zaradenie</t>
  </si>
  <si>
    <t>Lev0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</si>
  <si>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</si>
  <si>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</si>
  <si>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</si>
  <si>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</si>
  <si>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</si>
  <si>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</si>
  <si>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</si>
  <si>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</si>
  <si>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</si>
  <si>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zostatok</t>
  </si>
  <si>
    <t>z režimu stavba</t>
  </si>
  <si>
    <t>položky</t>
  </si>
  <si>
    <t>pre tlač</t>
  </si>
  <si>
    <t>produkcie</t>
  </si>
  <si>
    <t>ceny</t>
  </si>
  <si>
    <t>pre KL</t>
  </si>
  <si>
    <t>pozícia</t>
  </si>
  <si>
    <t xml:space="preserve">    1  </t>
  </si>
  <si>
    <t>921</t>
  </si>
  <si>
    <t>210010125</t>
  </si>
  <si>
    <t>Montáž ochrannej rúrky (plast-PE, novodur a pod) voľne uložená (d100)mm</t>
  </si>
  <si>
    <t>m</t>
  </si>
  <si>
    <t xml:space="preserve">                    </t>
  </si>
  <si>
    <t>M</t>
  </si>
  <si>
    <t>74211-0125</t>
  </si>
  <si>
    <t>45.31.1*</t>
  </si>
  <si>
    <t xml:space="preserve">    </t>
  </si>
  <si>
    <t>MK</t>
  </si>
  <si>
    <t>S</t>
  </si>
  <si>
    <t xml:space="preserve">    2  </t>
  </si>
  <si>
    <t>MAT</t>
  </si>
  <si>
    <t>345658I018</t>
  </si>
  <si>
    <t>Chránička PE-LD kábelová ohybná,  110, bezhalogénová, čierna</t>
  </si>
  <si>
    <t>31.20.27</t>
  </si>
  <si>
    <t xml:space="preserve">036921              </t>
  </si>
  <si>
    <t>8</t>
  </si>
  <si>
    <t>MZ</t>
  </si>
  <si>
    <t xml:space="preserve">210 01  Rúrkové vedenie, krabice, svorkovnice  spolu: </t>
  </si>
  <si>
    <t xml:space="preserve">    3  </t>
  </si>
  <si>
    <t>210100257</t>
  </si>
  <si>
    <t>Ukončenie celoplastových káblov zmršťovacou záklopkou 4x240 mm2</t>
  </si>
  <si>
    <t>kus</t>
  </si>
  <si>
    <t>74226-0257</t>
  </si>
  <si>
    <t xml:space="preserve">    4  </t>
  </si>
  <si>
    <t>210102004</t>
  </si>
  <si>
    <t>Montáž káblovej spojky pre 1kV celoplastové káble 4x 185-240 mm2</t>
  </si>
  <si>
    <t>74228-2004</t>
  </si>
  <si>
    <t xml:space="preserve">    5  </t>
  </si>
  <si>
    <t>354400H073</t>
  </si>
  <si>
    <t>Spojka kábelová do 4x240</t>
  </si>
  <si>
    <t>sada</t>
  </si>
  <si>
    <t>31.20.10</t>
  </si>
  <si>
    <t xml:space="preserve">SVCZ 240-S Al       </t>
  </si>
  <si>
    <t xml:space="preserve">210 10  Ukončenie vodičov - súbory pre káble  spolu: </t>
  </si>
  <si>
    <t xml:space="preserve">    6  </t>
  </si>
  <si>
    <t>210191542</t>
  </si>
  <si>
    <t>Montáž skrine SR3</t>
  </si>
  <si>
    <t>74244-1542</t>
  </si>
  <si>
    <t xml:space="preserve">    7  </t>
  </si>
  <si>
    <t>357512H952-01</t>
  </si>
  <si>
    <t>Skriňa rozpojovacia, plastová SR3 DIN0 VV 3/1 P2 ,  3xkáblový a zemný diel, keramzit</t>
  </si>
  <si>
    <t>357512H952</t>
  </si>
  <si>
    <t>31.20.31</t>
  </si>
  <si>
    <t xml:space="preserve">    8  </t>
  </si>
  <si>
    <t>357512H953-01</t>
  </si>
  <si>
    <t>Skriňa rozpojovacia, plastová SR3 DIN0  VV1/3 P2 ,   3xkáblový a zemný diel, keramzit</t>
  </si>
  <si>
    <t>357512H953</t>
  </si>
  <si>
    <t xml:space="preserve">    9  </t>
  </si>
  <si>
    <t>210191543</t>
  </si>
  <si>
    <t>Montáž skrine SR 4</t>
  </si>
  <si>
    <t>74244-1543</t>
  </si>
  <si>
    <t xml:space="preserve">   10  </t>
  </si>
  <si>
    <t>357513H952-01</t>
  </si>
  <si>
    <t>Skriňa rozpojovacia, plastová SR4 DIN0 VV 5/0 P2,  3xkáblový a zemný diel, keramzit</t>
  </si>
  <si>
    <t>357513H952</t>
  </si>
  <si>
    <t xml:space="preserve">210 19  Rozvádzače, rozvodné skrine, dosky, svork.  spolu: </t>
  </si>
  <si>
    <t xml:space="preserve">   11  </t>
  </si>
  <si>
    <t>210220025</t>
  </si>
  <si>
    <t>Montáž uzemňovacieho vedenia v zemi, FeZn pás do 120mm2, spojenie svorkami</t>
  </si>
  <si>
    <t>74531-0025</t>
  </si>
  <si>
    <t xml:space="preserve">   12  </t>
  </si>
  <si>
    <t>3549000A34</t>
  </si>
  <si>
    <t>Plochá uzemňovacia páska (FeZn) 30x4 [0,95kg/m]</t>
  </si>
  <si>
    <t>kg</t>
  </si>
  <si>
    <t xml:space="preserve">t195304             </t>
  </si>
  <si>
    <t>2</t>
  </si>
  <si>
    <t xml:space="preserve">210 22  Vedenia uzemňovacie  spolu: </t>
  </si>
  <si>
    <t xml:space="preserve">   13  </t>
  </si>
  <si>
    <t>210900609</t>
  </si>
  <si>
    <t>Montáž, kábel Al 1kV voľne uložený NAYY 4x240</t>
  </si>
  <si>
    <t>74223-0609</t>
  </si>
  <si>
    <t xml:space="preserve">   14  </t>
  </si>
  <si>
    <t>341410M480</t>
  </si>
  <si>
    <t>Kábel Al 1kV : NAYY-J 4x240</t>
  </si>
  <si>
    <t>31.30.13</t>
  </si>
  <si>
    <t xml:space="preserve">NAYY 4x240 SM       </t>
  </si>
  <si>
    <t xml:space="preserve">210 9    Vodiče, šnúry a káble hliníkové  spolu: </t>
  </si>
  <si>
    <t xml:space="preserve">   15  </t>
  </si>
  <si>
    <t>213280010</t>
  </si>
  <si>
    <t>PPV (pomocné a podružné výkony) 1%</t>
  </si>
  <si>
    <t>74382-0010</t>
  </si>
  <si>
    <t xml:space="preserve">   16  </t>
  </si>
  <si>
    <t>000000001</t>
  </si>
  <si>
    <t>Podružný materiál</t>
  </si>
  <si>
    <t>41.00.11</t>
  </si>
  <si>
    <t xml:space="preserve">   17  </t>
  </si>
  <si>
    <t>213290010-R</t>
  </si>
  <si>
    <t>Vytýčenie inžinierských sietí</t>
  </si>
  <si>
    <t>hod</t>
  </si>
  <si>
    <t>7</t>
  </si>
  <si>
    <t xml:space="preserve">   18  </t>
  </si>
  <si>
    <t>213291000</t>
  </si>
  <si>
    <t>Spracovanie východiskovej revízie a vypracovanie správy</t>
  </si>
  <si>
    <t>74381-1000</t>
  </si>
  <si>
    <t xml:space="preserve">213 2    PPV a HZS  spolu: </t>
  </si>
  <si>
    <t xml:space="preserve">   19  </t>
  </si>
  <si>
    <t>946</t>
  </si>
  <si>
    <t>460030071</t>
  </si>
  <si>
    <t>Búranie živičných povrchov do 5 cm</t>
  </si>
  <si>
    <t>m2</t>
  </si>
  <si>
    <t>19003-0071</t>
  </si>
  <si>
    <t>45.11.21</t>
  </si>
  <si>
    <t xml:space="preserve">   20  </t>
  </si>
  <si>
    <t>460030081</t>
  </si>
  <si>
    <t>Rezanie drážky v asfalte, betóne</t>
  </si>
  <si>
    <t>19003-0081</t>
  </si>
  <si>
    <t xml:space="preserve">   21  </t>
  </si>
  <si>
    <t>460070343</t>
  </si>
  <si>
    <t>Jama pre pripojkove skrine</t>
  </si>
  <si>
    <t>19007-0343</t>
  </si>
  <si>
    <t>45.25.32</t>
  </si>
  <si>
    <t xml:space="preserve">   22  </t>
  </si>
  <si>
    <t>460200263</t>
  </si>
  <si>
    <t>Káblové ryhy šírky 50, hĺbky 80 [cm], zemina tr.3</t>
  </si>
  <si>
    <t>19020-0263</t>
  </si>
  <si>
    <t xml:space="preserve">   23  </t>
  </si>
  <si>
    <t>460200303</t>
  </si>
  <si>
    <t>Káblové ryhy šírky 50, hĺbky 120 [cm], zemina tr.3</t>
  </si>
  <si>
    <t>19020-0303</t>
  </si>
  <si>
    <t xml:space="preserve">   24  </t>
  </si>
  <si>
    <t>460420373</t>
  </si>
  <si>
    <t>Zriadenie kábl lôžka š.45/10cm, piesok, tehly</t>
  </si>
  <si>
    <t>19042-0373</t>
  </si>
  <si>
    <t>45.21.44</t>
  </si>
  <si>
    <t xml:space="preserve">   25  </t>
  </si>
  <si>
    <t>460490012</t>
  </si>
  <si>
    <t>Zakrytie káblov výstražnou fóliou PVC šírky 33cm</t>
  </si>
  <si>
    <t>19049-0012</t>
  </si>
  <si>
    <t xml:space="preserve">   26  </t>
  </si>
  <si>
    <t>460560263</t>
  </si>
  <si>
    <t>Zásyp ryhy šírky 50, hĺbky 80 [cm], zemina tr.3</t>
  </si>
  <si>
    <t>19056-0263</t>
  </si>
  <si>
    <t xml:space="preserve">   27  </t>
  </si>
  <si>
    <t>460560303</t>
  </si>
  <si>
    <t>Zásyp ryhy šírky 50, hĺbky 120 [cm], zemina tr.3</t>
  </si>
  <si>
    <t>19056-0303</t>
  </si>
  <si>
    <t xml:space="preserve">   28  </t>
  </si>
  <si>
    <t>460650016</t>
  </si>
  <si>
    <t>Podkladová vrstva cesty, betón, hlinobetón</t>
  </si>
  <si>
    <t>m3</t>
  </si>
  <si>
    <t>19065-0016</t>
  </si>
  <si>
    <t xml:space="preserve">   29  </t>
  </si>
  <si>
    <t>4606500235</t>
  </si>
  <si>
    <t>Úprava asfaltu</t>
  </si>
  <si>
    <t>19065-0023</t>
  </si>
  <si>
    <t xml:space="preserve">   30  </t>
  </si>
  <si>
    <t>460650024</t>
  </si>
  <si>
    <t>Vozovka z betónu, jedna vrstva 20cm</t>
  </si>
  <si>
    <t>19065-0024</t>
  </si>
  <si>
    <t xml:space="preserve">M46 - 202 Zemné práce pri ext. montážach  spolu: </t>
  </si>
  <si>
    <t xml:space="preserve">PRÁCE A DODÁVKY M  spolu: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</si>
</sst>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&quot; Sk&quot;;[Red]\-#,##0&quot; Sk&quot;"/>
    <numFmt numFmtId="165" formatCode="\ #,##0&quot; Sk &quot;;\-#,##0&quot; Sk &quot;;&quot; - Sk &quot;;@\ "/>
    <numFmt numFmtId="166" formatCode="#,##0.00\ [$€-41B];[Red]\-#,##0.00\ [$€-41B]"/>
    <numFmt numFmtId="167" formatCode="#,##0&quot;     &quot;"/>
    <numFmt numFmtId="168" formatCode="#,##0&quot; Sk&quot;"/>
    <numFmt numFmtId="169" formatCode="0.00\ %"/>
    <numFmt numFmtId="170" formatCode="#,##0\ "/>
    <numFmt numFmtId="171" formatCode="#,##0.00000"/>
    <numFmt numFmtId="172" formatCode="#,##0.000"/>
    <numFmt numFmtId="173" formatCode="#,##0.0"/>
    <numFmt numFmtId="174" formatCode="#,##0.0000"/>
  </numFmts>
  <fonts count="22">
    <font>
      <sz val="10"/>
      <name val="Arial"/>
      <charset val="238"/>
    </font>
    <font>
      <sz val="10"/>
      <name val="Arial"/>
      <charset val="238"/>
    </font>
    <font>
      <b/>
      <sz val="7"/>
      <name val="Letter Gothic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sz val="11"/>
      <color rgb="FF800080"/>
      <name val="Calibri"/>
      <charset val="238"/>
    </font>
    <font>
      <sz val="10"/>
      <name val="Arial CE"/>
      <charset val="238"/>
    </font>
    <font>
      <i/>
      <sz val="11"/>
      <color rgb="FF808080"/>
      <name val="Calibri"/>
      <charset val="238"/>
    </font>
    <font>
      <b/>
      <sz val="11"/>
      <color rgb="FFFFFFFF"/>
      <name val="Calibri"/>
      <charset val="238"/>
    </font>
    <font>
      <b/>
      <i/>
      <sz val="16"/>
      <name val="Arial"/>
      <charset val="238"/>
    </font>
    <font>
      <sz val="11"/>
      <color rgb="FF808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1"/>
      <color rgb="FF008000"/>
      <name val="Calibri"/>
      <charset val="238"/>
    </font>
    <font>
      <b/>
      <i/>
      <u/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b/>
      <sz val="8"/>
      <name val="Arial Narrow"/>
      <charset val="238"/>
    </font>
    <font>
      <sz val="8"/>
      <color rgb="FF0000FF"/>
      <name val="Arial Narrow"/>
      <charset val="238"/>
    </font>
  </fonts>
  <fills count="17">
    <fill>
      <patternFill patternType="none"/>
    </fill>
    <fill>
      <patternFill patternType="gray125"/>
    </fill>
    <fill>
      <patternFill patternType="solid">
        <fgColor rgb="FFA6CAF0"/>
        <bgColor rgb="FFA0E0E0"/>
      </patternFill>
    </fill>
    <fill>
      <patternFill patternType="solid">
        <fgColor rgb="FFFF8080"/>
        <bgColor rgb="FFCC9CCC"/>
      </patternFill>
    </fill>
    <fill>
      <patternFill patternType="solid">
        <fgColor rgb="FFFFFFC0"/>
        <bgColor rgb="FFFFFF99"/>
      </patternFill>
    </fill>
    <fill>
      <patternFill patternType="solid">
        <fgColor rgb="FFC0C0C0"/>
        <bgColor rgb="FFA6CAF0"/>
      </patternFill>
    </fill>
    <fill>
      <patternFill patternType="solid">
        <fgColor rgb="FFA0E0E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CC99FF"/>
      </patternFill>
    </fill>
    <fill>
      <patternFill patternType="solid">
        <fgColor rgb="FF996666"/>
        <bgColor rgb="FF808080"/>
      </patternFill>
    </fill>
    <fill>
      <patternFill patternType="solid">
        <fgColor rgb="FF999933"/>
        <bgColor rgb="FF808000"/>
      </patternFill>
    </fill>
    <fill>
      <patternFill patternType="solid">
        <fgColor rgb="FFCC99FF"/>
        <bgColor rgb="FFCC9CCC"/>
      </patternFill>
    </fill>
    <fill>
      <patternFill patternType="solid">
        <fgColor rgb="FF969696"/>
        <bgColor rgb="FF808080"/>
      </patternFill>
    </fill>
    <fill>
      <patternFill patternType="solid">
        <fgColor rgb="FF3333CC"/>
        <bgColor rgb="FF333399"/>
      </patternFill>
    </fill>
    <fill>
      <patternFill patternType="solid">
        <fgColor rgb="FF666699"/>
        <bgColor rgb="FF808080"/>
      </patternFill>
    </fill>
    <fill>
      <patternFill patternType="solid">
        <fgColor rgb="FF33CCCC"/>
        <bgColor rgb="FF00CCFF"/>
      </patternFill>
    </fill>
    <fill>
      <patternFill patternType="solid">
        <fgColor rgb="FFFF0000"/>
        <bgColor rgb="FF993300"/>
      </patternFill>
    </fill>
  </fills>
  <borders count="53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thick">
        <color rgb="FF3333CC"/>
      </bottom>
      <diagonal/>
    </border>
    <border>
      <left style="thick">
        <color rgb="FF424242"/>
      </left>
      <right style="thick">
        <color rgb="FF424242"/>
      </right>
      <top style="thick">
        <color rgb="FF424242"/>
      </top>
      <bottom style="thick">
        <color rgb="FF424242"/>
      </bottom>
      <diagonal/>
    </border>
    <border>
      <left/>
      <right/>
      <top/>
      <bottom style="thick">
        <color rgb="FFFF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8">
    <xf numFmtId="0" fontId="0" fillId="0" borderId="0"/>
    <xf numFmtId="0" fontId="2" fillId="0" borderId="1">
      <alignment vertical="center"/>
    </xf>
    <xf numFmtId="0" fontId="1" fillId="0" borderId="0" applyBorder="0">
      <alignment vertical="center"/>
    </xf>
    <xf numFmtId="164" fontId="2" fillId="0" borderId="1"/>
    <xf numFmtId="0" fontId="1" fillId="0" borderId="1"/>
    <xf numFmtId="165" fontId="1" fillId="0" borderId="0" applyBorder="0" applyProtection="0"/>
    <xf numFmtId="0" fontId="3" fillId="2" borderId="0" applyBorder="0" applyProtection="0"/>
    <xf numFmtId="0" fontId="3" fillId="3" borderId="0" applyBorder="0" applyProtection="0"/>
    <xf numFmtId="0" fontId="3" fillId="4" borderId="0" applyBorder="0" applyProtection="0"/>
    <xf numFmtId="0" fontId="3" fillId="5" borderId="0" applyBorder="0" applyProtection="0"/>
    <xf numFmtId="0" fontId="3" fillId="6" borderId="0" applyBorder="0" applyProtection="0"/>
    <xf numFmtId="0" fontId="3" fillId="4" borderId="0" applyBorder="0" applyProtection="0"/>
    <xf numFmtId="0" fontId="3" fillId="6" borderId="0" applyBorder="0" applyProtection="0"/>
    <xf numFmtId="0" fontId="3" fillId="3" borderId="0" applyBorder="0" applyProtection="0"/>
    <xf numFmtId="0" fontId="3" fillId="7" borderId="0" applyBorder="0" applyProtection="0"/>
    <xf numFmtId="0" fontId="3" fillId="8" borderId="0" applyBorder="0" applyProtection="0"/>
    <xf numFmtId="0" fontId="3" fillId="6" borderId="0" applyBorder="0" applyProtection="0"/>
    <xf numFmtId="0" fontId="3" fillId="4" borderId="0" applyBorder="0" applyProtection="0"/>
    <xf numFmtId="0" fontId="4" fillId="6" borderId="0" applyBorder="0" applyProtection="0"/>
    <xf numFmtId="0" fontId="4" fillId="9" borderId="0" applyBorder="0" applyProtection="0"/>
    <xf numFmtId="0" fontId="4" fillId="10" borderId="0" applyBorder="0" applyProtection="0"/>
    <xf numFmtId="0" fontId="4" fillId="8" borderId="0" applyBorder="0" applyProtection="0"/>
    <xf numFmtId="0" fontId="4" fillId="6" borderId="0" applyBorder="0" applyProtection="0"/>
    <xf numFmtId="0" fontId="4" fillId="3" borderId="0" applyBorder="0" applyProtection="0"/>
    <xf numFmtId="0" fontId="5" fillId="0" borderId="2" applyProtection="0"/>
    <xf numFmtId="0" fontId="6" fillId="11" borderId="0" applyBorder="0" applyProtection="0"/>
    <xf numFmtId="0" fontId="7" fillId="0" borderId="0"/>
    <xf numFmtId="0" fontId="8" fillId="0" borderId="0" applyBorder="0" applyProtection="0"/>
    <xf numFmtId="0" fontId="9" fillId="12" borderId="3" applyProtection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 textRotation="90"/>
    </xf>
    <xf numFmtId="0" fontId="11" fillId="7" borderId="0" applyBorder="0" applyProtection="0"/>
    <xf numFmtId="0" fontId="7" fillId="0" borderId="0"/>
    <xf numFmtId="0" fontId="12" fillId="0" borderId="0" applyBorder="0" applyProtection="0"/>
    <xf numFmtId="0" fontId="13" fillId="0" borderId="4" applyProtection="0"/>
    <xf numFmtId="0" fontId="14" fillId="6" borderId="0" applyBorder="0" applyProtection="0"/>
    <xf numFmtId="0" fontId="2" fillId="0" borderId="0" applyBorder="0">
      <alignment vertical="center"/>
    </xf>
    <xf numFmtId="0" fontId="13" fillId="0" borderId="0" applyBorder="0" applyProtection="0"/>
    <xf numFmtId="0" fontId="2" fillId="0" borderId="5">
      <alignment vertical="center"/>
    </xf>
    <xf numFmtId="0" fontId="8" fillId="0" borderId="0" applyBorder="0" applyProtection="0"/>
    <xf numFmtId="0" fontId="15" fillId="0" borderId="0" applyBorder="0" applyProtection="0"/>
    <xf numFmtId="166" fontId="15" fillId="0" borderId="0" applyBorder="0" applyProtection="0"/>
    <xf numFmtId="0" fontId="4" fillId="13" borderId="0" applyBorder="0" applyProtection="0"/>
    <xf numFmtId="0" fontId="4" fillId="9" borderId="0" applyBorder="0" applyProtection="0"/>
    <xf numFmtId="0" fontId="4" fillId="10" borderId="0" applyBorder="0" applyProtection="0"/>
    <xf numFmtId="0" fontId="4" fillId="14" borderId="0" applyBorder="0" applyProtection="0"/>
    <xf numFmtId="0" fontId="4" fillId="15" borderId="0" applyBorder="0" applyProtection="0"/>
    <xf numFmtId="0" fontId="4" fillId="16" borderId="0" applyBorder="0" applyProtection="0"/>
  </cellStyleXfs>
  <cellXfs count="138">
    <xf numFmtId="0" fontId="0" fillId="0" borderId="0" xfId="0"/>
    <xf numFmtId="0" fontId="16" fillId="0" borderId="5" xfId="0" applyFont="1" applyBorder="1" applyAlignment="1">
      <alignment horizontal="center"/>
    </xf>
    <xf numFmtId="0" fontId="16" fillId="0" borderId="22" xfId="32" applyFont="1" applyBorder="1" applyAlignment="1">
      <alignment horizontal="center" vertical="center"/>
    </xf>
    <xf numFmtId="0" fontId="16" fillId="0" borderId="0" xfId="32" applyFont="1"/>
    <xf numFmtId="0" fontId="16" fillId="0" borderId="0" xfId="32" applyFont="1" applyAlignment="1">
      <alignment horizontal="left" vertical="center"/>
    </xf>
    <xf numFmtId="0" fontId="17" fillId="0" borderId="0" xfId="32" applyFont="1" applyAlignment="1">
      <alignment horizontal="left" vertical="center"/>
    </xf>
    <xf numFmtId="0" fontId="18" fillId="0" borderId="0" xfId="32" applyFont="1"/>
    <xf numFmtId="0" fontId="16" fillId="0" borderId="6" xfId="32" applyFont="1" applyBorder="1" applyAlignment="1">
      <alignment horizontal="left" vertical="center"/>
    </xf>
    <xf numFmtId="0" fontId="16" fillId="0" borderId="7" xfId="32" applyFont="1" applyBorder="1" applyAlignment="1">
      <alignment horizontal="left" vertical="center"/>
    </xf>
    <xf numFmtId="0" fontId="16" fillId="0" borderId="7" xfId="32" applyFont="1" applyBorder="1" applyAlignment="1">
      <alignment horizontal="right" vertical="center"/>
    </xf>
    <xf numFmtId="0" fontId="16" fillId="0" borderId="8" xfId="32" applyFont="1" applyBorder="1" applyAlignment="1">
      <alignment horizontal="left" vertical="center"/>
    </xf>
    <xf numFmtId="0" fontId="19" fillId="0" borderId="0" xfId="32" applyFont="1"/>
    <xf numFmtId="0" fontId="19" fillId="0" borderId="0" xfId="32" applyFont="1" applyProtection="1">
      <protection locked="0"/>
    </xf>
    <xf numFmtId="49" fontId="19" fillId="0" borderId="0" xfId="32" applyNumberFormat="1" applyFont="1"/>
    <xf numFmtId="0" fontId="16" fillId="0" borderId="9" xfId="32" applyFont="1" applyBorder="1" applyAlignment="1">
      <alignment horizontal="left" vertical="center"/>
    </xf>
    <xf numFmtId="0" fontId="16" fillId="0" borderId="10" xfId="32" applyFont="1" applyBorder="1" applyAlignment="1">
      <alignment horizontal="left" vertical="center"/>
    </xf>
    <xf numFmtId="0" fontId="16" fillId="0" borderId="10" xfId="32" applyFont="1" applyBorder="1" applyAlignment="1">
      <alignment horizontal="right" vertical="center"/>
    </xf>
    <xf numFmtId="0" fontId="16" fillId="0" borderId="11" xfId="32" applyFont="1" applyBorder="1" applyAlignment="1">
      <alignment horizontal="left" vertical="center"/>
    </xf>
    <xf numFmtId="0" fontId="16" fillId="0" borderId="12" xfId="32" applyFont="1" applyBorder="1" applyAlignment="1">
      <alignment horizontal="left" vertical="center"/>
    </xf>
    <xf numFmtId="0" fontId="16" fillId="0" borderId="13" xfId="32" applyFont="1" applyBorder="1" applyAlignment="1">
      <alignment horizontal="left" vertical="center"/>
    </xf>
    <xf numFmtId="0" fontId="16" fillId="0" borderId="13" xfId="32" applyFont="1" applyBorder="1" applyAlignment="1">
      <alignment horizontal="right" vertical="center"/>
    </xf>
    <xf numFmtId="0" fontId="16" fillId="0" borderId="14" xfId="32" applyFont="1" applyBorder="1" applyAlignment="1">
      <alignment horizontal="left" vertical="center"/>
    </xf>
    <xf numFmtId="49" fontId="16" fillId="0" borderId="7" xfId="32" applyNumberFormat="1" applyFont="1" applyBorder="1" applyAlignment="1">
      <alignment horizontal="right" vertical="center"/>
    </xf>
    <xf numFmtId="49" fontId="16" fillId="0" borderId="10" xfId="32" applyNumberFormat="1" applyFont="1" applyBorder="1" applyAlignment="1">
      <alignment horizontal="right" vertical="center"/>
    </xf>
    <xf numFmtId="49" fontId="16" fillId="0" borderId="13" xfId="32" applyNumberFormat="1" applyFont="1" applyBorder="1" applyAlignment="1">
      <alignment horizontal="right" vertical="center"/>
    </xf>
    <xf numFmtId="0" fontId="16" fillId="0" borderId="6" xfId="32" applyFont="1" applyBorder="1" applyAlignment="1">
      <alignment horizontal="right" vertical="center"/>
    </xf>
    <xf numFmtId="0" fontId="16" fillId="0" borderId="7" xfId="32" applyFont="1" applyBorder="1" applyAlignment="1">
      <alignment vertical="center"/>
    </xf>
    <xf numFmtId="167" fontId="16" fillId="0" borderId="7" xfId="32" applyNumberFormat="1" applyFont="1" applyBorder="1" applyAlignment="1">
      <alignment horizontal="left" vertical="center"/>
    </xf>
    <xf numFmtId="168" fontId="16" fillId="0" borderId="7" xfId="32" applyNumberFormat="1" applyFont="1" applyBorder="1" applyAlignment="1">
      <alignment horizontal="right" vertical="center"/>
    </xf>
    <xf numFmtId="3" fontId="16" fillId="0" borderId="15" xfId="32" applyNumberFormat="1" applyFont="1" applyBorder="1" applyAlignment="1">
      <alignment horizontal="right" vertical="center"/>
    </xf>
    <xf numFmtId="3" fontId="16" fillId="0" borderId="8" xfId="32" applyNumberFormat="1" applyFont="1" applyBorder="1" applyAlignment="1">
      <alignment vertical="center"/>
    </xf>
    <xf numFmtId="0" fontId="16" fillId="0" borderId="16" xfId="32" applyFont="1" applyBorder="1" applyAlignment="1">
      <alignment horizontal="right" vertical="center"/>
    </xf>
    <xf numFmtId="0" fontId="16" fillId="0" borderId="17" xfId="32" applyFont="1" applyBorder="1" applyAlignment="1">
      <alignment vertical="center"/>
    </xf>
    <xf numFmtId="167" fontId="16" fillId="0" borderId="17" xfId="32" applyNumberFormat="1" applyFont="1" applyBorder="1" applyAlignment="1">
      <alignment horizontal="left" vertical="center"/>
    </xf>
    <xf numFmtId="168" fontId="16" fillId="0" borderId="17" xfId="32" applyNumberFormat="1" applyFont="1" applyBorder="1" applyAlignment="1">
      <alignment horizontal="right" vertical="center"/>
    </xf>
    <xf numFmtId="3" fontId="16" fillId="0" borderId="18" xfId="32" applyNumberFormat="1" applyFont="1" applyBorder="1" applyAlignment="1">
      <alignment horizontal="right" vertical="center"/>
    </xf>
    <xf numFmtId="0" fontId="16" fillId="0" borderId="17" xfId="32" applyFont="1" applyBorder="1" applyAlignment="1">
      <alignment horizontal="right" vertical="center"/>
    </xf>
    <xf numFmtId="3" fontId="16" fillId="0" borderId="19" xfId="32" applyNumberFormat="1" applyFont="1" applyBorder="1" applyAlignment="1">
      <alignment vertical="center"/>
    </xf>
    <xf numFmtId="0" fontId="20" fillId="0" borderId="20" xfId="32" applyFont="1" applyBorder="1" applyAlignment="1">
      <alignment horizontal="center" vertical="center"/>
    </xf>
    <xf numFmtId="0" fontId="16" fillId="0" borderId="21" xfId="32" applyFont="1" applyBorder="1" applyAlignment="1">
      <alignment horizontal="left" vertical="center"/>
    </xf>
    <xf numFmtId="0" fontId="16" fillId="0" borderId="21" xfId="32" applyFont="1" applyBorder="1" applyAlignment="1">
      <alignment horizontal="center" vertical="center"/>
    </xf>
    <xf numFmtId="0" fontId="16" fillId="0" borderId="23" xfId="32" applyFont="1" applyBorder="1" applyAlignment="1">
      <alignment horizontal="center" vertical="center"/>
    </xf>
    <xf numFmtId="0" fontId="16" fillId="0" borderId="24" xfId="32" applyFont="1" applyBorder="1" applyAlignment="1">
      <alignment horizontal="left" vertical="center"/>
    </xf>
    <xf numFmtId="4" fontId="16" fillId="0" borderId="24" xfId="32" applyNumberFormat="1" applyFont="1" applyBorder="1" applyAlignment="1">
      <alignment horizontal="right" vertical="center"/>
    </xf>
    <xf numFmtId="4" fontId="16" fillId="0" borderId="25" xfId="32" applyNumberFormat="1" applyFont="1" applyBorder="1" applyAlignment="1">
      <alignment horizontal="right" vertical="center"/>
    </xf>
    <xf numFmtId="0" fontId="16" fillId="0" borderId="26" xfId="32" applyFont="1" applyBorder="1" applyAlignment="1">
      <alignment horizontal="left" vertical="center"/>
    </xf>
    <xf numFmtId="169" fontId="16" fillId="0" borderId="27" xfId="32" applyNumberFormat="1" applyFont="1" applyBorder="1" applyAlignment="1">
      <alignment horizontal="right" vertical="center"/>
    </xf>
    <xf numFmtId="0" fontId="16" fillId="0" borderId="28" xfId="32" applyFont="1" applyBorder="1" applyAlignment="1">
      <alignment horizontal="center" vertical="center"/>
    </xf>
    <xf numFmtId="0" fontId="16" fillId="0" borderId="5" xfId="32" applyFont="1" applyBorder="1" applyAlignment="1">
      <alignment horizontal="left" vertical="center"/>
    </xf>
    <xf numFmtId="4" fontId="16" fillId="0" borderId="5" xfId="32" applyNumberFormat="1" applyFont="1" applyBorder="1" applyAlignment="1">
      <alignment horizontal="right" vertical="center"/>
    </xf>
    <xf numFmtId="4" fontId="16" fillId="0" borderId="29" xfId="32" applyNumberFormat="1" applyFont="1" applyBorder="1" applyAlignment="1">
      <alignment horizontal="right" vertical="center"/>
    </xf>
    <xf numFmtId="0" fontId="16" fillId="0" borderId="30" xfId="32" applyFont="1" applyBorder="1" applyAlignment="1">
      <alignment horizontal="left" vertical="center"/>
    </xf>
    <xf numFmtId="169" fontId="16" fillId="0" borderId="31" xfId="32" applyNumberFormat="1" applyFont="1" applyBorder="1" applyAlignment="1">
      <alignment horizontal="right" vertical="center"/>
    </xf>
    <xf numFmtId="4" fontId="16" fillId="0" borderId="32" xfId="32" applyNumberFormat="1" applyFont="1" applyBorder="1" applyAlignment="1">
      <alignment horizontal="right" vertical="center"/>
    </xf>
    <xf numFmtId="0" fontId="16" fillId="0" borderId="33" xfId="32" applyFont="1" applyBorder="1" applyAlignment="1">
      <alignment horizontal="center" vertical="center"/>
    </xf>
    <xf numFmtId="0" fontId="16" fillId="0" borderId="34" xfId="32" applyFont="1" applyBorder="1" applyAlignment="1">
      <alignment horizontal="left" vertical="center"/>
    </xf>
    <xf numFmtId="4" fontId="16" fillId="0" borderId="34" xfId="32" applyNumberFormat="1" applyFont="1" applyBorder="1" applyAlignment="1">
      <alignment horizontal="right" vertical="center"/>
    </xf>
    <xf numFmtId="4" fontId="16" fillId="0" borderId="35" xfId="32" applyNumberFormat="1" applyFont="1" applyBorder="1" applyAlignment="1">
      <alignment horizontal="right" vertical="center"/>
    </xf>
    <xf numFmtId="4" fontId="16" fillId="0" borderId="36" xfId="32" applyNumberFormat="1" applyFont="1" applyBorder="1" applyAlignment="1">
      <alignment horizontal="right" vertical="center"/>
    </xf>
    <xf numFmtId="0" fontId="16" fillId="0" borderId="34" xfId="32" applyFont="1" applyBorder="1" applyAlignment="1">
      <alignment horizontal="right" vertical="center"/>
    </xf>
    <xf numFmtId="0" fontId="16" fillId="0" borderId="35" xfId="32" applyFont="1" applyBorder="1" applyAlignment="1">
      <alignment horizontal="left" vertical="center"/>
    </xf>
    <xf numFmtId="0" fontId="16" fillId="0" borderId="37" xfId="32" applyFont="1" applyBorder="1" applyAlignment="1">
      <alignment horizontal="right" vertical="center"/>
    </xf>
    <xf numFmtId="0" fontId="16" fillId="0" borderId="39" xfId="32" applyFont="1" applyBorder="1" applyAlignment="1">
      <alignment horizontal="center" vertical="center"/>
    </xf>
    <xf numFmtId="0" fontId="16" fillId="0" borderId="41" xfId="32" applyFont="1" applyBorder="1" applyAlignment="1">
      <alignment horizontal="left" vertical="center"/>
    </xf>
    <xf numFmtId="0" fontId="16" fillId="0" borderId="42" xfId="32" applyFont="1" applyBorder="1" applyAlignment="1">
      <alignment horizontal="left" vertical="center"/>
    </xf>
    <xf numFmtId="0" fontId="16" fillId="0" borderId="43" xfId="32" applyFont="1" applyBorder="1" applyAlignment="1">
      <alignment horizontal="left" vertical="center"/>
    </xf>
    <xf numFmtId="0" fontId="16" fillId="0" borderId="44" xfId="32" applyFont="1" applyBorder="1" applyAlignment="1">
      <alignment horizontal="left" vertical="center"/>
    </xf>
    <xf numFmtId="0" fontId="16" fillId="0" borderId="31" xfId="32" applyFont="1" applyBorder="1" applyAlignment="1">
      <alignment horizontal="left" vertical="center"/>
    </xf>
    <xf numFmtId="0" fontId="16" fillId="0" borderId="41" xfId="32" applyFont="1" applyBorder="1" applyAlignment="1">
      <alignment horizontal="right" vertical="center"/>
    </xf>
    <xf numFmtId="0" fontId="16" fillId="0" borderId="44" xfId="32" applyFont="1" applyBorder="1" applyAlignment="1">
      <alignment horizontal="right" vertical="center"/>
    </xf>
    <xf numFmtId="0" fontId="16" fillId="0" borderId="45" xfId="32" applyFont="1" applyBorder="1" applyAlignment="1">
      <alignment horizontal="left" vertical="center"/>
    </xf>
    <xf numFmtId="0" fontId="16" fillId="0" borderId="16" xfId="32" applyFont="1" applyBorder="1" applyAlignment="1">
      <alignment horizontal="left" vertical="center"/>
    </xf>
    <xf numFmtId="0" fontId="16" fillId="0" borderId="17" xfId="32" applyFont="1" applyBorder="1" applyAlignment="1">
      <alignment horizontal="left" vertical="center"/>
    </xf>
    <xf numFmtId="0" fontId="16" fillId="0" borderId="19" xfId="32" applyFont="1" applyBorder="1" applyAlignment="1">
      <alignment horizontal="left" vertical="center"/>
    </xf>
    <xf numFmtId="0" fontId="16" fillId="0" borderId="27" xfId="32" applyFont="1" applyBorder="1" applyAlignment="1">
      <alignment horizontal="right" vertical="center"/>
    </xf>
    <xf numFmtId="4" fontId="16" fillId="0" borderId="31" xfId="32" applyNumberFormat="1" applyFont="1" applyBorder="1" applyAlignment="1">
      <alignment horizontal="right" vertical="center"/>
    </xf>
    <xf numFmtId="0" fontId="20" fillId="0" borderId="46" xfId="32" applyFont="1" applyBorder="1" applyAlignment="1">
      <alignment horizontal="center" vertical="center"/>
    </xf>
    <xf numFmtId="0" fontId="16" fillId="0" borderId="47" xfId="32" applyFont="1" applyBorder="1" applyAlignment="1">
      <alignment horizontal="left" vertical="center"/>
    </xf>
    <xf numFmtId="0" fontId="16" fillId="0" borderId="48" xfId="32" applyFont="1" applyBorder="1" applyAlignment="1">
      <alignment horizontal="left" vertical="center"/>
    </xf>
    <xf numFmtId="170" fontId="16" fillId="0" borderId="49" xfId="32" applyNumberFormat="1" applyFont="1" applyBorder="1" applyAlignment="1">
      <alignment horizontal="right" vertical="center"/>
    </xf>
    <xf numFmtId="49" fontId="16" fillId="0" borderId="0" xfId="0" applyNumberFormat="1" applyFont="1" applyAlignment="1">
      <alignment horizontal="left" vertical="top" wrapText="1"/>
    </xf>
    <xf numFmtId="4" fontId="16" fillId="0" borderId="0" xfId="0" applyNumberFormat="1" applyFont="1"/>
    <xf numFmtId="171" fontId="16" fillId="0" borderId="0" xfId="0" applyNumberFormat="1" applyFont="1"/>
    <xf numFmtId="172" fontId="16" fillId="0" borderId="0" xfId="0" applyNumberFormat="1" applyFont="1"/>
    <xf numFmtId="0" fontId="16" fillId="0" borderId="0" xfId="0" applyFont="1"/>
    <xf numFmtId="0" fontId="20" fillId="0" borderId="0" xfId="0" applyFont="1"/>
    <xf numFmtId="0" fontId="18" fillId="0" borderId="0" xfId="0" applyFont="1"/>
    <xf numFmtId="0" fontId="17" fillId="0" borderId="0" xfId="0" applyFont="1"/>
    <xf numFmtId="0" fontId="16" fillId="0" borderId="50" xfId="0" applyFont="1" applyBorder="1" applyAlignment="1">
      <alignment horizontal="center"/>
    </xf>
    <xf numFmtId="0" fontId="16" fillId="0" borderId="24" xfId="0" applyFont="1" applyBorder="1" applyAlignment="1">
      <alignment horizontal="center"/>
    </xf>
    <xf numFmtId="49" fontId="20" fillId="0" borderId="0" xfId="0" applyNumberFormat="1" applyFont="1" applyAlignment="1">
      <alignment horizontal="left" vertical="top" wrapText="1"/>
    </xf>
    <xf numFmtId="4" fontId="20" fillId="0" borderId="0" xfId="0" applyNumberFormat="1" applyFont="1"/>
    <xf numFmtId="171" fontId="20" fillId="0" borderId="0" xfId="0" applyNumberFormat="1" applyFont="1"/>
    <xf numFmtId="172" fontId="20" fillId="0" borderId="0" xfId="0" applyNumberFormat="1" applyFont="1"/>
    <xf numFmtId="0" fontId="16" fillId="0" borderId="0" xfId="0" applyFont="1" applyAlignment="1">
      <alignment horizontal="right" vertical="top"/>
    </xf>
    <xf numFmtId="49" fontId="16" fillId="0" borderId="0" xfId="0" applyNumberFormat="1" applyFont="1" applyAlignment="1">
      <alignment horizontal="center" vertical="top"/>
    </xf>
    <xf numFmtId="49" fontId="16" fillId="0" borderId="0" xfId="0" applyNumberFormat="1" applyFont="1" applyAlignment="1">
      <alignment vertical="top"/>
    </xf>
    <xf numFmtId="172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4" fontId="16" fillId="0" borderId="0" xfId="0" applyNumberFormat="1" applyFont="1" applyAlignment="1">
      <alignment vertical="top"/>
    </xf>
    <xf numFmtId="171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right"/>
    </xf>
    <xf numFmtId="173" fontId="18" fillId="0" borderId="0" xfId="0" applyNumberFormat="1" applyFont="1" applyAlignment="1">
      <alignment horizontal="right"/>
    </xf>
    <xf numFmtId="4" fontId="18" fillId="0" borderId="0" xfId="0" applyNumberFormat="1" applyFont="1" applyAlignment="1">
      <alignment horizontal="right"/>
    </xf>
    <xf numFmtId="172" fontId="18" fillId="0" borderId="0" xfId="0" applyNumberFormat="1" applyFont="1" applyAlignment="1">
      <alignment horizontal="right"/>
    </xf>
    <xf numFmtId="174" fontId="18" fillId="0" borderId="0" xfId="0" applyNumberFormat="1" applyFont="1" applyAlignment="1">
      <alignment horizontal="right"/>
    </xf>
    <xf numFmtId="49" fontId="16" fillId="0" borderId="0" xfId="0" applyNumberFormat="1" applyFont="1" applyAlignment="1">
      <alignment horizontal="center"/>
    </xf>
    <xf numFmtId="0" fontId="16" fillId="0" borderId="51" xfId="0" applyFont="1" applyBorder="1" applyAlignment="1">
      <alignment horizontal="center"/>
    </xf>
    <xf numFmtId="0" fontId="21" fillId="0" borderId="51" xfId="0" applyFont="1" applyBorder="1" applyAlignment="1" applyProtection="1">
      <alignment horizontal="center"/>
      <protection locked="0"/>
    </xf>
    <xf numFmtId="0" fontId="16" fillId="0" borderId="51" xfId="0" applyFont="1" applyBorder="1" applyAlignment="1" applyProtection="1">
      <alignment horizontal="center"/>
      <protection locked="0"/>
    </xf>
    <xf numFmtId="0" fontId="16" fillId="0" borderId="51" xfId="0" applyFont="1" applyBorder="1" applyAlignment="1">
      <alignment horizontal="left"/>
    </xf>
    <xf numFmtId="49" fontId="16" fillId="0" borderId="51" xfId="0" applyNumberFormat="1" applyFont="1" applyBorder="1" applyAlignment="1">
      <alignment horizontal="left"/>
    </xf>
    <xf numFmtId="0" fontId="16" fillId="0" borderId="51" xfId="0" applyFont="1" applyBorder="1" applyAlignment="1">
      <alignment horizontal="right"/>
    </xf>
    <xf numFmtId="0" fontId="16" fillId="0" borderId="24" xfId="0" applyFont="1" applyBorder="1" applyAlignment="1">
      <alignment horizontal="center" vertical="center"/>
    </xf>
    <xf numFmtId="0" fontId="16" fillId="0" borderId="52" xfId="0" applyFont="1" applyBorder="1" applyAlignment="1">
      <alignment horizontal="center"/>
    </xf>
    <xf numFmtId="0" fontId="21" fillId="0" borderId="52" xfId="0" applyFont="1" applyBorder="1" applyAlignment="1" applyProtection="1">
      <alignment horizontal="center"/>
      <protection locked="0"/>
    </xf>
    <xf numFmtId="0" fontId="16" fillId="0" borderId="52" xfId="0" applyFont="1" applyBorder="1" applyAlignment="1" applyProtection="1">
      <alignment horizontal="center"/>
      <protection locked="0"/>
    </xf>
    <xf numFmtId="49" fontId="16" fillId="0" borderId="52" xfId="0" applyNumberFormat="1" applyFont="1" applyBorder="1" applyAlignment="1">
      <alignment horizontal="left"/>
    </xf>
    <xf numFmtId="0" fontId="16" fillId="0" borderId="52" xfId="0" applyFont="1" applyBorder="1" applyAlignment="1">
      <alignment horizontal="right"/>
    </xf>
    <xf numFmtId="173" fontId="16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49" fontId="16" fillId="0" borderId="0" xfId="0" applyNumberFormat="1" applyFont="1" applyAlignment="1">
      <alignment horizontal="left" vertical="top"/>
    </xf>
    <xf numFmtId="49" fontId="16" fillId="0" borderId="0" xfId="0" applyNumberFormat="1" applyFont="1" applyAlignment="1">
      <alignment horizontal="right" vertical="top"/>
    </xf>
    <xf numFmtId="4" fontId="20" fillId="0" borderId="0" xfId="0" applyNumberFormat="1" applyFont="1" applyAlignment="1">
      <alignment vertical="top"/>
    </xf>
    <xf numFmtId="171" fontId="20" fillId="0" borderId="0" xfId="0" applyNumberFormat="1" applyFont="1" applyAlignment="1">
      <alignment vertical="top"/>
    </xf>
    <xf numFmtId="172" fontId="20" fillId="0" borderId="0" xfId="0" applyNumberFormat="1" applyFont="1" applyAlignment="1">
      <alignment vertical="top"/>
    </xf>
    <xf numFmtId="49" fontId="18" fillId="0" borderId="0" xfId="32" applyNumberFormat="1" applyFont="1"/>
    <xf numFmtId="49" fontId="16" fillId="0" borderId="0" xfId="0" applyNumberFormat="1" applyFont="1"/>
    <xf numFmtId="0" fontId="18" fillId="0" borderId="0" xfId="0" applyFont="1" applyProtection="1">
      <protection locked="0"/>
    </xf>
    <xf numFmtId="172" fontId="16" fillId="0" borderId="52" xfId="0" applyNumberFormat="1" applyFont="1" applyBorder="1"/>
    <xf numFmtId="0" fontId="16" fillId="0" borderId="52" xfId="0" applyFont="1" applyBorder="1"/>
    <xf numFmtId="49" fontId="20" fillId="0" borderId="0" xfId="0" applyNumberFormat="1" applyFont="1" applyAlignment="1">
      <alignment horizontal="right" vertical="top"/>
    </xf>
    <xf numFmtId="0" fontId="16" fillId="0" borderId="38" xfId="32" applyFont="1" applyBorder="1" applyAlignment="1">
      <alignment horizontal="center" vertical="center"/>
    </xf>
    <xf numFmtId="0" fontId="16" fillId="0" borderId="22" xfId="32" applyFont="1" applyBorder="1" applyAlignment="1">
      <alignment horizontal="center" vertical="center"/>
    </xf>
    <xf numFmtId="0" fontId="16" fillId="0" borderId="40" xfId="32" applyFont="1" applyBorder="1" applyAlignment="1">
      <alignment horizontal="center" vertical="center"/>
    </xf>
    <xf numFmtId="0" fontId="16" fillId="0" borderId="5" xfId="0" applyFont="1" applyBorder="1" applyAlignment="1">
      <alignment horizontal="center"/>
    </xf>
  </cellXfs>
  <cellStyles count="48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Celkem" xfId="24"/>
    <cellStyle name="data" xfId="26"/>
    <cellStyle name="Explanatory Text" xfId="27"/>
    <cellStyle name="Chybně" xfId="25"/>
    <cellStyle name="Kontrolní buňka" xfId="28"/>
    <cellStyle name="Nadpis" xfId="29"/>
    <cellStyle name="Nadpis1" xfId="30"/>
    <cellStyle name="Název" xfId="33"/>
    <cellStyle name="Neutrální" xfId="31"/>
    <cellStyle name="Normálne" xfId="0" builtinId="0"/>
    <cellStyle name="normálne_KLs" xfId="32"/>
    <cellStyle name="Propojená buňka" xfId="34"/>
    <cellStyle name="Správně" xfId="35"/>
    <cellStyle name="TEXT 1" xfId="36"/>
    <cellStyle name="Text upozornění" xfId="37"/>
    <cellStyle name="TEXT1" xfId="38"/>
    <cellStyle name="Výsledok" xfId="40"/>
    <cellStyle name="Výsledok2" xfId="41"/>
    <cellStyle name="Vysvětlující text" xfId="39"/>
    <cellStyle name="Zvýraznění 1" xfId="42"/>
    <cellStyle name="Zvýraznění 2" xfId="43"/>
    <cellStyle name="Zvýraznění 3" xfId="44"/>
    <cellStyle name="Zvýraznění 4" xfId="45"/>
    <cellStyle name="Zvýraznění 5" xfId="46"/>
    <cellStyle name="Zvýraznění 6" xfId="47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6666"/>
      <rgbColor rgb="FFFFFFC0"/>
      <rgbColor rgb="FFCCFFFF"/>
      <rgbColor rgb="FF660066"/>
      <rgbColor rgb="FFFF8080"/>
      <rgbColor rgb="FF0066CC"/>
      <rgbColor rgb="FFA0E0E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6CAF0"/>
      <rgbColor rgb="FFCC9CCC"/>
      <rgbColor rgb="FFCC99FF"/>
      <rgbColor rgb="FFFFCC99"/>
      <rgbColor rgb="FF3333CC"/>
      <rgbColor rgb="FF33CCCC"/>
      <rgbColor rgb="FF999933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2424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8"/>
  <sheetViews>
    <sheetView showGridLines="0" zoomScaleNormal="100" workbookViewId="0"/>
  </sheetViews>
  <sheetFormatPr defaultColWidth="9" defaultRowHeight="12.75"/>
  <cols>
    <col min="1" max="1" width="0.7109375" customWidth="1"/>
    <col min="2" max="2" width="3.7109375" customWidth="1"/>
    <col min="3" max="3" width="6.85546875" customWidth="1"/>
    <col min="4" max="6" width="14" customWidth="1"/>
    <col min="7" max="7" width="3.85546875" customWidth="1"/>
    <col min="8" max="8" width="22.7109375" customWidth="1"/>
    <col min="9" max="9" width="14" customWidth="1"/>
    <col min="10" max="10" width="4.28515625" customWidth="1"/>
    <col min="11" max="11" width="17.42578125" customWidth="1"/>
    <col min="12" max="12" width="11.42578125" customWidth="1"/>
    <col min="13" max="13" width="14.5703125" customWidth="1"/>
    <col min="14" max="14" width="0.7109375" customWidth="1"/>
    <col min="15" max="15" width="1.42578125" customWidth="1"/>
    <col min="24" max="25" width="5.7109375" customWidth="1"/>
    <col min="26" max="26" width="6.5703125" customWidth="1"/>
    <col min="27" max="27" width="21.42578125" customWidth="1"/>
    <col min="28" max="28" width="4.28515625" customWidth="1"/>
    <col min="29" max="29" width="8.28515625" customWidth="1"/>
    <col min="30" max="30" width="8.7109375" customWidth="1"/>
  </cols>
  <sheetData>
    <row r="1" spans="1:64" ht="28.5" customHeight="1">
      <c r="A1" s="3"/>
      <c r="B1" s="4" t="s">
        <v>0</v>
      </c>
      <c r="C1" s="4"/>
      <c r="D1" s="4"/>
      <c r="E1" s="4"/>
      <c r="F1" s="4"/>
      <c r="G1" s="4"/>
      <c r="H1" s="5" t="str">
        <f>CONCATENATE(AA2," ",AB2," ",AC2," ",AD2)</f>
        <v xml:space="preserve">Krycí list rozpočtu v EUR  </v>
      </c>
      <c r="I1" s="4"/>
      <c r="J1" s="4"/>
      <c r="K1" s="4"/>
      <c r="L1" s="4"/>
      <c r="M1" s="4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6" t="s">
        <v>1</v>
      </c>
      <c r="AA1" s="6" t="s">
        <v>2</v>
      </c>
      <c r="AB1" s="6" t="s">
        <v>3</v>
      </c>
      <c r="AC1" s="6" t="s">
        <v>4</v>
      </c>
      <c r="AD1" s="6" t="s">
        <v>5</v>
      </c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</row>
    <row r="2" spans="1:64" ht="18" customHeight="1">
      <c r="A2" s="3"/>
      <c r="B2" s="7" t="s">
        <v>6</v>
      </c>
      <c r="C2" s="8"/>
      <c r="D2" s="8"/>
      <c r="E2" s="8"/>
      <c r="F2" s="8"/>
      <c r="G2" s="9"/>
      <c r="H2" s="8"/>
      <c r="I2" s="8"/>
      <c r="J2" s="8" t="s">
        <v>7</v>
      </c>
      <c r="K2" s="8"/>
      <c r="L2" s="8" t="s">
        <v>8</v>
      </c>
      <c r="M2" s="10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6" t="s">
        <v>9</v>
      </c>
      <c r="AA2" s="11" t="s">
        <v>10</v>
      </c>
      <c r="AB2" s="12" t="s">
        <v>11</v>
      </c>
      <c r="AC2" s="11"/>
      <c r="AD2" s="1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64" ht="18" customHeight="1">
      <c r="A3" s="3"/>
      <c r="B3" s="14" t="s">
        <v>12</v>
      </c>
      <c r="C3" s="15"/>
      <c r="D3" s="15"/>
      <c r="E3" s="15"/>
      <c r="F3" s="15"/>
      <c r="G3" s="16"/>
      <c r="H3" s="15"/>
      <c r="I3" s="15"/>
      <c r="J3" s="15" t="s">
        <v>13</v>
      </c>
      <c r="K3" s="15"/>
      <c r="L3" s="15" t="s">
        <v>14</v>
      </c>
      <c r="M3" s="17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6" t="s">
        <v>15</v>
      </c>
      <c r="AA3" s="11" t="s">
        <v>16</v>
      </c>
      <c r="AB3" s="12" t="s">
        <v>11</v>
      </c>
      <c r="AC3" s="11" t="s">
        <v>17</v>
      </c>
      <c r="AD3" s="13" t="s">
        <v>18</v>
      </c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spans="1:64" ht="18" customHeight="1">
      <c r="A4" s="3"/>
      <c r="B4" s="18" t="s">
        <v>19</v>
      </c>
      <c r="C4" s="19"/>
      <c r="D4" s="19"/>
      <c r="E4" s="19"/>
      <c r="F4" s="19"/>
      <c r="G4" s="20"/>
      <c r="H4" s="19"/>
      <c r="I4" s="19"/>
      <c r="J4" s="19" t="s">
        <v>20</v>
      </c>
      <c r="K4" s="19"/>
      <c r="L4" s="19" t="s">
        <v>21</v>
      </c>
      <c r="M4" s="21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6" t="s">
        <v>22</v>
      </c>
      <c r="AA4" s="11" t="s">
        <v>23</v>
      </c>
      <c r="AB4" s="12" t="s">
        <v>11</v>
      </c>
      <c r="AC4" s="11"/>
      <c r="AD4" s="1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</row>
    <row r="5" spans="1:64" ht="18" customHeight="1">
      <c r="A5" s="3"/>
      <c r="B5" s="7" t="s">
        <v>24</v>
      </c>
      <c r="C5" s="8"/>
      <c r="D5" s="8"/>
      <c r="E5" s="8"/>
      <c r="F5" s="8"/>
      <c r="G5" s="22"/>
      <c r="H5" s="8"/>
      <c r="I5" s="8"/>
      <c r="J5" s="8" t="s">
        <v>25</v>
      </c>
      <c r="K5" s="8"/>
      <c r="L5" s="8" t="s">
        <v>26</v>
      </c>
      <c r="M5" s="10" t="s">
        <v>27</v>
      </c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6" t="s">
        <v>28</v>
      </c>
      <c r="AA5" s="11" t="s">
        <v>16</v>
      </c>
      <c r="AB5" s="12" t="s">
        <v>11</v>
      </c>
      <c r="AC5" s="11" t="s">
        <v>17</v>
      </c>
      <c r="AD5" s="13" t="s">
        <v>18</v>
      </c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</row>
    <row r="6" spans="1:64" ht="18" customHeight="1">
      <c r="A6" s="3"/>
      <c r="B6" s="14" t="s">
        <v>29</v>
      </c>
      <c r="C6" s="15"/>
      <c r="D6" s="15"/>
      <c r="E6" s="15"/>
      <c r="F6" s="15"/>
      <c r="G6" s="23"/>
      <c r="H6" s="15"/>
      <c r="I6" s="15"/>
      <c r="J6" s="15" t="s">
        <v>25</v>
      </c>
      <c r="K6" s="15"/>
      <c r="L6" s="15" t="s">
        <v>26</v>
      </c>
      <c r="M6" s="17" t="s">
        <v>27</v>
      </c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6" t="s">
        <v>30</v>
      </c>
      <c r="AA6" s="11" t="s">
        <v>31</v>
      </c>
      <c r="AB6" s="12" t="s">
        <v>11</v>
      </c>
      <c r="AC6" s="11" t="s">
        <v>17</v>
      </c>
      <c r="AD6" s="13" t="s">
        <v>18</v>
      </c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</row>
    <row r="7" spans="1:64" ht="18" customHeight="1">
      <c r="A7" s="3"/>
      <c r="B7" s="18" t="s">
        <v>32</v>
      </c>
      <c r="C7" s="19"/>
      <c r="D7" s="19"/>
      <c r="E7" s="19"/>
      <c r="F7" s="19"/>
      <c r="G7" s="24"/>
      <c r="H7" s="19"/>
      <c r="I7" s="19"/>
      <c r="J7" s="19" t="s">
        <v>25</v>
      </c>
      <c r="K7" s="19"/>
      <c r="L7" s="19" t="s">
        <v>26</v>
      </c>
      <c r="M7" s="21" t="s">
        <v>27</v>
      </c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</row>
    <row r="8" spans="1:64" ht="18" customHeight="1">
      <c r="A8" s="3"/>
      <c r="B8" s="25"/>
      <c r="C8" s="26"/>
      <c r="D8" s="27"/>
      <c r="E8" s="28"/>
      <c r="F8" s="29">
        <f>IF(B8&lt;&gt;0,ROUND($M$26/B8,0),0)</f>
        <v>0</v>
      </c>
      <c r="G8" s="22"/>
      <c r="H8" s="26"/>
      <c r="I8" s="29">
        <f>IF(G8&lt;&gt;0,ROUND($M$26/G8,0),0)</f>
        <v>0</v>
      </c>
      <c r="J8" s="9"/>
      <c r="K8" s="26"/>
      <c r="L8" s="28"/>
      <c r="M8" s="30">
        <f>IF(J8&lt;&gt;0,ROUND($M$26/J8,0),0)</f>
        <v>0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</row>
    <row r="9" spans="1:64" ht="18" customHeight="1">
      <c r="A9" s="3"/>
      <c r="B9" s="31"/>
      <c r="C9" s="32"/>
      <c r="D9" s="33"/>
      <c r="E9" s="34"/>
      <c r="F9" s="35">
        <f>IF(B9&lt;&gt;0,ROUND($M$26/B9,0),0)</f>
        <v>0</v>
      </c>
      <c r="G9" s="36"/>
      <c r="H9" s="32"/>
      <c r="I9" s="35">
        <f>IF(G9&lt;&gt;0,ROUND($M$26/G9,0),0)</f>
        <v>0</v>
      </c>
      <c r="J9" s="36"/>
      <c r="K9" s="32"/>
      <c r="L9" s="34"/>
      <c r="M9" s="37">
        <f>IF(J9&lt;&gt;0,ROUND($M$26/J9,0),0)</f>
        <v>0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</row>
    <row r="10" spans="1:64" ht="18" customHeight="1">
      <c r="A10" s="3"/>
      <c r="B10" s="38" t="s">
        <v>33</v>
      </c>
      <c r="C10" s="39" t="s">
        <v>34</v>
      </c>
      <c r="D10" s="40" t="s">
        <v>35</v>
      </c>
      <c r="E10" s="40" t="s">
        <v>36</v>
      </c>
      <c r="F10" s="2" t="s">
        <v>37</v>
      </c>
      <c r="G10" s="38" t="s">
        <v>38</v>
      </c>
      <c r="H10" s="135" t="s">
        <v>39</v>
      </c>
      <c r="I10" s="135"/>
      <c r="J10" s="38" t="s">
        <v>40</v>
      </c>
      <c r="K10" s="135" t="s">
        <v>41</v>
      </c>
      <c r="L10" s="135"/>
      <c r="M10" s="135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</row>
    <row r="11" spans="1:64" ht="18" customHeight="1">
      <c r="A11" s="3"/>
      <c r="B11" s="41">
        <v>1</v>
      </c>
      <c r="C11" s="42" t="s">
        <v>42</v>
      </c>
      <c r="D11" s="43"/>
      <c r="E11" s="43"/>
      <c r="F11" s="44">
        <f>D11+E11</f>
        <v>0</v>
      </c>
      <c r="G11" s="41">
        <v>6</v>
      </c>
      <c r="H11" s="42" t="s">
        <v>43</v>
      </c>
      <c r="I11" s="44">
        <v>0</v>
      </c>
      <c r="J11" s="41">
        <v>11</v>
      </c>
      <c r="K11" s="45" t="s">
        <v>44</v>
      </c>
      <c r="L11" s="46">
        <v>0</v>
      </c>
      <c r="M11" s="44">
        <f>ROUND(((D11+E11+D12+E12+D13)*L11),2)</f>
        <v>0</v>
      </c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</row>
    <row r="12" spans="1:64" ht="18" customHeight="1">
      <c r="A12" s="3"/>
      <c r="B12" s="47">
        <v>2</v>
      </c>
      <c r="C12" s="48" t="s">
        <v>45</v>
      </c>
      <c r="D12" s="49"/>
      <c r="E12" s="49"/>
      <c r="F12" s="44">
        <f>D12+E12</f>
        <v>0</v>
      </c>
      <c r="G12" s="47">
        <v>7</v>
      </c>
      <c r="H12" s="48" t="s">
        <v>46</v>
      </c>
      <c r="I12" s="50">
        <v>0</v>
      </c>
      <c r="J12" s="47">
        <v>12</v>
      </c>
      <c r="K12" s="51" t="s">
        <v>47</v>
      </c>
      <c r="L12" s="52">
        <v>0</v>
      </c>
      <c r="M12" s="50">
        <f>ROUND(((D11+E11+D12+E12+D13)*L12),2)</f>
        <v>0</v>
      </c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</row>
    <row r="13" spans="1:64" ht="18" customHeight="1">
      <c r="A13" s="3"/>
      <c r="B13" s="47">
        <v>3</v>
      </c>
      <c r="C13" s="48" t="s">
        <v>48</v>
      </c>
      <c r="D13" s="49">
        <f>Prehlad!H64</f>
        <v>0</v>
      </c>
      <c r="E13" s="49">
        <f>Prehlad!I64</f>
        <v>0</v>
      </c>
      <c r="F13" s="44">
        <f>D13+E13</f>
        <v>0</v>
      </c>
      <c r="G13" s="47">
        <v>8</v>
      </c>
      <c r="H13" s="48" t="s">
        <v>49</v>
      </c>
      <c r="I13" s="50">
        <v>0</v>
      </c>
      <c r="J13" s="47">
        <v>13</v>
      </c>
      <c r="K13" s="51" t="s">
        <v>50</v>
      </c>
      <c r="L13" s="52">
        <v>0</v>
      </c>
      <c r="M13" s="50">
        <f>ROUND(((D11+E11+D12+E12+D13)*L13),2)</f>
        <v>0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18" customHeight="1">
      <c r="A14" s="3"/>
      <c r="B14" s="47">
        <v>4</v>
      </c>
      <c r="C14" s="48" t="s">
        <v>51</v>
      </c>
      <c r="D14" s="49"/>
      <c r="E14" s="49"/>
      <c r="F14" s="53">
        <f>D14+E14</f>
        <v>0</v>
      </c>
      <c r="G14" s="47">
        <v>9</v>
      </c>
      <c r="H14" s="48" t="s">
        <v>19</v>
      </c>
      <c r="I14" s="50">
        <v>0</v>
      </c>
      <c r="J14" s="47">
        <v>14</v>
      </c>
      <c r="K14" s="51" t="s">
        <v>19</v>
      </c>
      <c r="L14" s="52">
        <v>0</v>
      </c>
      <c r="M14" s="50">
        <f>ROUND(((D11+E11+D12+E12+D13+E13)*L14),2)</f>
        <v>0</v>
      </c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</row>
    <row r="15" spans="1:64" ht="18" customHeight="1">
      <c r="A15" s="3"/>
      <c r="B15" s="54">
        <v>5</v>
      </c>
      <c r="C15" s="55" t="s">
        <v>52</v>
      </c>
      <c r="D15" s="56">
        <f>SUM(D11:D14)</f>
        <v>0</v>
      </c>
      <c r="E15" s="57">
        <f>SUM(E11:E14)</f>
        <v>0</v>
      </c>
      <c r="F15" s="58">
        <f>SUM(F11:F14)</f>
        <v>0</v>
      </c>
      <c r="G15" s="54">
        <v>10</v>
      </c>
      <c r="H15" s="59" t="s">
        <v>53</v>
      </c>
      <c r="I15" s="58">
        <f>SUM(I11:I14)</f>
        <v>0</v>
      </c>
      <c r="J15" s="54">
        <v>15</v>
      </c>
      <c r="K15" s="60"/>
      <c r="L15" s="61" t="s">
        <v>54</v>
      </c>
      <c r="M15" s="58">
        <f>SUM(M11:M14)</f>
        <v>0</v>
      </c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</row>
    <row r="16" spans="1:64" ht="18" customHeight="1">
      <c r="A16" s="3"/>
      <c r="B16" s="134" t="s">
        <v>55</v>
      </c>
      <c r="C16" s="134"/>
      <c r="D16" s="134"/>
      <c r="E16" s="134"/>
      <c r="F16" s="62"/>
      <c r="G16" s="136" t="s">
        <v>56</v>
      </c>
      <c r="H16" s="136"/>
      <c r="I16" s="136"/>
      <c r="J16" s="38" t="s">
        <v>57</v>
      </c>
      <c r="K16" s="135" t="s">
        <v>58</v>
      </c>
      <c r="L16" s="135"/>
      <c r="M16" s="135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</row>
    <row r="17" spans="1:64" ht="18" customHeight="1">
      <c r="A17" s="3"/>
      <c r="B17" s="63"/>
      <c r="C17" s="64" t="s">
        <v>59</v>
      </c>
      <c r="D17" s="64"/>
      <c r="E17" s="64" t="s">
        <v>60</v>
      </c>
      <c r="F17" s="65"/>
      <c r="G17" s="63"/>
      <c r="H17" s="4"/>
      <c r="I17" s="66"/>
      <c r="J17" s="47">
        <v>16</v>
      </c>
      <c r="K17" s="51" t="s">
        <v>61</v>
      </c>
      <c r="L17" s="67"/>
      <c r="M17" s="50">
        <v>0</v>
      </c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</row>
    <row r="18" spans="1:64" ht="18" customHeight="1">
      <c r="A18" s="3"/>
      <c r="B18" s="68"/>
      <c r="C18" s="4" t="s">
        <v>62</v>
      </c>
      <c r="D18" s="4"/>
      <c r="E18" s="4"/>
      <c r="F18" s="69"/>
      <c r="G18" s="68"/>
      <c r="H18" s="4" t="s">
        <v>59</v>
      </c>
      <c r="I18" s="66"/>
      <c r="J18" s="47">
        <v>17</v>
      </c>
      <c r="K18" s="51" t="s">
        <v>63</v>
      </c>
      <c r="L18" s="67"/>
      <c r="M18" s="50">
        <v>0</v>
      </c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</row>
    <row r="19" spans="1:64" ht="18" customHeight="1">
      <c r="A19" s="3"/>
      <c r="B19" s="68"/>
      <c r="C19" s="4"/>
      <c r="D19" s="4"/>
      <c r="E19" s="4"/>
      <c r="F19" s="69"/>
      <c r="G19" s="68"/>
      <c r="H19" s="70"/>
      <c r="I19" s="66"/>
      <c r="J19" s="47">
        <v>18</v>
      </c>
      <c r="K19" s="51" t="s">
        <v>64</v>
      </c>
      <c r="L19" s="67"/>
      <c r="M19" s="50">
        <v>0</v>
      </c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</row>
    <row r="20" spans="1:64" ht="18" customHeight="1">
      <c r="A20" s="3"/>
      <c r="B20" s="68"/>
      <c r="C20" s="4"/>
      <c r="D20" s="4"/>
      <c r="E20" s="4"/>
      <c r="F20" s="69"/>
      <c r="G20" s="68"/>
      <c r="H20" s="64" t="s">
        <v>60</v>
      </c>
      <c r="I20" s="66"/>
      <c r="J20" s="47">
        <v>19</v>
      </c>
      <c r="K20" s="51" t="s">
        <v>19</v>
      </c>
      <c r="L20" s="67"/>
      <c r="M20" s="50">
        <v>0</v>
      </c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</row>
    <row r="21" spans="1:64" ht="18" customHeight="1">
      <c r="A21" s="3"/>
      <c r="B21" s="71"/>
      <c r="C21" s="72"/>
      <c r="D21" s="72"/>
      <c r="E21" s="72"/>
      <c r="F21" s="73"/>
      <c r="G21" s="63"/>
      <c r="H21" s="4" t="s">
        <v>62</v>
      </c>
      <c r="I21" s="66"/>
      <c r="J21" s="54">
        <v>20</v>
      </c>
      <c r="K21" s="60"/>
      <c r="L21" s="61" t="s">
        <v>65</v>
      </c>
      <c r="M21" s="58">
        <f>SUM(M17:M20)</f>
        <v>0</v>
      </c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</row>
    <row r="22" spans="1:64" ht="18" customHeight="1">
      <c r="A22" s="3"/>
      <c r="B22" s="134" t="s">
        <v>66</v>
      </c>
      <c r="C22" s="134"/>
      <c r="D22" s="134"/>
      <c r="E22" s="134"/>
      <c r="F22" s="62"/>
      <c r="G22" s="63"/>
      <c r="H22" s="4"/>
      <c r="I22" s="66"/>
      <c r="J22" s="38" t="s">
        <v>67</v>
      </c>
      <c r="K22" s="135" t="s">
        <v>68</v>
      </c>
      <c r="L22" s="135"/>
      <c r="M22" s="135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</row>
    <row r="23" spans="1:64" ht="18" customHeight="1">
      <c r="A23" s="3"/>
      <c r="B23" s="63"/>
      <c r="C23" s="64" t="s">
        <v>59</v>
      </c>
      <c r="D23" s="64"/>
      <c r="E23" s="64" t="s">
        <v>60</v>
      </c>
      <c r="F23" s="65"/>
      <c r="G23" s="63"/>
      <c r="H23" s="4"/>
      <c r="I23" s="66"/>
      <c r="J23" s="41">
        <v>21</v>
      </c>
      <c r="K23" s="45"/>
      <c r="L23" s="74" t="s">
        <v>69</v>
      </c>
      <c r="M23" s="44">
        <f>ROUND(F15,2)+I15+M15+M21</f>
        <v>0</v>
      </c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</row>
    <row r="24" spans="1:64" ht="18" customHeight="1">
      <c r="A24" s="3"/>
      <c r="B24" s="68"/>
      <c r="C24" s="4" t="s">
        <v>62</v>
      </c>
      <c r="D24" s="4"/>
      <c r="E24" s="4"/>
      <c r="F24" s="69"/>
      <c r="G24" s="63"/>
      <c r="H24" s="4"/>
      <c r="I24" s="66"/>
      <c r="J24" s="47">
        <v>22</v>
      </c>
      <c r="K24" s="51" t="s">
        <v>70</v>
      </c>
      <c r="L24" s="75">
        <f>M23-L25</f>
        <v>0</v>
      </c>
      <c r="M24" s="50">
        <f>ROUND((L24*20)/100,2)</f>
        <v>0</v>
      </c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</row>
    <row r="25" spans="1:64" ht="18" customHeight="1">
      <c r="A25" s="3"/>
      <c r="B25" s="68"/>
      <c r="C25" s="4"/>
      <c r="D25" s="4"/>
      <c r="E25" s="4"/>
      <c r="F25" s="69"/>
      <c r="G25" s="63"/>
      <c r="H25" s="4"/>
      <c r="I25" s="66"/>
      <c r="J25" s="47">
        <v>23</v>
      </c>
      <c r="K25" s="51" t="s">
        <v>71</v>
      </c>
      <c r="L25" s="75">
        <f>SUMIF(Prehlad!O11:O66,0,Prehlad!J11:J66)</f>
        <v>0</v>
      </c>
      <c r="M25" s="50">
        <f>ROUND((L25*0)/100,2)</f>
        <v>0</v>
      </c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spans="1:64" ht="18" customHeight="1">
      <c r="A26" s="3"/>
      <c r="B26" s="68"/>
      <c r="C26" s="4"/>
      <c r="D26" s="4"/>
      <c r="E26" s="4"/>
      <c r="F26" s="69"/>
      <c r="G26" s="63"/>
      <c r="H26" s="4"/>
      <c r="I26" s="66"/>
      <c r="J26" s="54">
        <v>24</v>
      </c>
      <c r="K26" s="60"/>
      <c r="L26" s="61" t="s">
        <v>72</v>
      </c>
      <c r="M26" s="58">
        <f>M23+M24+M25</f>
        <v>0</v>
      </c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</row>
    <row r="27" spans="1:64" ht="17.100000000000001" customHeight="1">
      <c r="A27" s="3"/>
      <c r="B27" s="71"/>
      <c r="C27" s="72"/>
      <c r="D27" s="72"/>
      <c r="E27" s="72"/>
      <c r="F27" s="73"/>
      <c r="G27" s="71"/>
      <c r="H27" s="72"/>
      <c r="I27" s="73"/>
      <c r="J27" s="76" t="s">
        <v>73</v>
      </c>
      <c r="K27" s="77" t="s">
        <v>74</v>
      </c>
      <c r="L27" s="78"/>
      <c r="M27" s="79">
        <v>0</v>
      </c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</row>
    <row r="28" spans="1:64" ht="14.2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</row>
  </sheetData>
  <mergeCells count="7">
    <mergeCell ref="B22:E22"/>
    <mergeCell ref="K22:M22"/>
    <mergeCell ref="H10:I10"/>
    <mergeCell ref="K10:M10"/>
    <mergeCell ref="B16:E16"/>
    <mergeCell ref="G16:I16"/>
    <mergeCell ref="K16:M16"/>
  </mergeCells>
  <printOptions horizontalCentered="1"/>
  <pageMargins left="0.23611111111111099" right="0.23611111111111099" top="0.74791666666666701" bottom="0.23611111111111099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1"/>
  <sheetViews>
    <sheetView showGridLines="0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B11" sqref="B11"/>
    </sheetView>
  </sheetViews>
  <sheetFormatPr defaultColWidth="9" defaultRowHeight="13.5"/>
  <cols>
    <col min="1" max="1" width="45.85546875" style="80" customWidth="1"/>
    <col min="2" max="2" width="14.28515625" style="81" customWidth="1"/>
    <col min="3" max="3" width="13.5703125" style="81" customWidth="1"/>
    <col min="4" max="4" width="11.5703125" style="81" customWidth="1"/>
    <col min="5" max="5" width="12.140625" style="82" customWidth="1"/>
    <col min="6" max="6" width="10.140625" style="83" customWidth="1"/>
    <col min="7" max="7" width="9.140625" style="83" customWidth="1"/>
    <col min="8" max="23" width="9.140625" style="84" customWidth="1"/>
    <col min="24" max="25" width="5.7109375" style="84" customWidth="1"/>
    <col min="26" max="26" width="6.5703125" style="84" customWidth="1"/>
    <col min="27" max="27" width="24.28515625" style="84" customWidth="1"/>
    <col min="28" max="28" width="4.28515625" style="84" customWidth="1"/>
    <col min="29" max="29" width="8.28515625" style="84" customWidth="1"/>
    <col min="30" max="30" width="8.7109375" style="84" customWidth="1"/>
    <col min="31" max="64" width="9.140625" style="84" customWidth="1"/>
  </cols>
  <sheetData>
    <row r="1" spans="1:30">
      <c r="A1" s="85" t="s">
        <v>75</v>
      </c>
      <c r="C1" s="84"/>
      <c r="E1" s="85" t="s">
        <v>14</v>
      </c>
      <c r="F1" s="84"/>
      <c r="G1" s="84"/>
      <c r="Z1" s="6" t="s">
        <v>1</v>
      </c>
      <c r="AA1" s="6" t="s">
        <v>2</v>
      </c>
      <c r="AB1" s="6" t="s">
        <v>3</v>
      </c>
      <c r="AC1" s="6" t="s">
        <v>4</v>
      </c>
      <c r="AD1" s="6" t="s">
        <v>5</v>
      </c>
    </row>
    <row r="2" spans="1:30">
      <c r="A2" s="85" t="s">
        <v>76</v>
      </c>
      <c r="C2" s="84"/>
      <c r="E2" s="85" t="s">
        <v>13</v>
      </c>
      <c r="F2" s="84"/>
      <c r="G2" s="84"/>
      <c r="Z2" s="6" t="s">
        <v>9</v>
      </c>
      <c r="AA2" s="11" t="s">
        <v>77</v>
      </c>
      <c r="AB2" s="12" t="s">
        <v>11</v>
      </c>
      <c r="AC2" s="11"/>
      <c r="AD2" s="13"/>
    </row>
    <row r="3" spans="1:30">
      <c r="A3" s="85" t="s">
        <v>78</v>
      </c>
      <c r="C3" s="84"/>
      <c r="E3" s="85" t="s">
        <v>79</v>
      </c>
      <c r="F3" s="84"/>
      <c r="G3" s="84"/>
      <c r="Z3" s="6" t="s">
        <v>15</v>
      </c>
      <c r="AA3" s="11" t="s">
        <v>80</v>
      </c>
      <c r="AB3" s="12" t="s">
        <v>11</v>
      </c>
      <c r="AC3" s="11" t="s">
        <v>17</v>
      </c>
      <c r="AD3" s="13" t="s">
        <v>18</v>
      </c>
    </row>
    <row r="4" spans="1:30">
      <c r="A4" s="84"/>
      <c r="B4" s="84"/>
      <c r="C4" s="84"/>
      <c r="D4" s="84"/>
      <c r="E4" s="84"/>
      <c r="F4" s="84"/>
      <c r="G4" s="84"/>
      <c r="Z4" s="6" t="s">
        <v>22</v>
      </c>
      <c r="AA4" s="11" t="s">
        <v>81</v>
      </c>
      <c r="AB4" s="12" t="s">
        <v>11</v>
      </c>
      <c r="AC4" s="11"/>
      <c r="AD4" s="13"/>
    </row>
    <row r="5" spans="1:30">
      <c r="A5" s="85" t="s">
        <v>82</v>
      </c>
      <c r="B5" s="84"/>
      <c r="C5" s="84"/>
      <c r="D5" s="84"/>
      <c r="E5" s="84"/>
      <c r="F5" s="84"/>
      <c r="G5" s="84"/>
      <c r="Z5" s="6" t="s">
        <v>28</v>
      </c>
      <c r="AA5" s="11" t="s">
        <v>80</v>
      </c>
      <c r="AB5" s="12" t="s">
        <v>11</v>
      </c>
      <c r="AC5" s="11" t="s">
        <v>17</v>
      </c>
      <c r="AD5" s="13" t="s">
        <v>18</v>
      </c>
    </row>
    <row r="6" spans="1:30">
      <c r="A6" s="85" t="s">
        <v>83</v>
      </c>
      <c r="B6" s="84"/>
      <c r="C6" s="84"/>
      <c r="D6" s="84"/>
      <c r="E6" s="84"/>
      <c r="F6" s="84"/>
      <c r="G6" s="84"/>
      <c r="Z6" s="86" t="s">
        <v>30</v>
      </c>
      <c r="AA6" s="11" t="s">
        <v>84</v>
      </c>
      <c r="AB6" s="12" t="s">
        <v>11</v>
      </c>
      <c r="AC6" s="11" t="s">
        <v>17</v>
      </c>
      <c r="AD6" s="13" t="s">
        <v>18</v>
      </c>
    </row>
    <row r="7" spans="1:30">
      <c r="A7" s="85"/>
      <c r="B7" s="84"/>
      <c r="C7" s="84"/>
      <c r="D7" s="84"/>
      <c r="E7" s="84"/>
      <c r="F7" s="84"/>
      <c r="G7" s="84"/>
    </row>
    <row r="8" spans="1:30">
      <c r="A8" s="84" t="s">
        <v>0</v>
      </c>
      <c r="B8" s="87" t="str">
        <f>CONCATENATE(AA2," ",AB2," ",AC2," ",AD2)</f>
        <v xml:space="preserve">Rekapitulácia rozpočtu v EUR  </v>
      </c>
      <c r="G8" s="84"/>
    </row>
    <row r="9" spans="1:30">
      <c r="A9" s="88" t="s">
        <v>85</v>
      </c>
      <c r="B9" s="88" t="s">
        <v>35</v>
      </c>
      <c r="C9" s="88" t="s">
        <v>86</v>
      </c>
      <c r="D9" s="88" t="s">
        <v>87</v>
      </c>
      <c r="E9" s="1" t="s">
        <v>88</v>
      </c>
      <c r="F9" s="1" t="s">
        <v>89</v>
      </c>
      <c r="G9" s="1" t="s">
        <v>90</v>
      </c>
    </row>
    <row r="10" spans="1:30">
      <c r="A10" s="89"/>
      <c r="B10" s="89"/>
      <c r="C10" s="89" t="s">
        <v>91</v>
      </c>
      <c r="D10" s="89"/>
      <c r="E10" s="1" t="s">
        <v>87</v>
      </c>
      <c r="F10" s="1" t="s">
        <v>87</v>
      </c>
      <c r="G10" s="1" t="s">
        <v>87</v>
      </c>
    </row>
    <row r="12" spans="1:30">
      <c r="A12" s="80" t="s">
        <v>92</v>
      </c>
      <c r="B12" s="81">
        <f>Prehlad!H16</f>
        <v>0</v>
      </c>
      <c r="C12" s="81">
        <f>Prehlad!I16</f>
        <v>0</v>
      </c>
      <c r="D12" s="81">
        <f>Prehlad!J16</f>
        <v>0</v>
      </c>
      <c r="E12" s="82">
        <f>Prehlad!L16</f>
        <v>0</v>
      </c>
      <c r="F12" s="83">
        <f>Prehlad!N16</f>
        <v>0</v>
      </c>
      <c r="G12" s="83">
        <f>Prehlad!W16</f>
        <v>10.88</v>
      </c>
    </row>
    <row r="13" spans="1:30">
      <c r="A13" s="80" t="s">
        <v>93</v>
      </c>
      <c r="B13" s="81">
        <f>Prehlad!H22</f>
        <v>0</v>
      </c>
      <c r="C13" s="81">
        <f>Prehlad!I22</f>
        <v>0</v>
      </c>
      <c r="D13" s="81">
        <f>Prehlad!J22</f>
        <v>0</v>
      </c>
      <c r="E13" s="82">
        <f>Prehlad!L22</f>
        <v>0</v>
      </c>
      <c r="F13" s="83">
        <f>Prehlad!N22</f>
        <v>0</v>
      </c>
      <c r="G13" s="83">
        <f>Prehlad!W22</f>
        <v>38.86</v>
      </c>
    </row>
    <row r="14" spans="1:30">
      <c r="A14" s="80" t="s">
        <v>94</v>
      </c>
      <c r="B14" s="81">
        <f>Prehlad!H30</f>
        <v>0</v>
      </c>
      <c r="C14" s="81">
        <f>Prehlad!I30</f>
        <v>0</v>
      </c>
      <c r="D14" s="81">
        <f>Prehlad!J30</f>
        <v>0</v>
      </c>
      <c r="E14" s="82">
        <f>Prehlad!L30</f>
        <v>0</v>
      </c>
      <c r="F14" s="83">
        <f>Prehlad!N30</f>
        <v>0</v>
      </c>
      <c r="G14" s="83">
        <f>Prehlad!W30</f>
        <v>13.484999999999999</v>
      </c>
    </row>
    <row r="15" spans="1:30">
      <c r="A15" s="80" t="s">
        <v>95</v>
      </c>
      <c r="B15" s="81">
        <f>Prehlad!H35</f>
        <v>0</v>
      </c>
      <c r="C15" s="81">
        <f>Prehlad!I35</f>
        <v>0</v>
      </c>
      <c r="D15" s="81">
        <f>Prehlad!J35</f>
        <v>0</v>
      </c>
      <c r="E15" s="82">
        <f>Prehlad!L35</f>
        <v>0</v>
      </c>
      <c r="F15" s="83">
        <f>Prehlad!N35</f>
        <v>0</v>
      </c>
      <c r="G15" s="83">
        <f>Prehlad!W35</f>
        <v>8.8800000000000008</v>
      </c>
    </row>
    <row r="16" spans="1:30">
      <c r="A16" s="80" t="s">
        <v>96</v>
      </c>
      <c r="B16" s="81">
        <f>Prehlad!H40</f>
        <v>0</v>
      </c>
      <c r="C16" s="81">
        <f>Prehlad!I40</f>
        <v>0</v>
      </c>
      <c r="D16" s="81">
        <f>Prehlad!J40</f>
        <v>0</v>
      </c>
      <c r="E16" s="82">
        <f>Prehlad!L40</f>
        <v>0</v>
      </c>
      <c r="F16" s="83">
        <f>Prehlad!N40</f>
        <v>0</v>
      </c>
      <c r="G16" s="83">
        <f>Prehlad!W40</f>
        <v>87.04</v>
      </c>
    </row>
    <row r="17" spans="1:7">
      <c r="A17" s="80" t="s">
        <v>97</v>
      </c>
      <c r="B17" s="81">
        <f>Prehlad!H47</f>
        <v>0</v>
      </c>
      <c r="C17" s="81">
        <f>Prehlad!I47</f>
        <v>0</v>
      </c>
      <c r="D17" s="81">
        <f>Prehlad!J47</f>
        <v>0</v>
      </c>
      <c r="E17" s="82">
        <f>Prehlad!L47</f>
        <v>242.72800000000001</v>
      </c>
      <c r="F17" s="83">
        <f>Prehlad!N47</f>
        <v>0</v>
      </c>
      <c r="G17" s="83">
        <f>Prehlad!W47</f>
        <v>40</v>
      </c>
    </row>
    <row r="18" spans="1:7">
      <c r="A18" s="80" t="s">
        <v>98</v>
      </c>
      <c r="B18" s="81">
        <f>Prehlad!H62</f>
        <v>0</v>
      </c>
      <c r="C18" s="81">
        <f>Prehlad!I62</f>
        <v>0</v>
      </c>
      <c r="D18" s="81">
        <f>Prehlad!J62</f>
        <v>0</v>
      </c>
      <c r="E18" s="82">
        <f>Prehlad!L62</f>
        <v>0</v>
      </c>
      <c r="F18" s="83">
        <f>Prehlad!N62</f>
        <v>0</v>
      </c>
      <c r="G18" s="83">
        <f>Prehlad!W62</f>
        <v>148.42499999999998</v>
      </c>
    </row>
    <row r="19" spans="1:7">
      <c r="A19" s="80" t="s">
        <v>99</v>
      </c>
      <c r="B19" s="81">
        <f>Prehlad!H64</f>
        <v>0</v>
      </c>
      <c r="C19" s="81">
        <f>Prehlad!I64</f>
        <v>0</v>
      </c>
      <c r="D19" s="81">
        <f>Prehlad!J64</f>
        <v>0</v>
      </c>
      <c r="E19" s="82">
        <f>Prehlad!L64</f>
        <v>242.72800000000001</v>
      </c>
      <c r="F19" s="83">
        <f>Prehlad!N64</f>
        <v>0</v>
      </c>
      <c r="G19" s="83">
        <f>Prehlad!W64</f>
        <v>347.57</v>
      </c>
    </row>
    <row r="21" spans="1:7">
      <c r="A21" s="90" t="s">
        <v>100</v>
      </c>
      <c r="B21" s="91">
        <f>Prehlad!H66</f>
        <v>0</v>
      </c>
      <c r="C21" s="91">
        <f>Prehlad!I66</f>
        <v>0</v>
      </c>
      <c r="D21" s="91">
        <f>Prehlad!J66</f>
        <v>0</v>
      </c>
      <c r="E21" s="92">
        <f>Prehlad!L66</f>
        <v>242.72800000000001</v>
      </c>
      <c r="F21" s="93">
        <f>Prehlad!N66</f>
        <v>0</v>
      </c>
      <c r="G21" s="93">
        <f>Prehlad!W66</f>
        <v>347.57</v>
      </c>
    </row>
  </sheetData>
  <printOptions horizontalCentered="1"/>
  <pageMargins left="0.23611111111111099" right="0.23611111111111099" top="0.35416666666666702" bottom="0.44583333333333303" header="0.51180555555555496" footer="0.23611111111111099"/>
  <pageSetup paperSize="9" orientation="landscape" useFirstPageNumber="1" horizontalDpi="300" verticalDpi="300"/>
  <headerFooter>
    <oddFooter>&amp;R&amp;"Arial Narrow,Normálne"&amp;8Strana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66"/>
  <sheetViews>
    <sheetView showGridLines="0" tabSelected="1" zoomScaleNormal="10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G13" sqref="G13"/>
    </sheetView>
  </sheetViews>
  <sheetFormatPr defaultColWidth="9" defaultRowHeight="12.75"/>
  <cols>
    <col min="1" max="1" width="4.5703125" style="94" customWidth="1"/>
    <col min="2" max="2" width="5.28515625" style="95" customWidth="1"/>
    <col min="3" max="3" width="13.5703125" style="96" customWidth="1"/>
    <col min="4" max="4" width="60.7109375" style="123" customWidth="1"/>
    <col min="5" max="5" width="10.28515625" style="97" customWidth="1"/>
    <col min="6" max="6" width="5.85546875" style="98" customWidth="1"/>
    <col min="7" max="7" width="9.140625" style="99" customWidth="1"/>
    <col min="8" max="10" width="10.28515625" style="99" customWidth="1"/>
    <col min="11" max="11" width="7.140625" style="100" hidden="1" customWidth="1"/>
    <col min="12" max="12" width="8.140625" style="100" hidden="1" customWidth="1"/>
    <col min="13" max="13" width="7.140625" style="97" hidden="1" customWidth="1"/>
    <col min="14" max="14" width="8.140625" style="97" hidden="1" customWidth="1"/>
    <col min="15" max="15" width="3.5703125" style="98" hidden="1" customWidth="1"/>
    <col min="16" max="16" width="12.7109375" style="98" hidden="1" customWidth="1"/>
    <col min="17" max="19" width="11.28515625" style="97" hidden="1" customWidth="1"/>
    <col min="20" max="20" width="10.5703125" style="101" hidden="1" customWidth="1"/>
    <col min="21" max="21" width="10.28515625" style="101" hidden="1" customWidth="1"/>
    <col min="22" max="22" width="5.7109375" style="101" hidden="1" customWidth="1"/>
    <col min="23" max="23" width="9.140625" style="97" hidden="1" customWidth="1"/>
    <col min="24" max="24" width="11.28515625" style="98" hidden="1" customWidth="1"/>
    <col min="25" max="25" width="9.140625" style="98" hidden="1" customWidth="1"/>
    <col min="26" max="26" width="7.5703125" style="96" hidden="1" customWidth="1"/>
    <col min="27" max="27" width="11.28515625" style="96" hidden="1" customWidth="1"/>
    <col min="28" max="28" width="4.28515625" style="98" hidden="1" customWidth="1"/>
    <col min="29" max="29" width="8.28515625" style="98" hidden="1" customWidth="1"/>
    <col min="30" max="30" width="8.7109375" style="98" hidden="1" customWidth="1"/>
    <col min="31" max="47" width="9.140625" style="98" hidden="1" customWidth="1"/>
    <col min="48" max="64" width="9.140625" style="98" customWidth="1"/>
  </cols>
  <sheetData>
    <row r="1" spans="1:64" ht="13.5">
      <c r="A1" s="85" t="s">
        <v>75</v>
      </c>
      <c r="B1" s="84"/>
      <c r="C1" s="84"/>
      <c r="D1" s="84"/>
      <c r="E1" s="84"/>
      <c r="F1" s="84"/>
      <c r="G1" s="81"/>
      <c r="H1" s="84"/>
      <c r="I1" s="85" t="s">
        <v>14</v>
      </c>
      <c r="J1" s="81"/>
      <c r="K1" s="82"/>
      <c r="L1" s="84"/>
      <c r="M1" s="84"/>
      <c r="N1" s="84"/>
      <c r="O1" s="84"/>
      <c r="P1" s="84"/>
      <c r="Q1" s="83"/>
      <c r="R1" s="83"/>
      <c r="S1" s="83"/>
      <c r="T1" s="84"/>
      <c r="U1" s="84"/>
      <c r="V1" s="84"/>
      <c r="W1" s="84"/>
      <c r="X1" s="84"/>
      <c r="Y1" s="84"/>
      <c r="Z1" s="128" t="s">
        <v>1</v>
      </c>
      <c r="AA1" s="128" t="s">
        <v>2</v>
      </c>
      <c r="AB1" s="6" t="s">
        <v>3</v>
      </c>
      <c r="AC1" s="6" t="s">
        <v>4</v>
      </c>
      <c r="AD1" s="6" t="s">
        <v>5</v>
      </c>
      <c r="AE1" s="102" t="s">
        <v>101</v>
      </c>
      <c r="AF1" s="103" t="s">
        <v>102</v>
      </c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</row>
    <row r="2" spans="1:64" ht="13.5">
      <c r="A2" s="85" t="s">
        <v>76</v>
      </c>
      <c r="B2" s="84"/>
      <c r="C2" s="84"/>
      <c r="D2" s="84"/>
      <c r="E2" s="84"/>
      <c r="F2" s="84"/>
      <c r="G2" s="81"/>
      <c r="H2" s="129"/>
      <c r="I2" s="85" t="s">
        <v>13</v>
      </c>
      <c r="J2" s="81"/>
      <c r="K2" s="82"/>
      <c r="L2" s="84"/>
      <c r="M2" s="84"/>
      <c r="N2" s="84"/>
      <c r="O2" s="84"/>
      <c r="P2" s="84"/>
      <c r="Q2" s="83"/>
      <c r="R2" s="83"/>
      <c r="S2" s="83"/>
      <c r="T2" s="84"/>
      <c r="U2" s="84"/>
      <c r="V2" s="84"/>
      <c r="W2" s="84"/>
      <c r="X2" s="84"/>
      <c r="Y2" s="84"/>
      <c r="Z2" s="128" t="s">
        <v>9</v>
      </c>
      <c r="AA2" s="13" t="s">
        <v>103</v>
      </c>
      <c r="AB2" s="12" t="s">
        <v>11</v>
      </c>
      <c r="AC2" s="11"/>
      <c r="AD2" s="13"/>
      <c r="AE2" s="102">
        <v>1</v>
      </c>
      <c r="AF2" s="104">
        <v>123.4567</v>
      </c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64" ht="13.5">
      <c r="A3" s="85" t="s">
        <v>78</v>
      </c>
      <c r="B3" s="84"/>
      <c r="C3" s="84"/>
      <c r="D3" s="84"/>
      <c r="E3" s="84"/>
      <c r="F3" s="84"/>
      <c r="G3" s="81"/>
      <c r="H3" s="84"/>
      <c r="I3" s="85" t="s">
        <v>79</v>
      </c>
      <c r="J3" s="81"/>
      <c r="K3" s="82"/>
      <c r="L3" s="84"/>
      <c r="M3" s="84"/>
      <c r="N3" s="84"/>
      <c r="O3" s="84"/>
      <c r="P3" s="84"/>
      <c r="Q3" s="83"/>
      <c r="R3" s="83"/>
      <c r="S3" s="83"/>
      <c r="T3" s="84"/>
      <c r="U3" s="84"/>
      <c r="V3" s="84"/>
      <c r="W3" s="84"/>
      <c r="X3" s="84"/>
      <c r="Y3" s="84"/>
      <c r="Z3" s="128" t="s">
        <v>15</v>
      </c>
      <c r="AA3" s="13" t="s">
        <v>104</v>
      </c>
      <c r="AB3" s="12" t="s">
        <v>11</v>
      </c>
      <c r="AC3" s="11" t="s">
        <v>17</v>
      </c>
      <c r="AD3" s="13" t="s">
        <v>18</v>
      </c>
      <c r="AE3" s="102">
        <v>2</v>
      </c>
      <c r="AF3" s="105">
        <v>123.4567</v>
      </c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</row>
    <row r="4" spans="1:64" ht="13.5">
      <c r="A4" s="84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3"/>
      <c r="R4" s="83"/>
      <c r="S4" s="83"/>
      <c r="T4" s="84"/>
      <c r="U4" s="84"/>
      <c r="V4" s="84"/>
      <c r="W4" s="84"/>
      <c r="X4" s="84"/>
      <c r="Y4" s="84"/>
      <c r="Z4" s="128" t="s">
        <v>22</v>
      </c>
      <c r="AA4" s="13" t="s">
        <v>105</v>
      </c>
      <c r="AB4" s="12" t="s">
        <v>11</v>
      </c>
      <c r="AC4" s="11"/>
      <c r="AD4" s="13"/>
      <c r="AE4" s="102">
        <v>3</v>
      </c>
      <c r="AF4" s="106">
        <v>123.4567</v>
      </c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64" ht="13.5">
      <c r="A5" s="85" t="s">
        <v>82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3"/>
      <c r="R5" s="83"/>
      <c r="S5" s="83"/>
      <c r="T5" s="84"/>
      <c r="U5" s="84"/>
      <c r="V5" s="84"/>
      <c r="W5" s="84"/>
      <c r="X5" s="84"/>
      <c r="Y5" s="84"/>
      <c r="Z5" s="128" t="s">
        <v>28</v>
      </c>
      <c r="AA5" s="13" t="s">
        <v>104</v>
      </c>
      <c r="AB5" s="12" t="s">
        <v>11</v>
      </c>
      <c r="AC5" s="11" t="s">
        <v>17</v>
      </c>
      <c r="AD5" s="13" t="s">
        <v>18</v>
      </c>
      <c r="AE5" s="102">
        <v>4</v>
      </c>
      <c r="AF5" s="107">
        <v>123.4567</v>
      </c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</row>
    <row r="6" spans="1:64" ht="13.5">
      <c r="A6" s="85" t="s">
        <v>83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3"/>
      <c r="R6" s="83"/>
      <c r="S6" s="83"/>
      <c r="T6" s="84"/>
      <c r="U6" s="84"/>
      <c r="V6" s="84"/>
      <c r="W6" s="84"/>
      <c r="X6" s="84"/>
      <c r="Y6" s="84"/>
      <c r="Z6" s="130" t="s">
        <v>30</v>
      </c>
      <c r="AA6" s="13" t="s">
        <v>106</v>
      </c>
      <c r="AB6" s="12" t="s">
        <v>11</v>
      </c>
      <c r="AC6" s="11" t="s">
        <v>17</v>
      </c>
      <c r="AD6" s="13" t="s">
        <v>18</v>
      </c>
      <c r="AE6" s="102" t="s">
        <v>107</v>
      </c>
      <c r="AF6" s="103">
        <v>123.4567</v>
      </c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</row>
    <row r="7" spans="1:64" ht="13.5">
      <c r="A7" s="85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3"/>
      <c r="R7" s="83"/>
      <c r="S7" s="83"/>
      <c r="T7" s="84"/>
      <c r="U7" s="84"/>
      <c r="V7" s="84"/>
      <c r="W7" s="84"/>
      <c r="X7" s="84"/>
      <c r="Y7" s="84"/>
      <c r="Z7" s="129"/>
      <c r="AA7" s="129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</row>
    <row r="8" spans="1:64" ht="13.5">
      <c r="A8" s="84" t="s">
        <v>0</v>
      </c>
      <c r="B8" s="108"/>
      <c r="C8" s="129"/>
      <c r="D8" s="87" t="str">
        <f>CONCATENATE(AA2," ",AB2," ",AC2," ",AD2)</f>
        <v xml:space="preserve">Prehľad rozpočtových nákladov v EUR  </v>
      </c>
      <c r="E8" s="83"/>
      <c r="F8" s="84"/>
      <c r="G8" s="81"/>
      <c r="H8" s="81"/>
      <c r="I8" s="81"/>
      <c r="J8" s="81"/>
      <c r="K8" s="82"/>
      <c r="L8" s="82"/>
      <c r="M8" s="83"/>
      <c r="N8" s="83"/>
      <c r="O8" s="84"/>
      <c r="P8" s="84"/>
      <c r="Q8" s="83"/>
      <c r="R8" s="83"/>
      <c r="S8" s="83"/>
      <c r="T8" s="84"/>
      <c r="U8" s="84"/>
      <c r="V8" s="84"/>
      <c r="W8" s="84"/>
      <c r="X8" s="84"/>
      <c r="Y8" s="84"/>
      <c r="Z8" s="129"/>
      <c r="AA8" s="129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</row>
    <row r="9" spans="1:64" ht="13.5">
      <c r="A9" s="88" t="s">
        <v>108</v>
      </c>
      <c r="B9" s="88" t="s">
        <v>109</v>
      </c>
      <c r="C9" s="88" t="s">
        <v>110</v>
      </c>
      <c r="D9" s="88" t="s">
        <v>111</v>
      </c>
      <c r="E9" s="88" t="s">
        <v>112</v>
      </c>
      <c r="F9" s="88" t="s">
        <v>113</v>
      </c>
      <c r="G9" s="88" t="s">
        <v>114</v>
      </c>
      <c r="H9" s="88" t="s">
        <v>35</v>
      </c>
      <c r="I9" s="88" t="s">
        <v>86</v>
      </c>
      <c r="J9" s="88" t="s">
        <v>87</v>
      </c>
      <c r="K9" s="137" t="s">
        <v>88</v>
      </c>
      <c r="L9" s="137"/>
      <c r="M9" s="137" t="s">
        <v>89</v>
      </c>
      <c r="N9" s="137"/>
      <c r="O9" s="88" t="s">
        <v>115</v>
      </c>
      <c r="P9" s="109" t="s">
        <v>116</v>
      </c>
      <c r="Q9" s="109" t="s">
        <v>112</v>
      </c>
      <c r="R9" s="109" t="s">
        <v>112</v>
      </c>
      <c r="S9" s="109" t="s">
        <v>112</v>
      </c>
      <c r="T9" s="110" t="s">
        <v>117</v>
      </c>
      <c r="U9" s="110" t="s">
        <v>118</v>
      </c>
      <c r="V9" s="111" t="s">
        <v>119</v>
      </c>
      <c r="W9" s="109" t="s">
        <v>90</v>
      </c>
      <c r="X9" s="112" t="s">
        <v>110</v>
      </c>
      <c r="Y9" s="112" t="s">
        <v>110</v>
      </c>
      <c r="Z9" s="113" t="s">
        <v>120</v>
      </c>
      <c r="AA9" s="113" t="s">
        <v>121</v>
      </c>
      <c r="AB9" s="109" t="s">
        <v>119</v>
      </c>
      <c r="AC9" s="109" t="s">
        <v>122</v>
      </c>
      <c r="AD9" s="109" t="s">
        <v>123</v>
      </c>
      <c r="AE9" s="114" t="s">
        <v>124</v>
      </c>
      <c r="AF9" s="114" t="s">
        <v>125</v>
      </c>
      <c r="AG9" s="114" t="s">
        <v>112</v>
      </c>
      <c r="AH9" s="114" t="s">
        <v>126</v>
      </c>
      <c r="AI9" s="84"/>
      <c r="AJ9" s="84" t="s">
        <v>127</v>
      </c>
      <c r="AK9" s="84" t="s">
        <v>128</v>
      </c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</row>
    <row r="10" spans="1:64" ht="13.5">
      <c r="A10" s="89" t="s">
        <v>129</v>
      </c>
      <c r="B10" s="89" t="s">
        <v>130</v>
      </c>
      <c r="C10" s="115"/>
      <c r="D10" s="89" t="s">
        <v>131</v>
      </c>
      <c r="E10" s="89" t="s">
        <v>132</v>
      </c>
      <c r="F10" s="89" t="s">
        <v>133</v>
      </c>
      <c r="G10" s="89" t="s">
        <v>134</v>
      </c>
      <c r="H10" s="89"/>
      <c r="I10" s="89" t="s">
        <v>91</v>
      </c>
      <c r="J10" s="89"/>
      <c r="K10" s="1" t="s">
        <v>114</v>
      </c>
      <c r="L10" s="1" t="s">
        <v>87</v>
      </c>
      <c r="M10" s="89" t="s">
        <v>114</v>
      </c>
      <c r="N10" s="89" t="s">
        <v>87</v>
      </c>
      <c r="O10" s="89" t="s">
        <v>135</v>
      </c>
      <c r="P10" s="116"/>
      <c r="Q10" s="116" t="s">
        <v>136</v>
      </c>
      <c r="R10" s="116" t="s">
        <v>137</v>
      </c>
      <c r="S10" s="116" t="s">
        <v>138</v>
      </c>
      <c r="T10" s="117" t="s">
        <v>139</v>
      </c>
      <c r="U10" s="117" t="s">
        <v>115</v>
      </c>
      <c r="V10" s="118" t="s">
        <v>140</v>
      </c>
      <c r="W10" s="131"/>
      <c r="X10" s="132" t="s">
        <v>141</v>
      </c>
      <c r="Y10" s="132"/>
      <c r="Z10" s="119" t="s">
        <v>142</v>
      </c>
      <c r="AA10" s="119" t="s">
        <v>129</v>
      </c>
      <c r="AB10" s="116" t="s">
        <v>143</v>
      </c>
      <c r="AC10" s="132"/>
      <c r="AD10" s="132"/>
      <c r="AE10" s="120"/>
      <c r="AF10" s="120"/>
      <c r="AG10" s="120"/>
      <c r="AH10" s="120"/>
      <c r="AI10" s="84"/>
      <c r="AJ10" s="84" t="s">
        <v>144</v>
      </c>
      <c r="AK10" s="84" t="s">
        <v>145</v>
      </c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64" ht="13.7" customHeight="1">
      <c r="G11" s="121"/>
    </row>
    <row r="12" spans="1:64">
      <c r="B12" s="122" t="s">
        <v>99</v>
      </c>
    </row>
    <row r="13" spans="1:64">
      <c r="B13" s="123" t="s">
        <v>92</v>
      </c>
    </row>
    <row r="14" spans="1:64">
      <c r="A14" s="124" t="s">
        <v>146</v>
      </c>
      <c r="B14" s="95" t="s">
        <v>147</v>
      </c>
      <c r="C14" s="96" t="s">
        <v>148</v>
      </c>
      <c r="D14" s="123" t="s">
        <v>149</v>
      </c>
      <c r="E14" s="97">
        <v>80</v>
      </c>
      <c r="F14" s="98" t="s">
        <v>150</v>
      </c>
      <c r="H14" s="99">
        <f>ROUND(E14*G14, 2)</f>
        <v>0</v>
      </c>
      <c r="J14" s="99">
        <f>ROUND(E14*G14, 2)</f>
        <v>0</v>
      </c>
      <c r="O14" s="98">
        <v>20</v>
      </c>
      <c r="P14" s="98" t="s">
        <v>151</v>
      </c>
      <c r="V14" s="101" t="s">
        <v>152</v>
      </c>
      <c r="W14" s="97">
        <v>10.88</v>
      </c>
      <c r="X14" s="98" t="s">
        <v>153</v>
      </c>
      <c r="Y14" s="96" t="s">
        <v>148</v>
      </c>
      <c r="Z14" s="96" t="s">
        <v>154</v>
      </c>
      <c r="AA14" s="96" t="s">
        <v>151</v>
      </c>
      <c r="AB14" s="98" t="s">
        <v>33</v>
      </c>
      <c r="AC14" s="98" t="s">
        <v>155</v>
      </c>
      <c r="AJ14" s="98" t="s">
        <v>156</v>
      </c>
      <c r="AK14" s="98" t="s">
        <v>157</v>
      </c>
    </row>
    <row r="15" spans="1:64">
      <c r="A15" s="124" t="s">
        <v>158</v>
      </c>
      <c r="B15" s="95" t="s">
        <v>159</v>
      </c>
      <c r="C15" s="96" t="s">
        <v>160</v>
      </c>
      <c r="D15" s="123" t="s">
        <v>161</v>
      </c>
      <c r="E15" s="97">
        <v>80</v>
      </c>
      <c r="F15" s="98" t="s">
        <v>150</v>
      </c>
      <c r="I15" s="99">
        <f>ROUND(E15*G15, 2)</f>
        <v>0</v>
      </c>
      <c r="J15" s="99">
        <f>ROUND(E15*G15, 2)</f>
        <v>0</v>
      </c>
      <c r="O15" s="98">
        <v>20</v>
      </c>
      <c r="P15" s="98" t="s">
        <v>151</v>
      </c>
      <c r="V15" s="101" t="s">
        <v>57</v>
      </c>
      <c r="X15" s="98" t="s">
        <v>160</v>
      </c>
      <c r="Y15" s="98" t="s">
        <v>160</v>
      </c>
      <c r="Z15" s="96" t="s">
        <v>162</v>
      </c>
      <c r="AA15" s="96" t="s">
        <v>163</v>
      </c>
      <c r="AB15" s="96" t="s">
        <v>164</v>
      </c>
      <c r="AC15" s="98" t="s">
        <v>155</v>
      </c>
      <c r="AJ15" s="98" t="s">
        <v>165</v>
      </c>
      <c r="AK15" s="98" t="s">
        <v>157</v>
      </c>
    </row>
    <row r="16" spans="1:64">
      <c r="D16" s="124" t="s">
        <v>166</v>
      </c>
      <c r="E16" s="125">
        <f>J16</f>
        <v>0</v>
      </c>
      <c r="H16" s="125">
        <f>SUM(H11:H15)</f>
        <v>0</v>
      </c>
      <c r="I16" s="125">
        <f>SUM(I11:I15)</f>
        <v>0</v>
      </c>
      <c r="J16" s="125">
        <f>SUM(J11:J15)</f>
        <v>0</v>
      </c>
      <c r="L16" s="126">
        <f>SUM(L11:L15)</f>
        <v>0</v>
      </c>
      <c r="N16" s="127">
        <f>SUM(N11:N15)</f>
        <v>0</v>
      </c>
      <c r="W16" s="127">
        <f>SUM(W11:W15)</f>
        <v>10.88</v>
      </c>
    </row>
    <row r="18" spans="1:37">
      <c r="B18" s="123" t="s">
        <v>93</v>
      </c>
    </row>
    <row r="19" spans="1:37">
      <c r="A19" s="124" t="s">
        <v>167</v>
      </c>
      <c r="B19" s="95" t="s">
        <v>147</v>
      </c>
      <c r="C19" s="96" t="s">
        <v>168</v>
      </c>
      <c r="D19" s="123" t="s">
        <v>169</v>
      </c>
      <c r="E19" s="97">
        <v>8</v>
      </c>
      <c r="F19" s="98" t="s">
        <v>170</v>
      </c>
      <c r="H19" s="99">
        <f>ROUND(E19*G19, 2)</f>
        <v>0</v>
      </c>
      <c r="J19" s="99">
        <f>ROUND(E19*G19, 2)</f>
        <v>0</v>
      </c>
      <c r="O19" s="98">
        <v>20</v>
      </c>
      <c r="P19" s="98" t="s">
        <v>151</v>
      </c>
      <c r="V19" s="101" t="s">
        <v>152</v>
      </c>
      <c r="W19" s="97">
        <v>13.247999999999999</v>
      </c>
      <c r="X19" s="98" t="s">
        <v>171</v>
      </c>
      <c r="Y19" s="96" t="s">
        <v>168</v>
      </c>
      <c r="Z19" s="96" t="s">
        <v>154</v>
      </c>
      <c r="AA19" s="96" t="s">
        <v>151</v>
      </c>
      <c r="AB19" s="98" t="s">
        <v>33</v>
      </c>
      <c r="AC19" s="98" t="s">
        <v>155</v>
      </c>
      <c r="AJ19" s="98" t="s">
        <v>156</v>
      </c>
      <c r="AK19" s="98" t="s">
        <v>157</v>
      </c>
    </row>
    <row r="20" spans="1:37">
      <c r="A20" s="124" t="s">
        <v>172</v>
      </c>
      <c r="B20" s="95" t="s">
        <v>147</v>
      </c>
      <c r="C20" s="96" t="s">
        <v>173</v>
      </c>
      <c r="D20" s="123" t="s">
        <v>174</v>
      </c>
      <c r="E20" s="97">
        <v>4</v>
      </c>
      <c r="F20" s="98" t="s">
        <v>170</v>
      </c>
      <c r="H20" s="99">
        <f>ROUND(E20*G20, 2)</f>
        <v>0</v>
      </c>
      <c r="J20" s="99">
        <f>ROUND(E20*G20, 2)</f>
        <v>0</v>
      </c>
      <c r="O20" s="98">
        <v>20</v>
      </c>
      <c r="P20" s="98" t="s">
        <v>151</v>
      </c>
      <c r="V20" s="101" t="s">
        <v>152</v>
      </c>
      <c r="W20" s="97">
        <v>25.611999999999998</v>
      </c>
      <c r="X20" s="98" t="s">
        <v>175</v>
      </c>
      <c r="Y20" s="96" t="s">
        <v>173</v>
      </c>
      <c r="Z20" s="96" t="s">
        <v>154</v>
      </c>
      <c r="AA20" s="96" t="s">
        <v>151</v>
      </c>
      <c r="AB20" s="98" t="s">
        <v>33</v>
      </c>
      <c r="AC20" s="98" t="s">
        <v>155</v>
      </c>
      <c r="AJ20" s="98" t="s">
        <v>156</v>
      </c>
      <c r="AK20" s="98" t="s">
        <v>157</v>
      </c>
    </row>
    <row r="21" spans="1:37">
      <c r="A21" s="124" t="s">
        <v>176</v>
      </c>
      <c r="B21" s="95" t="s">
        <v>159</v>
      </c>
      <c r="C21" s="96" t="s">
        <v>177</v>
      </c>
      <c r="D21" s="123" t="s">
        <v>178</v>
      </c>
      <c r="E21" s="97">
        <v>4</v>
      </c>
      <c r="F21" s="98" t="s">
        <v>179</v>
      </c>
      <c r="I21" s="99">
        <f>ROUND(E21*G21, 2)</f>
        <v>0</v>
      </c>
      <c r="J21" s="99">
        <f>ROUND(E21*G21, 2)</f>
        <v>0</v>
      </c>
      <c r="O21" s="98">
        <v>20</v>
      </c>
      <c r="P21" s="98" t="s">
        <v>151</v>
      </c>
      <c r="V21" s="101" t="s">
        <v>57</v>
      </c>
      <c r="X21" s="98" t="s">
        <v>177</v>
      </c>
      <c r="Y21" s="98" t="s">
        <v>177</v>
      </c>
      <c r="Z21" s="96" t="s">
        <v>180</v>
      </c>
      <c r="AA21" s="96" t="s">
        <v>181</v>
      </c>
      <c r="AB21" s="96" t="s">
        <v>164</v>
      </c>
      <c r="AC21" s="98" t="s">
        <v>155</v>
      </c>
      <c r="AJ21" s="98" t="s">
        <v>165</v>
      </c>
      <c r="AK21" s="98" t="s">
        <v>157</v>
      </c>
    </row>
    <row r="22" spans="1:37">
      <c r="D22" s="124" t="s">
        <v>182</v>
      </c>
      <c r="E22" s="125">
        <f>J22</f>
        <v>0</v>
      </c>
      <c r="H22" s="125">
        <f>SUM(H17:H21)</f>
        <v>0</v>
      </c>
      <c r="I22" s="125">
        <f>SUM(I17:I21)</f>
        <v>0</v>
      </c>
      <c r="J22" s="125">
        <f>SUM(J17:J21)</f>
        <v>0</v>
      </c>
      <c r="L22" s="126">
        <f>SUM(L17:L21)</f>
        <v>0</v>
      </c>
      <c r="N22" s="127">
        <f>SUM(N17:N21)</f>
        <v>0</v>
      </c>
      <c r="W22" s="127">
        <f>SUM(W17:W21)</f>
        <v>38.86</v>
      </c>
    </row>
    <row r="24" spans="1:37">
      <c r="B24" s="123" t="s">
        <v>94</v>
      </c>
    </row>
    <row r="25" spans="1:37">
      <c r="A25" s="124" t="s">
        <v>183</v>
      </c>
      <c r="B25" s="95" t="s">
        <v>147</v>
      </c>
      <c r="C25" s="96" t="s">
        <v>184</v>
      </c>
      <c r="D25" s="123" t="s">
        <v>185</v>
      </c>
      <c r="E25" s="97">
        <v>2</v>
      </c>
      <c r="F25" s="98" t="s">
        <v>170</v>
      </c>
      <c r="H25" s="99">
        <f>ROUND(E25*G25, 2)</f>
        <v>0</v>
      </c>
      <c r="J25" s="99">
        <f>ROUND(E25*G25, 2)</f>
        <v>0</v>
      </c>
      <c r="O25" s="98">
        <v>20</v>
      </c>
      <c r="P25" s="98" t="s">
        <v>151</v>
      </c>
      <c r="V25" s="101" t="s">
        <v>152</v>
      </c>
      <c r="W25" s="97">
        <v>8.7360000000000007</v>
      </c>
      <c r="X25" s="98" t="s">
        <v>186</v>
      </c>
      <c r="Y25" s="96" t="s">
        <v>184</v>
      </c>
      <c r="Z25" s="96" t="s">
        <v>154</v>
      </c>
      <c r="AA25" s="96" t="s">
        <v>151</v>
      </c>
      <c r="AB25" s="98" t="s">
        <v>33</v>
      </c>
      <c r="AC25" s="98" t="s">
        <v>155</v>
      </c>
      <c r="AJ25" s="98" t="s">
        <v>156</v>
      </c>
      <c r="AK25" s="98" t="s">
        <v>157</v>
      </c>
    </row>
    <row r="26" spans="1:37">
      <c r="A26" s="124" t="s">
        <v>187</v>
      </c>
      <c r="B26" s="95" t="s">
        <v>159</v>
      </c>
      <c r="C26" s="96" t="s">
        <v>188</v>
      </c>
      <c r="D26" s="123" t="s">
        <v>189</v>
      </c>
      <c r="E26" s="97">
        <v>1</v>
      </c>
      <c r="F26" s="98" t="s">
        <v>170</v>
      </c>
      <c r="I26" s="99">
        <f>ROUND(E26*G26, 2)</f>
        <v>0</v>
      </c>
      <c r="J26" s="99">
        <f>ROUND(E26*G26, 2)</f>
        <v>0</v>
      </c>
      <c r="O26" s="98">
        <v>20</v>
      </c>
      <c r="P26" s="98" t="s">
        <v>151</v>
      </c>
      <c r="V26" s="101" t="s">
        <v>57</v>
      </c>
      <c r="X26" s="98" t="s">
        <v>190</v>
      </c>
      <c r="Y26" s="98" t="s">
        <v>188</v>
      </c>
      <c r="Z26" s="96" t="s">
        <v>191</v>
      </c>
      <c r="AA26" s="96" t="s">
        <v>151</v>
      </c>
      <c r="AB26" s="96" t="s">
        <v>164</v>
      </c>
      <c r="AC26" s="98" t="s">
        <v>155</v>
      </c>
      <c r="AJ26" s="98" t="s">
        <v>165</v>
      </c>
      <c r="AK26" s="98" t="s">
        <v>157</v>
      </c>
    </row>
    <row r="27" spans="1:37">
      <c r="A27" s="124" t="s">
        <v>192</v>
      </c>
      <c r="B27" s="95" t="s">
        <v>159</v>
      </c>
      <c r="C27" s="96" t="s">
        <v>193</v>
      </c>
      <c r="D27" s="123" t="s">
        <v>194</v>
      </c>
      <c r="E27" s="97">
        <v>1</v>
      </c>
      <c r="F27" s="98" t="s">
        <v>170</v>
      </c>
      <c r="I27" s="99">
        <f>ROUND(E27*G27, 2)</f>
        <v>0</v>
      </c>
      <c r="J27" s="99">
        <f>ROUND(E27*G27, 2)</f>
        <v>0</v>
      </c>
      <c r="O27" s="98">
        <v>20</v>
      </c>
      <c r="P27" s="98" t="s">
        <v>151</v>
      </c>
      <c r="V27" s="101" t="s">
        <v>57</v>
      </c>
      <c r="X27" s="98" t="s">
        <v>195</v>
      </c>
      <c r="Y27" s="98" t="s">
        <v>193</v>
      </c>
      <c r="Z27" s="96" t="s">
        <v>191</v>
      </c>
      <c r="AA27" s="96" t="s">
        <v>151</v>
      </c>
      <c r="AB27" s="96" t="s">
        <v>164</v>
      </c>
      <c r="AC27" s="98" t="s">
        <v>155</v>
      </c>
      <c r="AJ27" s="98" t="s">
        <v>165</v>
      </c>
      <c r="AK27" s="98" t="s">
        <v>157</v>
      </c>
    </row>
    <row r="28" spans="1:37">
      <c r="A28" s="124" t="s">
        <v>196</v>
      </c>
      <c r="B28" s="95" t="s">
        <v>147</v>
      </c>
      <c r="C28" s="96" t="s">
        <v>197</v>
      </c>
      <c r="D28" s="123" t="s">
        <v>198</v>
      </c>
      <c r="E28" s="97">
        <v>1</v>
      </c>
      <c r="F28" s="98" t="s">
        <v>170</v>
      </c>
      <c r="H28" s="99">
        <f>ROUND(E28*G28, 2)</f>
        <v>0</v>
      </c>
      <c r="J28" s="99">
        <f>ROUND(E28*G28, 2)</f>
        <v>0</v>
      </c>
      <c r="O28" s="98">
        <v>20</v>
      </c>
      <c r="P28" s="98" t="s">
        <v>151</v>
      </c>
      <c r="V28" s="101" t="s">
        <v>152</v>
      </c>
      <c r="W28" s="97">
        <v>4.7489999999999997</v>
      </c>
      <c r="X28" s="98" t="s">
        <v>199</v>
      </c>
      <c r="Y28" s="96" t="s">
        <v>197</v>
      </c>
      <c r="Z28" s="96" t="s">
        <v>154</v>
      </c>
      <c r="AA28" s="96" t="s">
        <v>151</v>
      </c>
      <c r="AB28" s="98" t="s">
        <v>33</v>
      </c>
      <c r="AC28" s="98" t="s">
        <v>155</v>
      </c>
      <c r="AJ28" s="98" t="s">
        <v>156</v>
      </c>
      <c r="AK28" s="98" t="s">
        <v>157</v>
      </c>
    </row>
    <row r="29" spans="1:37">
      <c r="A29" s="124" t="s">
        <v>200</v>
      </c>
      <c r="B29" s="95" t="s">
        <v>159</v>
      </c>
      <c r="C29" s="96" t="s">
        <v>201</v>
      </c>
      <c r="D29" s="123" t="s">
        <v>202</v>
      </c>
      <c r="E29" s="97">
        <v>1</v>
      </c>
      <c r="F29" s="98" t="s">
        <v>170</v>
      </c>
      <c r="I29" s="99">
        <f>ROUND(E29*G29, 2)</f>
        <v>0</v>
      </c>
      <c r="J29" s="99">
        <f>ROUND(E29*G29, 2)</f>
        <v>0</v>
      </c>
      <c r="O29" s="98">
        <v>20</v>
      </c>
      <c r="P29" s="98" t="s">
        <v>151</v>
      </c>
      <c r="V29" s="101" t="s">
        <v>57</v>
      </c>
      <c r="X29" s="98" t="s">
        <v>203</v>
      </c>
      <c r="Y29" s="98" t="s">
        <v>201</v>
      </c>
      <c r="Z29" s="96" t="s">
        <v>191</v>
      </c>
      <c r="AA29" s="96" t="s">
        <v>151</v>
      </c>
      <c r="AB29" s="96" t="s">
        <v>164</v>
      </c>
      <c r="AC29" s="98" t="s">
        <v>155</v>
      </c>
      <c r="AJ29" s="98" t="s">
        <v>165</v>
      </c>
      <c r="AK29" s="98" t="s">
        <v>157</v>
      </c>
    </row>
    <row r="30" spans="1:37">
      <c r="D30" s="124" t="s">
        <v>204</v>
      </c>
      <c r="E30" s="125">
        <f>J30</f>
        <v>0</v>
      </c>
      <c r="H30" s="125">
        <f>SUM(H23:H29)</f>
        <v>0</v>
      </c>
      <c r="I30" s="125">
        <f>SUM(I23:I29)</f>
        <v>0</v>
      </c>
      <c r="J30" s="125">
        <f>SUM(J23:J29)</f>
        <v>0</v>
      </c>
      <c r="L30" s="126">
        <f>SUM(L23:L29)</f>
        <v>0</v>
      </c>
      <c r="N30" s="127">
        <f>SUM(N23:N29)</f>
        <v>0</v>
      </c>
      <c r="W30" s="127">
        <f>SUM(W23:W29)</f>
        <v>13.484999999999999</v>
      </c>
    </row>
    <row r="32" spans="1:37">
      <c r="B32" s="123" t="s">
        <v>95</v>
      </c>
    </row>
    <row r="33" spans="1:37">
      <c r="A33" s="124" t="s">
        <v>205</v>
      </c>
      <c r="B33" s="95" t="s">
        <v>147</v>
      </c>
      <c r="C33" s="96" t="s">
        <v>206</v>
      </c>
      <c r="D33" s="123" t="s">
        <v>207</v>
      </c>
      <c r="E33" s="97">
        <v>60</v>
      </c>
      <c r="F33" s="98" t="s">
        <v>150</v>
      </c>
      <c r="H33" s="99">
        <f>ROUND(E33*G33, 2)</f>
        <v>0</v>
      </c>
      <c r="J33" s="99">
        <f>ROUND(E33*G33, 2)</f>
        <v>0</v>
      </c>
      <c r="O33" s="98">
        <v>20</v>
      </c>
      <c r="P33" s="98" t="s">
        <v>151</v>
      </c>
      <c r="V33" s="101" t="s">
        <v>152</v>
      </c>
      <c r="W33" s="97">
        <v>8.8800000000000008</v>
      </c>
      <c r="X33" s="98" t="s">
        <v>208</v>
      </c>
      <c r="Y33" s="96" t="s">
        <v>206</v>
      </c>
      <c r="Z33" s="96" t="s">
        <v>154</v>
      </c>
      <c r="AA33" s="96" t="s">
        <v>151</v>
      </c>
      <c r="AB33" s="98" t="s">
        <v>33</v>
      </c>
      <c r="AC33" s="98" t="s">
        <v>155</v>
      </c>
      <c r="AJ33" s="98" t="s">
        <v>156</v>
      </c>
      <c r="AK33" s="98" t="s">
        <v>157</v>
      </c>
    </row>
    <row r="34" spans="1:37">
      <c r="A34" s="124" t="s">
        <v>209</v>
      </c>
      <c r="B34" s="95" t="s">
        <v>159</v>
      </c>
      <c r="C34" s="96" t="s">
        <v>210</v>
      </c>
      <c r="D34" s="123" t="s">
        <v>211</v>
      </c>
      <c r="E34" s="97">
        <v>60</v>
      </c>
      <c r="F34" s="98" t="s">
        <v>212</v>
      </c>
      <c r="I34" s="99">
        <f>ROUND(E34*G34, 2)</f>
        <v>0</v>
      </c>
      <c r="J34" s="99">
        <f>ROUND(E34*G34, 2)</f>
        <v>0</v>
      </c>
      <c r="O34" s="98">
        <v>20</v>
      </c>
      <c r="P34" s="98" t="s">
        <v>151</v>
      </c>
      <c r="V34" s="101" t="s">
        <v>57</v>
      </c>
      <c r="X34" s="98" t="s">
        <v>210</v>
      </c>
      <c r="Y34" s="98" t="s">
        <v>210</v>
      </c>
      <c r="Z34" s="96" t="s">
        <v>180</v>
      </c>
      <c r="AA34" s="96" t="s">
        <v>213</v>
      </c>
      <c r="AB34" s="96" t="s">
        <v>214</v>
      </c>
      <c r="AC34" s="98" t="s">
        <v>155</v>
      </c>
      <c r="AJ34" s="98" t="s">
        <v>165</v>
      </c>
      <c r="AK34" s="98" t="s">
        <v>157</v>
      </c>
    </row>
    <row r="35" spans="1:37">
      <c r="D35" s="124" t="s">
        <v>215</v>
      </c>
      <c r="E35" s="125">
        <f>J35</f>
        <v>0</v>
      </c>
      <c r="H35" s="125">
        <f>SUM(H31:H34)</f>
        <v>0</v>
      </c>
      <c r="I35" s="125">
        <f>SUM(I31:I34)</f>
        <v>0</v>
      </c>
      <c r="J35" s="125">
        <f>SUM(J31:J34)</f>
        <v>0</v>
      </c>
      <c r="L35" s="126">
        <f>SUM(L31:L34)</f>
        <v>0</v>
      </c>
      <c r="N35" s="127">
        <f>SUM(N31:N34)</f>
        <v>0</v>
      </c>
      <c r="W35" s="127">
        <f>SUM(W31:W34)</f>
        <v>8.8800000000000008</v>
      </c>
    </row>
    <row r="37" spans="1:37">
      <c r="B37" s="123" t="s">
        <v>96</v>
      </c>
    </row>
    <row r="38" spans="1:37">
      <c r="A38" s="124" t="s">
        <v>216</v>
      </c>
      <c r="B38" s="95" t="s">
        <v>147</v>
      </c>
      <c r="C38" s="96" t="s">
        <v>217</v>
      </c>
      <c r="D38" s="123" t="s">
        <v>218</v>
      </c>
      <c r="E38" s="97">
        <v>680</v>
      </c>
      <c r="F38" s="98" t="s">
        <v>150</v>
      </c>
      <c r="H38" s="99">
        <f>ROUND(E38*G38, 2)</f>
        <v>0</v>
      </c>
      <c r="J38" s="99">
        <f>ROUND(E38*G38, 2)</f>
        <v>0</v>
      </c>
      <c r="O38" s="98">
        <v>20</v>
      </c>
      <c r="P38" s="98" t="s">
        <v>151</v>
      </c>
      <c r="V38" s="101" t="s">
        <v>152</v>
      </c>
      <c r="W38" s="97">
        <v>87.04</v>
      </c>
      <c r="X38" s="98" t="s">
        <v>219</v>
      </c>
      <c r="Y38" s="96" t="s">
        <v>217</v>
      </c>
      <c r="Z38" s="96" t="s">
        <v>154</v>
      </c>
      <c r="AA38" s="96" t="s">
        <v>151</v>
      </c>
      <c r="AB38" s="98" t="s">
        <v>33</v>
      </c>
      <c r="AC38" s="98" t="s">
        <v>155</v>
      </c>
      <c r="AJ38" s="98" t="s">
        <v>156</v>
      </c>
      <c r="AK38" s="98" t="s">
        <v>157</v>
      </c>
    </row>
    <row r="39" spans="1:37">
      <c r="A39" s="124" t="s">
        <v>220</v>
      </c>
      <c r="B39" s="95" t="s">
        <v>159</v>
      </c>
      <c r="C39" s="96" t="s">
        <v>221</v>
      </c>
      <c r="D39" s="123" t="s">
        <v>222</v>
      </c>
      <c r="E39" s="97">
        <v>680</v>
      </c>
      <c r="F39" s="98" t="s">
        <v>150</v>
      </c>
      <c r="I39" s="99">
        <f>ROUND(E39*G39, 2)</f>
        <v>0</v>
      </c>
      <c r="J39" s="99">
        <f>ROUND(E39*G39, 2)</f>
        <v>0</v>
      </c>
      <c r="O39" s="98">
        <v>20</v>
      </c>
      <c r="P39" s="98" t="s">
        <v>151</v>
      </c>
      <c r="V39" s="101" t="s">
        <v>57</v>
      </c>
      <c r="X39" s="98" t="s">
        <v>221</v>
      </c>
      <c r="Y39" s="98" t="s">
        <v>221</v>
      </c>
      <c r="Z39" s="96" t="s">
        <v>223</v>
      </c>
      <c r="AA39" s="96" t="s">
        <v>224</v>
      </c>
      <c r="AB39" s="96" t="s">
        <v>164</v>
      </c>
      <c r="AC39" s="98" t="s">
        <v>155</v>
      </c>
      <c r="AJ39" s="98" t="s">
        <v>165</v>
      </c>
      <c r="AK39" s="98" t="s">
        <v>157</v>
      </c>
    </row>
    <row r="40" spans="1:37">
      <c r="D40" s="124" t="s">
        <v>225</v>
      </c>
      <c r="E40" s="125">
        <f>J40</f>
        <v>0</v>
      </c>
      <c r="H40" s="125">
        <f>SUM(H36:H39)</f>
        <v>0</v>
      </c>
      <c r="I40" s="125">
        <f>SUM(I36:I39)</f>
        <v>0</v>
      </c>
      <c r="J40" s="125">
        <f>SUM(J36:J39)</f>
        <v>0</v>
      </c>
      <c r="L40" s="126">
        <f>SUM(L36:L39)</f>
        <v>0</v>
      </c>
      <c r="N40" s="127">
        <f>SUM(N36:N39)</f>
        <v>0</v>
      </c>
      <c r="W40" s="127">
        <f>SUM(W36:W39)</f>
        <v>87.04</v>
      </c>
    </row>
    <row r="42" spans="1:37">
      <c r="B42" s="123" t="s">
        <v>97</v>
      </c>
    </row>
    <row r="43" spans="1:37">
      <c r="A43" s="124" t="s">
        <v>226</v>
      </c>
      <c r="B43" s="95" t="s">
        <v>147</v>
      </c>
      <c r="C43" s="96" t="s">
        <v>227</v>
      </c>
      <c r="D43" s="123" t="s">
        <v>228</v>
      </c>
      <c r="E43" s="97">
        <v>32.042999999999999</v>
      </c>
      <c r="F43" s="98" t="s">
        <v>135</v>
      </c>
      <c r="H43" s="99">
        <f>ROUND(E43*G43, 2)</f>
        <v>0</v>
      </c>
      <c r="J43" s="99">
        <f>ROUND(E43*G43, 2)</f>
        <v>0</v>
      </c>
      <c r="O43" s="98">
        <v>20</v>
      </c>
      <c r="P43" s="98" t="s">
        <v>151</v>
      </c>
      <c r="V43" s="101" t="s">
        <v>152</v>
      </c>
      <c r="X43" s="98" t="s">
        <v>229</v>
      </c>
      <c r="Y43" s="96" t="s">
        <v>227</v>
      </c>
      <c r="Z43" s="96" t="s">
        <v>154</v>
      </c>
      <c r="AA43" s="96" t="s">
        <v>151</v>
      </c>
      <c r="AB43" s="98" t="s">
        <v>33</v>
      </c>
      <c r="AC43" s="98" t="s">
        <v>155</v>
      </c>
      <c r="AJ43" s="98" t="s">
        <v>156</v>
      </c>
      <c r="AK43" s="98" t="s">
        <v>157</v>
      </c>
    </row>
    <row r="44" spans="1:37">
      <c r="A44" s="124" t="s">
        <v>230</v>
      </c>
      <c r="B44" s="95" t="s">
        <v>159</v>
      </c>
      <c r="C44" s="96" t="s">
        <v>231</v>
      </c>
      <c r="D44" s="123" t="s">
        <v>232</v>
      </c>
      <c r="E44" s="97">
        <v>242.72800000000001</v>
      </c>
      <c r="F44" s="98" t="s">
        <v>135</v>
      </c>
      <c r="I44" s="99">
        <f>ROUND(E44*G44, 2)</f>
        <v>0</v>
      </c>
      <c r="J44" s="99">
        <f>ROUND(E44*G44, 2)</f>
        <v>0</v>
      </c>
      <c r="K44" s="100">
        <v>1</v>
      </c>
      <c r="L44" s="100">
        <f>E44*K44</f>
        <v>242.72800000000001</v>
      </c>
      <c r="O44" s="98">
        <v>20</v>
      </c>
      <c r="P44" s="98" t="s">
        <v>151</v>
      </c>
      <c r="V44" s="101" t="s">
        <v>57</v>
      </c>
      <c r="X44" s="96" t="s">
        <v>231</v>
      </c>
      <c r="Y44" s="96" t="s">
        <v>231</v>
      </c>
      <c r="Z44" s="96" t="s">
        <v>233</v>
      </c>
      <c r="AA44" s="96" t="s">
        <v>151</v>
      </c>
      <c r="AB44" s="96" t="s">
        <v>214</v>
      </c>
      <c r="AC44" s="98" t="s">
        <v>155</v>
      </c>
      <c r="AJ44" s="98" t="s">
        <v>165</v>
      </c>
      <c r="AK44" s="98" t="s">
        <v>157</v>
      </c>
    </row>
    <row r="45" spans="1:37">
      <c r="A45" s="124" t="s">
        <v>234</v>
      </c>
      <c r="B45" s="95" t="s">
        <v>147</v>
      </c>
      <c r="C45" s="96" t="s">
        <v>235</v>
      </c>
      <c r="D45" s="123" t="s">
        <v>236</v>
      </c>
      <c r="E45" s="97">
        <v>20</v>
      </c>
      <c r="F45" s="98" t="s">
        <v>237</v>
      </c>
      <c r="H45" s="99">
        <f>ROUND(E45*G45, 2)</f>
        <v>0</v>
      </c>
      <c r="J45" s="99">
        <f>ROUND(E45*G45, 2)</f>
        <v>0</v>
      </c>
      <c r="O45" s="98">
        <v>20</v>
      </c>
      <c r="P45" s="98" t="s">
        <v>151</v>
      </c>
      <c r="V45" s="101" t="s">
        <v>152</v>
      </c>
      <c r="W45" s="97">
        <v>20</v>
      </c>
      <c r="X45" s="98" t="s">
        <v>229</v>
      </c>
      <c r="Y45" s="98" t="s">
        <v>235</v>
      </c>
      <c r="Z45" s="96" t="s">
        <v>154</v>
      </c>
      <c r="AA45" s="96" t="s">
        <v>151</v>
      </c>
      <c r="AB45" s="96" t="s">
        <v>238</v>
      </c>
      <c r="AC45" s="98" t="s">
        <v>155</v>
      </c>
      <c r="AJ45" s="98" t="s">
        <v>156</v>
      </c>
      <c r="AK45" s="98" t="s">
        <v>157</v>
      </c>
    </row>
    <row r="46" spans="1:37">
      <c r="A46" s="124" t="s">
        <v>239</v>
      </c>
      <c r="B46" s="95" t="s">
        <v>147</v>
      </c>
      <c r="C46" s="96" t="s">
        <v>240</v>
      </c>
      <c r="D46" s="123" t="s">
        <v>241</v>
      </c>
      <c r="E46" s="97">
        <v>20</v>
      </c>
      <c r="F46" s="98" t="s">
        <v>237</v>
      </c>
      <c r="H46" s="99">
        <f>ROUND(E46*G46, 2)</f>
        <v>0</v>
      </c>
      <c r="J46" s="99">
        <f>ROUND(E46*G46, 2)</f>
        <v>0</v>
      </c>
      <c r="O46" s="98">
        <v>20</v>
      </c>
      <c r="P46" s="98" t="s">
        <v>151</v>
      </c>
      <c r="V46" s="101" t="s">
        <v>152</v>
      </c>
      <c r="W46" s="97">
        <v>20</v>
      </c>
      <c r="X46" s="98" t="s">
        <v>242</v>
      </c>
      <c r="Y46" s="96" t="s">
        <v>240</v>
      </c>
      <c r="Z46" s="96" t="s">
        <v>154</v>
      </c>
      <c r="AA46" s="96" t="s">
        <v>151</v>
      </c>
      <c r="AB46" s="96" t="s">
        <v>238</v>
      </c>
      <c r="AC46" s="98" t="s">
        <v>155</v>
      </c>
      <c r="AJ46" s="98" t="s">
        <v>156</v>
      </c>
      <c r="AK46" s="98" t="s">
        <v>157</v>
      </c>
    </row>
    <row r="47" spans="1:37">
      <c r="D47" s="124" t="s">
        <v>243</v>
      </c>
      <c r="E47" s="125">
        <f>J47</f>
        <v>0</v>
      </c>
      <c r="H47" s="125">
        <f>SUM(H41:H46)</f>
        <v>0</v>
      </c>
      <c r="I47" s="125">
        <f>SUM(I41:I46)</f>
        <v>0</v>
      </c>
      <c r="J47" s="125">
        <f>SUM(J41:J46)</f>
        <v>0</v>
      </c>
      <c r="L47" s="126">
        <f>SUM(L41:L46)</f>
        <v>242.72800000000001</v>
      </c>
      <c r="N47" s="127">
        <f>SUM(N41:N46)</f>
        <v>0</v>
      </c>
      <c r="W47" s="127">
        <f>SUM(W41:W46)</f>
        <v>40</v>
      </c>
    </row>
    <row r="49" spans="1:37">
      <c r="B49" s="123" t="s">
        <v>98</v>
      </c>
    </row>
    <row r="50" spans="1:37">
      <c r="A50" s="124" t="s">
        <v>244</v>
      </c>
      <c r="B50" s="95" t="s">
        <v>245</v>
      </c>
      <c r="C50" s="96" t="s">
        <v>246</v>
      </c>
      <c r="D50" s="123" t="s">
        <v>247</v>
      </c>
      <c r="E50" s="97">
        <v>10</v>
      </c>
      <c r="F50" s="98" t="s">
        <v>248</v>
      </c>
      <c r="H50" s="99">
        <f t="shared" ref="H50:H61" si="0">ROUND(E50*G50, 2)</f>
        <v>0</v>
      </c>
      <c r="J50" s="99">
        <f t="shared" ref="J50:J61" si="1">ROUND(E50*G50, 2)</f>
        <v>0</v>
      </c>
      <c r="O50" s="98">
        <v>20</v>
      </c>
      <c r="P50" s="98" t="s">
        <v>151</v>
      </c>
      <c r="V50" s="101" t="s">
        <v>152</v>
      </c>
      <c r="W50" s="97">
        <v>2.74</v>
      </c>
      <c r="X50" s="98" t="s">
        <v>249</v>
      </c>
      <c r="Y50" s="96" t="s">
        <v>246</v>
      </c>
      <c r="Z50" s="96" t="s">
        <v>250</v>
      </c>
      <c r="AA50" s="96" t="s">
        <v>151</v>
      </c>
      <c r="AB50" s="98" t="s">
        <v>33</v>
      </c>
      <c r="AC50" s="98" t="s">
        <v>155</v>
      </c>
      <c r="AJ50" s="98" t="s">
        <v>156</v>
      </c>
      <c r="AK50" s="98" t="s">
        <v>157</v>
      </c>
    </row>
    <row r="51" spans="1:37">
      <c r="A51" s="124" t="s">
        <v>251</v>
      </c>
      <c r="B51" s="95" t="s">
        <v>245</v>
      </c>
      <c r="C51" s="96" t="s">
        <v>252</v>
      </c>
      <c r="D51" s="123" t="s">
        <v>253</v>
      </c>
      <c r="E51" s="97">
        <v>20</v>
      </c>
      <c r="F51" s="98" t="s">
        <v>150</v>
      </c>
      <c r="H51" s="99">
        <f t="shared" si="0"/>
        <v>0</v>
      </c>
      <c r="J51" s="99">
        <f t="shared" si="1"/>
        <v>0</v>
      </c>
      <c r="O51" s="98">
        <v>20</v>
      </c>
      <c r="P51" s="98" t="s">
        <v>151</v>
      </c>
      <c r="V51" s="101" t="s">
        <v>152</v>
      </c>
      <c r="W51" s="97">
        <v>4.3</v>
      </c>
      <c r="X51" s="98" t="s">
        <v>254</v>
      </c>
      <c r="Y51" s="96" t="s">
        <v>252</v>
      </c>
      <c r="Z51" s="96" t="s">
        <v>250</v>
      </c>
      <c r="AA51" s="96" t="s">
        <v>151</v>
      </c>
      <c r="AB51" s="98" t="s">
        <v>33</v>
      </c>
      <c r="AC51" s="98" t="s">
        <v>155</v>
      </c>
      <c r="AJ51" s="98" t="s">
        <v>156</v>
      </c>
      <c r="AK51" s="98" t="s">
        <v>157</v>
      </c>
    </row>
    <row r="52" spans="1:37">
      <c r="A52" s="124" t="s">
        <v>255</v>
      </c>
      <c r="B52" s="95" t="s">
        <v>245</v>
      </c>
      <c r="C52" s="96" t="s">
        <v>256</v>
      </c>
      <c r="D52" s="123" t="s">
        <v>257</v>
      </c>
      <c r="E52" s="97">
        <v>3</v>
      </c>
      <c r="F52" s="98" t="s">
        <v>170</v>
      </c>
      <c r="H52" s="99">
        <f t="shared" si="0"/>
        <v>0</v>
      </c>
      <c r="J52" s="99">
        <f t="shared" si="1"/>
        <v>0</v>
      </c>
      <c r="O52" s="98">
        <v>20</v>
      </c>
      <c r="P52" s="98" t="s">
        <v>151</v>
      </c>
      <c r="V52" s="101" t="s">
        <v>152</v>
      </c>
      <c r="W52" s="97">
        <v>8.4120000000000008</v>
      </c>
      <c r="X52" s="98" t="s">
        <v>258</v>
      </c>
      <c r="Y52" s="96" t="s">
        <v>256</v>
      </c>
      <c r="Z52" s="96" t="s">
        <v>259</v>
      </c>
      <c r="AA52" s="96" t="s">
        <v>151</v>
      </c>
      <c r="AB52" s="98" t="s">
        <v>33</v>
      </c>
      <c r="AC52" s="98" t="s">
        <v>155</v>
      </c>
      <c r="AJ52" s="98" t="s">
        <v>156</v>
      </c>
      <c r="AK52" s="98" t="s">
        <v>157</v>
      </c>
    </row>
    <row r="53" spans="1:37">
      <c r="A53" s="124" t="s">
        <v>260</v>
      </c>
      <c r="B53" s="95" t="s">
        <v>245</v>
      </c>
      <c r="C53" s="96" t="s">
        <v>261</v>
      </c>
      <c r="D53" s="123" t="s">
        <v>262</v>
      </c>
      <c r="E53" s="97">
        <v>130</v>
      </c>
      <c r="F53" s="98" t="s">
        <v>150</v>
      </c>
      <c r="H53" s="99">
        <f t="shared" si="0"/>
        <v>0</v>
      </c>
      <c r="J53" s="99">
        <f t="shared" si="1"/>
        <v>0</v>
      </c>
      <c r="O53" s="98">
        <v>20</v>
      </c>
      <c r="P53" s="98" t="s">
        <v>151</v>
      </c>
      <c r="V53" s="101" t="s">
        <v>152</v>
      </c>
      <c r="W53" s="97">
        <v>54.73</v>
      </c>
      <c r="X53" s="98" t="s">
        <v>263</v>
      </c>
      <c r="Y53" s="96" t="s">
        <v>261</v>
      </c>
      <c r="Z53" s="96" t="s">
        <v>250</v>
      </c>
      <c r="AA53" s="96" t="s">
        <v>151</v>
      </c>
      <c r="AB53" s="98" t="s">
        <v>33</v>
      </c>
      <c r="AC53" s="98" t="s">
        <v>155</v>
      </c>
      <c r="AJ53" s="98" t="s">
        <v>156</v>
      </c>
      <c r="AK53" s="98" t="s">
        <v>157</v>
      </c>
    </row>
    <row r="54" spans="1:37">
      <c r="A54" s="124" t="s">
        <v>264</v>
      </c>
      <c r="B54" s="95" t="s">
        <v>245</v>
      </c>
      <c r="C54" s="96" t="s">
        <v>265</v>
      </c>
      <c r="D54" s="123" t="s">
        <v>266</v>
      </c>
      <c r="E54" s="97">
        <v>20</v>
      </c>
      <c r="F54" s="98" t="s">
        <v>150</v>
      </c>
      <c r="H54" s="99">
        <f t="shared" si="0"/>
        <v>0</v>
      </c>
      <c r="J54" s="99">
        <f t="shared" si="1"/>
        <v>0</v>
      </c>
      <c r="O54" s="98">
        <v>20</v>
      </c>
      <c r="P54" s="98" t="s">
        <v>151</v>
      </c>
      <c r="V54" s="101" t="s">
        <v>152</v>
      </c>
      <c r="W54" s="97">
        <v>13.22</v>
      </c>
      <c r="X54" s="98" t="s">
        <v>267</v>
      </c>
      <c r="Y54" s="96" t="s">
        <v>265</v>
      </c>
      <c r="Z54" s="96" t="s">
        <v>250</v>
      </c>
      <c r="AA54" s="96" t="s">
        <v>151</v>
      </c>
      <c r="AB54" s="98" t="s">
        <v>33</v>
      </c>
      <c r="AC54" s="98" t="s">
        <v>155</v>
      </c>
      <c r="AJ54" s="98" t="s">
        <v>156</v>
      </c>
      <c r="AK54" s="98" t="s">
        <v>157</v>
      </c>
    </row>
    <row r="55" spans="1:37">
      <c r="A55" s="124" t="s">
        <v>268</v>
      </c>
      <c r="B55" s="95" t="s">
        <v>245</v>
      </c>
      <c r="C55" s="96" t="s">
        <v>269</v>
      </c>
      <c r="D55" s="123" t="s">
        <v>270</v>
      </c>
      <c r="E55" s="97">
        <v>130</v>
      </c>
      <c r="F55" s="98" t="s">
        <v>150</v>
      </c>
      <c r="H55" s="99">
        <f t="shared" si="0"/>
        <v>0</v>
      </c>
      <c r="J55" s="99">
        <f t="shared" si="1"/>
        <v>0</v>
      </c>
      <c r="O55" s="98">
        <v>20</v>
      </c>
      <c r="P55" s="98" t="s">
        <v>151</v>
      </c>
      <c r="V55" s="101" t="s">
        <v>152</v>
      </c>
      <c r="W55" s="97">
        <v>21.71</v>
      </c>
      <c r="X55" s="98" t="s">
        <v>271</v>
      </c>
      <c r="Y55" s="96" t="s">
        <v>269</v>
      </c>
      <c r="Z55" s="96" t="s">
        <v>272</v>
      </c>
      <c r="AA55" s="96" t="s">
        <v>151</v>
      </c>
      <c r="AB55" s="98" t="s">
        <v>33</v>
      </c>
      <c r="AC55" s="98" t="s">
        <v>155</v>
      </c>
      <c r="AJ55" s="98" t="s">
        <v>156</v>
      </c>
      <c r="AK55" s="98" t="s">
        <v>157</v>
      </c>
    </row>
    <row r="56" spans="1:37">
      <c r="A56" s="124" t="s">
        <v>273</v>
      </c>
      <c r="B56" s="95" t="s">
        <v>245</v>
      </c>
      <c r="C56" s="96" t="s">
        <v>274</v>
      </c>
      <c r="D56" s="123" t="s">
        <v>275</v>
      </c>
      <c r="E56" s="97">
        <v>130</v>
      </c>
      <c r="F56" s="98" t="s">
        <v>150</v>
      </c>
      <c r="H56" s="99">
        <f t="shared" si="0"/>
        <v>0</v>
      </c>
      <c r="J56" s="99">
        <f t="shared" si="1"/>
        <v>0</v>
      </c>
      <c r="O56" s="98">
        <v>20</v>
      </c>
      <c r="P56" s="98" t="s">
        <v>151</v>
      </c>
      <c r="V56" s="101" t="s">
        <v>152</v>
      </c>
      <c r="W56" s="97">
        <v>3.38</v>
      </c>
      <c r="X56" s="98" t="s">
        <v>276</v>
      </c>
      <c r="Y56" s="96" t="s">
        <v>274</v>
      </c>
      <c r="Z56" s="96" t="s">
        <v>272</v>
      </c>
      <c r="AA56" s="96" t="s">
        <v>151</v>
      </c>
      <c r="AB56" s="98" t="s">
        <v>33</v>
      </c>
      <c r="AC56" s="98" t="s">
        <v>155</v>
      </c>
      <c r="AJ56" s="98" t="s">
        <v>156</v>
      </c>
      <c r="AK56" s="98" t="s">
        <v>157</v>
      </c>
    </row>
    <row r="57" spans="1:37">
      <c r="A57" s="124" t="s">
        <v>277</v>
      </c>
      <c r="B57" s="95" t="s">
        <v>245</v>
      </c>
      <c r="C57" s="96" t="s">
        <v>278</v>
      </c>
      <c r="D57" s="123" t="s">
        <v>279</v>
      </c>
      <c r="E57" s="97">
        <v>130</v>
      </c>
      <c r="F57" s="98" t="s">
        <v>150</v>
      </c>
      <c r="H57" s="99">
        <f t="shared" si="0"/>
        <v>0</v>
      </c>
      <c r="J57" s="99">
        <f t="shared" si="1"/>
        <v>0</v>
      </c>
      <c r="O57" s="98">
        <v>20</v>
      </c>
      <c r="P57" s="98" t="s">
        <v>151</v>
      </c>
      <c r="V57" s="101" t="s">
        <v>152</v>
      </c>
      <c r="W57" s="97">
        <v>25.61</v>
      </c>
      <c r="X57" s="98" t="s">
        <v>280</v>
      </c>
      <c r="Y57" s="96" t="s">
        <v>278</v>
      </c>
      <c r="Z57" s="96" t="s">
        <v>250</v>
      </c>
      <c r="AA57" s="96" t="s">
        <v>151</v>
      </c>
      <c r="AB57" s="98" t="s">
        <v>33</v>
      </c>
      <c r="AC57" s="98" t="s">
        <v>155</v>
      </c>
      <c r="AJ57" s="98" t="s">
        <v>156</v>
      </c>
      <c r="AK57" s="98" t="s">
        <v>157</v>
      </c>
    </row>
    <row r="58" spans="1:37">
      <c r="A58" s="124" t="s">
        <v>281</v>
      </c>
      <c r="B58" s="95" t="s">
        <v>245</v>
      </c>
      <c r="C58" s="96" t="s">
        <v>282</v>
      </c>
      <c r="D58" s="123" t="s">
        <v>283</v>
      </c>
      <c r="E58" s="97">
        <v>20</v>
      </c>
      <c r="F58" s="98" t="s">
        <v>150</v>
      </c>
      <c r="H58" s="99">
        <f t="shared" si="0"/>
        <v>0</v>
      </c>
      <c r="J58" s="99">
        <f t="shared" si="1"/>
        <v>0</v>
      </c>
      <c r="O58" s="98">
        <v>20</v>
      </c>
      <c r="P58" s="98" t="s">
        <v>151</v>
      </c>
      <c r="V58" s="101" t="s">
        <v>152</v>
      </c>
      <c r="W58" s="97">
        <v>5.68</v>
      </c>
      <c r="X58" s="98" t="s">
        <v>284</v>
      </c>
      <c r="Y58" s="96" t="s">
        <v>282</v>
      </c>
      <c r="Z58" s="96" t="s">
        <v>250</v>
      </c>
      <c r="AA58" s="96" t="s">
        <v>151</v>
      </c>
      <c r="AB58" s="98" t="s">
        <v>33</v>
      </c>
      <c r="AC58" s="98" t="s">
        <v>155</v>
      </c>
      <c r="AJ58" s="98" t="s">
        <v>156</v>
      </c>
      <c r="AK58" s="98" t="s">
        <v>157</v>
      </c>
    </row>
    <row r="59" spans="1:37">
      <c r="A59" s="124" t="s">
        <v>285</v>
      </c>
      <c r="B59" s="95" t="s">
        <v>245</v>
      </c>
      <c r="C59" s="96" t="s">
        <v>286</v>
      </c>
      <c r="D59" s="123" t="s">
        <v>287</v>
      </c>
      <c r="E59" s="97">
        <v>1</v>
      </c>
      <c r="F59" s="98" t="s">
        <v>288</v>
      </c>
      <c r="H59" s="99">
        <f t="shared" si="0"/>
        <v>0</v>
      </c>
      <c r="J59" s="99">
        <f t="shared" si="1"/>
        <v>0</v>
      </c>
      <c r="O59" s="98">
        <v>20</v>
      </c>
      <c r="P59" s="98" t="s">
        <v>151</v>
      </c>
      <c r="V59" s="101" t="s">
        <v>152</v>
      </c>
      <c r="W59" s="97">
        <v>2.6429999999999998</v>
      </c>
      <c r="X59" s="98" t="s">
        <v>289</v>
      </c>
      <c r="Y59" s="96" t="s">
        <v>286</v>
      </c>
      <c r="Z59" s="96" t="s">
        <v>272</v>
      </c>
      <c r="AA59" s="96" t="s">
        <v>151</v>
      </c>
      <c r="AB59" s="98" t="s">
        <v>33</v>
      </c>
      <c r="AC59" s="98" t="s">
        <v>155</v>
      </c>
      <c r="AJ59" s="98" t="s">
        <v>156</v>
      </c>
      <c r="AK59" s="98" t="s">
        <v>157</v>
      </c>
    </row>
    <row r="60" spans="1:37">
      <c r="A60" s="124" t="s">
        <v>290</v>
      </c>
      <c r="B60" s="95" t="s">
        <v>245</v>
      </c>
      <c r="C60" s="96" t="s">
        <v>291</v>
      </c>
      <c r="D60" s="123" t="s">
        <v>292</v>
      </c>
      <c r="E60" s="97">
        <v>10</v>
      </c>
      <c r="F60" s="98" t="s">
        <v>248</v>
      </c>
      <c r="H60" s="99">
        <f t="shared" si="0"/>
        <v>0</v>
      </c>
      <c r="J60" s="99">
        <f t="shared" si="1"/>
        <v>0</v>
      </c>
      <c r="O60" s="98">
        <v>20</v>
      </c>
      <c r="P60" s="98" t="s">
        <v>151</v>
      </c>
      <c r="V60" s="101" t="s">
        <v>152</v>
      </c>
      <c r="W60" s="97">
        <v>2.97</v>
      </c>
      <c r="X60" s="98" t="s">
        <v>293</v>
      </c>
      <c r="Y60" s="96" t="s">
        <v>291</v>
      </c>
      <c r="Z60" s="96" t="s">
        <v>272</v>
      </c>
      <c r="AA60" s="96" t="s">
        <v>151</v>
      </c>
      <c r="AB60" s="96" t="s">
        <v>238</v>
      </c>
      <c r="AC60" s="98" t="s">
        <v>155</v>
      </c>
      <c r="AJ60" s="98" t="s">
        <v>156</v>
      </c>
      <c r="AK60" s="98" t="s">
        <v>157</v>
      </c>
    </row>
    <row r="61" spans="1:37">
      <c r="A61" s="124" t="s">
        <v>294</v>
      </c>
      <c r="B61" s="95" t="s">
        <v>245</v>
      </c>
      <c r="C61" s="96" t="s">
        <v>295</v>
      </c>
      <c r="D61" s="123" t="s">
        <v>296</v>
      </c>
      <c r="E61" s="97">
        <v>10</v>
      </c>
      <c r="F61" s="98" t="s">
        <v>248</v>
      </c>
      <c r="H61" s="99">
        <f t="shared" si="0"/>
        <v>0</v>
      </c>
      <c r="J61" s="99">
        <f t="shared" si="1"/>
        <v>0</v>
      </c>
      <c r="O61" s="98">
        <v>20</v>
      </c>
      <c r="P61" s="98" t="s">
        <v>151</v>
      </c>
      <c r="V61" s="101" t="s">
        <v>152</v>
      </c>
      <c r="W61" s="97">
        <v>3.03</v>
      </c>
      <c r="X61" s="98" t="s">
        <v>297</v>
      </c>
      <c r="Y61" s="96" t="s">
        <v>295</v>
      </c>
      <c r="Z61" s="96" t="s">
        <v>272</v>
      </c>
      <c r="AA61" s="96" t="s">
        <v>151</v>
      </c>
      <c r="AB61" s="98" t="s">
        <v>33</v>
      </c>
      <c r="AC61" s="98" t="s">
        <v>155</v>
      </c>
      <c r="AJ61" s="98" t="s">
        <v>156</v>
      </c>
      <c r="AK61" s="98" t="s">
        <v>157</v>
      </c>
    </row>
    <row r="62" spans="1:37">
      <c r="D62" s="124" t="s">
        <v>298</v>
      </c>
      <c r="E62" s="125">
        <f>J62</f>
        <v>0</v>
      </c>
      <c r="H62" s="125">
        <f>SUM(H48:H61)</f>
        <v>0</v>
      </c>
      <c r="I62" s="125">
        <f>SUM(I48:I61)</f>
        <v>0</v>
      </c>
      <c r="J62" s="125">
        <f>SUM(J48:J61)</f>
        <v>0</v>
      </c>
      <c r="L62" s="126">
        <f>SUM(L48:L61)</f>
        <v>0</v>
      </c>
      <c r="N62" s="127">
        <f>SUM(N48:N61)</f>
        <v>0</v>
      </c>
      <c r="W62" s="127">
        <f>SUM(W48:W61)</f>
        <v>148.42499999999998</v>
      </c>
    </row>
    <row r="64" spans="1:37">
      <c r="D64" s="124" t="s">
        <v>299</v>
      </c>
      <c r="E64" s="125">
        <f>J64</f>
        <v>0</v>
      </c>
      <c r="H64" s="125">
        <f>H16+H22+H30+H35+H40+H47+H62</f>
        <v>0</v>
      </c>
      <c r="I64" s="125">
        <f>I16+I22+I30+I35+I40+I47+I62</f>
        <v>0</v>
      </c>
      <c r="J64" s="125">
        <f>J16+J22+J30+J35+J40+J47+J62</f>
        <v>0</v>
      </c>
      <c r="L64" s="126">
        <f>L16+L22+L30+L35+L40+L47+L62</f>
        <v>242.72800000000001</v>
      </c>
      <c r="N64" s="127">
        <f>N16+N22+N30+N35+N40+N47+N62</f>
        <v>0</v>
      </c>
      <c r="W64" s="127">
        <f>W16+W22+W30+W35+W40+W47+W62</f>
        <v>347.57</v>
      </c>
    </row>
    <row r="66" spans="4:23">
      <c r="D66" s="133" t="s">
        <v>100</v>
      </c>
      <c r="E66" s="125">
        <f>J66</f>
        <v>0</v>
      </c>
      <c r="H66" s="125">
        <f>H64</f>
        <v>0</v>
      </c>
      <c r="I66" s="125">
        <f>I64</f>
        <v>0</v>
      </c>
      <c r="J66" s="125">
        <f>J64</f>
        <v>0</v>
      </c>
      <c r="L66" s="126">
        <f>L64</f>
        <v>242.72800000000001</v>
      </c>
      <c r="N66" s="127">
        <f>N64</f>
        <v>0</v>
      </c>
      <c r="W66" s="127">
        <f>W64</f>
        <v>347.57</v>
      </c>
    </row>
  </sheetData>
  <mergeCells count="2">
    <mergeCell ref="K9:L9"/>
    <mergeCell ref="M9:N9"/>
  </mergeCells>
  <pageMargins left="0.172222222222222" right="0.11944444444444401" top="0.35416666666666702" bottom="0.44583333333333303" header="0.51180555555555496" footer="0.23611111111111099"/>
  <pageSetup paperSize="9" orientation="landscape" useFirstPageNumber="1" horizontalDpi="300" verticalDpi="300"/>
  <headerFooter>
    <oddFooter>&amp;R&amp;"Arial Narrow,Normálne"&amp;8Strana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7</vt:i4>
      </vt:variant>
    </vt:vector>
  </HeadingPairs>
  <TitlesOfParts>
    <vt:vector size="10" baseType="lpstr">
      <vt:lpstr>Kryci list</vt:lpstr>
      <vt:lpstr>Rekapitulacia</vt:lpstr>
      <vt:lpstr>Prehlad</vt:lpstr>
      <vt:lpstr>Excel_BuiltIn_Print_Area_3</vt:lpstr>
      <vt:lpstr>Excel_BuiltIn_Print_Area_4</vt:lpstr>
      <vt:lpstr>Excel_BuiltIn_Print_Area_5</vt:lpstr>
      <vt:lpstr>Prehlad!Názvy_tlače</vt:lpstr>
      <vt:lpstr>Rekapitulacia!Názvy_tlače</vt:lpstr>
      <vt:lpstr>'Kryci list'!Oblasť_tlače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VladimirM</dc:creator>
  <dc:description/>
  <cp:lastModifiedBy>Tom</cp:lastModifiedBy>
  <cp:revision>2</cp:revision>
  <dcterms:created xsi:type="dcterms:W3CDTF">2019-10-16T15:43:00Z</dcterms:created>
  <dcterms:modified xsi:type="dcterms:W3CDTF">2022-08-19T07:37:05Z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1033-11.2.0.9232</vt:lpwstr>
  </property>
</Properties>
</file>