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VOSOV - LÁVKA PRE PEŠÍCH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'SVOSOV - LÁVKA PRE PEŠÍCH...'!$C$130:$K$436</definedName>
    <definedName name="_xlnm.Print_Area" localSheetId="1">'SVOSOV - LÁVKA PRE PEŠÍCH...'!$C$4:$J$76,'SVOSOV - LÁVKA PRE PEŠÍCH...'!$C$82:$J$112,'SVOSOV - LÁVKA PRE PEŠÍCH...'!$C$118:$J$436</definedName>
    <definedName name="_xlnm.Print_Titles" localSheetId="1">'SVOSOV - LÁVKA PRE PEŠÍCH...'!$130:$130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3"/>
  <c r="BH423"/>
  <c r="BG423"/>
  <c r="BE423"/>
  <c r="T423"/>
  <c r="T422"/>
  <c r="R423"/>
  <c r="R422"/>
  <c r="P423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68"/>
  <c r="BH368"/>
  <c r="BG368"/>
  <c r="BE368"/>
  <c r="T368"/>
  <c r="R368"/>
  <c r="P368"/>
  <c r="BI363"/>
  <c r="BH363"/>
  <c r="BG363"/>
  <c r="BE363"/>
  <c r="T363"/>
  <c r="R363"/>
  <c r="P363"/>
  <c r="BI360"/>
  <c r="BH360"/>
  <c r="BG360"/>
  <c r="BE360"/>
  <c r="T360"/>
  <c r="R360"/>
  <c r="P360"/>
  <c r="BI354"/>
  <c r="BH354"/>
  <c r="BG354"/>
  <c r="BE354"/>
  <c r="T354"/>
  <c r="R354"/>
  <c r="P354"/>
  <c r="BI351"/>
  <c r="BH351"/>
  <c r="BG351"/>
  <c r="BE351"/>
  <c r="T351"/>
  <c r="R351"/>
  <c r="P351"/>
  <c r="BI348"/>
  <c r="BH348"/>
  <c r="BG348"/>
  <c r="BE348"/>
  <c r="T348"/>
  <c r="R348"/>
  <c r="P348"/>
  <c r="BI342"/>
  <c r="BH342"/>
  <c r="BG342"/>
  <c r="BE342"/>
  <c r="T342"/>
  <c r="R342"/>
  <c r="P342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27"/>
  <c r="BH327"/>
  <c r="BG327"/>
  <c r="BE327"/>
  <c r="T327"/>
  <c r="R327"/>
  <c r="P327"/>
  <c r="BI324"/>
  <c r="BH324"/>
  <c r="BG324"/>
  <c r="BE324"/>
  <c r="T324"/>
  <c r="T323"/>
  <c r="R324"/>
  <c r="R323"/>
  <c r="P324"/>
  <c r="P323"/>
  <c r="BI322"/>
  <c r="BH322"/>
  <c r="BG322"/>
  <c r="BE322"/>
  <c r="T322"/>
  <c r="R322"/>
  <c r="P322"/>
  <c r="BI319"/>
  <c r="BH319"/>
  <c r="BG319"/>
  <c r="BE319"/>
  <c r="T319"/>
  <c r="R319"/>
  <c r="P319"/>
  <c r="BI318"/>
  <c r="BH318"/>
  <c r="BG318"/>
  <c r="BE318"/>
  <c r="T318"/>
  <c r="R318"/>
  <c r="P318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09"/>
  <c r="BH309"/>
  <c r="BG309"/>
  <c r="BE309"/>
  <c r="T309"/>
  <c r="R309"/>
  <c r="P309"/>
  <c r="BI306"/>
  <c r="BH306"/>
  <c r="BG306"/>
  <c r="BE306"/>
  <c r="T306"/>
  <c r="R306"/>
  <c r="P306"/>
  <c r="BI303"/>
  <c r="BH303"/>
  <c r="BG303"/>
  <c r="BE303"/>
  <c r="T303"/>
  <c r="R303"/>
  <c r="P303"/>
  <c r="BI300"/>
  <c r="BH300"/>
  <c r="BG300"/>
  <c r="BE300"/>
  <c r="T300"/>
  <c r="R300"/>
  <c r="P300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5"/>
  <c r="BH285"/>
  <c r="BG285"/>
  <c r="BE285"/>
  <c r="T285"/>
  <c r="R285"/>
  <c r="P285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R275"/>
  <c r="P275"/>
  <c r="BI271"/>
  <c r="BH271"/>
  <c r="BG271"/>
  <c r="BE271"/>
  <c r="T271"/>
  <c r="R271"/>
  <c r="P271"/>
  <c r="BI270"/>
  <c r="BH270"/>
  <c r="BG270"/>
  <c r="BE270"/>
  <c r="T270"/>
  <c r="R270"/>
  <c r="P270"/>
  <c r="BI266"/>
  <c r="BH266"/>
  <c r="BG266"/>
  <c r="BE266"/>
  <c r="T266"/>
  <c r="R266"/>
  <c r="P266"/>
  <c r="BI263"/>
  <c r="BH263"/>
  <c r="BG263"/>
  <c r="BE263"/>
  <c r="T263"/>
  <c r="R263"/>
  <c r="P263"/>
  <c r="BI262"/>
  <c r="BH262"/>
  <c r="BG262"/>
  <c r="BE262"/>
  <c r="T262"/>
  <c r="R262"/>
  <c r="P262"/>
  <c r="BI255"/>
  <c r="BH255"/>
  <c r="BG255"/>
  <c r="BE255"/>
  <c r="T255"/>
  <c r="R255"/>
  <c r="P255"/>
  <c r="BI254"/>
  <c r="BH254"/>
  <c r="BG254"/>
  <c r="BE254"/>
  <c r="T254"/>
  <c r="R254"/>
  <c r="P254"/>
  <c r="BI248"/>
  <c r="BH248"/>
  <c r="BG248"/>
  <c r="BE248"/>
  <c r="T248"/>
  <c r="R248"/>
  <c r="P248"/>
  <c r="BI242"/>
  <c r="BH242"/>
  <c r="BG242"/>
  <c r="BE242"/>
  <c r="T242"/>
  <c r="R242"/>
  <c r="P242"/>
  <c r="BI238"/>
  <c r="BH238"/>
  <c r="BG238"/>
  <c r="BE238"/>
  <c r="T238"/>
  <c r="R238"/>
  <c r="P238"/>
  <c r="BI232"/>
  <c r="BH232"/>
  <c r="BG232"/>
  <c r="BE232"/>
  <c r="T232"/>
  <c r="R232"/>
  <c r="P232"/>
  <c r="BI228"/>
  <c r="BH228"/>
  <c r="BG228"/>
  <c r="BE228"/>
  <c r="T228"/>
  <c r="R228"/>
  <c r="P228"/>
  <c r="BI224"/>
  <c r="BH224"/>
  <c r="BG224"/>
  <c r="BE224"/>
  <c r="T224"/>
  <c r="R224"/>
  <c r="P224"/>
  <c r="BI223"/>
  <c r="BH223"/>
  <c r="BG223"/>
  <c r="BE223"/>
  <c r="T223"/>
  <c r="R223"/>
  <c r="P223"/>
  <c r="BI219"/>
  <c r="BH219"/>
  <c r="BG219"/>
  <c r="BE219"/>
  <c r="T219"/>
  <c r="R219"/>
  <c r="P219"/>
  <c r="BI215"/>
  <c r="BH215"/>
  <c r="BG215"/>
  <c r="BE215"/>
  <c r="T215"/>
  <c r="R215"/>
  <c r="P215"/>
  <c r="BI214"/>
  <c r="BH214"/>
  <c r="BG214"/>
  <c r="BE214"/>
  <c r="T214"/>
  <c r="R214"/>
  <c r="P214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76"/>
  <c r="BH176"/>
  <c r="BG176"/>
  <c r="BE176"/>
  <c r="T176"/>
  <c r="R176"/>
  <c r="P176"/>
  <c r="BI175"/>
  <c r="BH175"/>
  <c r="BG175"/>
  <c r="BE175"/>
  <c r="T175"/>
  <c r="R175"/>
  <c r="P175"/>
  <c r="BI169"/>
  <c r="BH169"/>
  <c r="BG169"/>
  <c r="BE169"/>
  <c r="T169"/>
  <c r="R169"/>
  <c r="P169"/>
  <c r="BI168"/>
  <c r="BH168"/>
  <c r="BG168"/>
  <c r="BE168"/>
  <c r="T168"/>
  <c r="R168"/>
  <c r="P168"/>
  <c r="BI162"/>
  <c r="BH162"/>
  <c r="BG162"/>
  <c r="BE162"/>
  <c r="T162"/>
  <c r="R162"/>
  <c r="P162"/>
  <c r="BI152"/>
  <c r="BH152"/>
  <c r="BG152"/>
  <c r="BE152"/>
  <c r="T152"/>
  <c r="R152"/>
  <c r="P152"/>
  <c r="BI151"/>
  <c r="BH151"/>
  <c r="BG151"/>
  <c r="BE151"/>
  <c r="T151"/>
  <c r="R151"/>
  <c r="P151"/>
  <c r="BI145"/>
  <c r="BH145"/>
  <c r="BG145"/>
  <c r="BE145"/>
  <c r="T145"/>
  <c r="R145"/>
  <c r="P145"/>
  <c r="BI141"/>
  <c r="BH141"/>
  <c r="BG141"/>
  <c r="BE141"/>
  <c r="T141"/>
  <c r="R141"/>
  <c r="P141"/>
  <c r="BI140"/>
  <c r="BH140"/>
  <c r="BG140"/>
  <c r="BE140"/>
  <c r="T140"/>
  <c r="R140"/>
  <c r="P140"/>
  <c r="BI134"/>
  <c r="BH134"/>
  <c r="BG134"/>
  <c r="BE134"/>
  <c r="T134"/>
  <c r="R134"/>
  <c r="P134"/>
  <c r="F125"/>
  <c r="E123"/>
  <c r="F89"/>
  <c r="E87"/>
  <c r="J24"/>
  <c r="E24"/>
  <c r="J128"/>
  <c r="J23"/>
  <c r="J21"/>
  <c r="E21"/>
  <c r="J127"/>
  <c r="J20"/>
  <c r="J18"/>
  <c r="E18"/>
  <c r="F128"/>
  <c r="J17"/>
  <c r="J15"/>
  <c r="E15"/>
  <c r="F91"/>
  <c r="J14"/>
  <c r="J12"/>
  <c r="J125"/>
  <c r="E7"/>
  <c r="E121"/>
  <c i="1" r="L90"/>
  <c r="AM90"/>
  <c r="AM89"/>
  <c r="L89"/>
  <c r="AM87"/>
  <c r="L87"/>
  <c r="L85"/>
  <c r="L84"/>
  <c i="2" r="J425"/>
  <c r="BK412"/>
  <c r="BK390"/>
  <c r="BK351"/>
  <c r="BK248"/>
  <c r="BK436"/>
  <c r="BK431"/>
  <c r="J413"/>
  <c r="J390"/>
  <c r="BK309"/>
  <c r="BK262"/>
  <c r="BK183"/>
  <c r="J419"/>
  <c r="J391"/>
  <c r="BK342"/>
  <c r="BK284"/>
  <c r="J184"/>
  <c r="BK415"/>
  <c r="J378"/>
  <c r="J294"/>
  <c r="BK254"/>
  <c r="J182"/>
  <c r="J418"/>
  <c r="J385"/>
  <c r="J318"/>
  <c r="J285"/>
  <c r="J214"/>
  <c r="J402"/>
  <c r="J376"/>
  <c r="J405"/>
  <c r="J303"/>
  <c r="J242"/>
  <c r="BK152"/>
  <c r="BK376"/>
  <c r="BK238"/>
  <c r="J140"/>
  <c r="BK368"/>
  <c r="J219"/>
  <c r="J151"/>
  <c r="J431"/>
  <c r="J404"/>
  <c r="BK394"/>
  <c r="BK324"/>
  <c r="J292"/>
  <c r="BK186"/>
  <c r="BK426"/>
  <c r="BK397"/>
  <c r="BK384"/>
  <c r="BK354"/>
  <c r="J271"/>
  <c r="J145"/>
  <c r="BK410"/>
  <c r="BK318"/>
  <c r="J263"/>
  <c r="BK169"/>
  <c r="BK409"/>
  <c r="BK348"/>
  <c r="BK314"/>
  <c r="J254"/>
  <c i="1" r="AS94"/>
  <c i="2" r="BK396"/>
  <c r="BK413"/>
  <c r="J395"/>
  <c r="J278"/>
  <c r="J215"/>
  <c r="BK434"/>
  <c r="J348"/>
  <c r="BK168"/>
  <c r="J427"/>
  <c r="J414"/>
  <c r="J403"/>
  <c r="BK388"/>
  <c r="J354"/>
  <c r="J309"/>
  <c r="BK162"/>
  <c r="J434"/>
  <c r="J426"/>
  <c r="BK401"/>
  <c r="J373"/>
  <c r="J295"/>
  <c r="J266"/>
  <c r="J200"/>
  <c r="J430"/>
  <c r="BK421"/>
  <c r="J392"/>
  <c r="BK382"/>
  <c r="BK333"/>
  <c r="J270"/>
  <c r="BK176"/>
  <c r="J421"/>
  <c r="BK392"/>
  <c r="BK306"/>
  <c r="BK214"/>
  <c r="BK429"/>
  <c r="BK414"/>
  <c r="BK360"/>
  <c r="BK313"/>
  <c r="J275"/>
  <c r="BK134"/>
  <c r="J399"/>
  <c r="J379"/>
  <c r="BK339"/>
  <c r="J401"/>
  <c r="BK295"/>
  <c r="J232"/>
  <c r="BK145"/>
  <c r="J255"/>
  <c r="J162"/>
  <c r="J417"/>
  <c r="BK404"/>
  <c r="J383"/>
  <c r="J319"/>
  <c r="J228"/>
  <c r="J432"/>
  <c r="J420"/>
  <c r="BK399"/>
  <c r="J333"/>
  <c r="J293"/>
  <c r="BK201"/>
  <c r="J152"/>
  <c r="BK407"/>
  <c r="BK398"/>
  <c r="BK327"/>
  <c r="BK281"/>
  <c r="J185"/>
  <c r="J423"/>
  <c r="J397"/>
  <c r="J368"/>
  <c r="BK292"/>
  <c r="BK200"/>
  <c r="BK425"/>
  <c r="BK400"/>
  <c r="BK319"/>
  <c r="J300"/>
  <c r="BK223"/>
  <c r="J394"/>
  <c r="J351"/>
  <c r="J411"/>
  <c r="J393"/>
  <c r="J248"/>
  <c r="J169"/>
  <c r="BK378"/>
  <c r="BK184"/>
  <c r="BK423"/>
  <c r="BK393"/>
  <c r="BK373"/>
  <c r="BK322"/>
  <c r="BK255"/>
  <c r="J168"/>
  <c r="BK435"/>
  <c r="J416"/>
  <c r="J396"/>
  <c r="BK303"/>
  <c r="BK291"/>
  <c r="BK224"/>
  <c r="J429"/>
  <c r="BK403"/>
  <c r="BK385"/>
  <c r="J363"/>
  <c r="J291"/>
  <c r="BK228"/>
  <c r="BK427"/>
  <c r="J409"/>
  <c r="J377"/>
  <c r="BK270"/>
  <c r="BK215"/>
  <c r="J428"/>
  <c r="BK391"/>
  <c r="J324"/>
  <c r="J306"/>
  <c r="J238"/>
  <c r="BK417"/>
  <c r="J387"/>
  <c r="J314"/>
  <c r="BK408"/>
  <c r="J400"/>
  <c r="BK285"/>
  <c r="BK219"/>
  <c r="J134"/>
  <c r="J374"/>
  <c r="J183"/>
  <c r="BK418"/>
  <c r="J407"/>
  <c r="J382"/>
  <c r="J336"/>
  <c r="BK271"/>
  <c r="BK182"/>
  <c r="BK432"/>
  <c r="BK428"/>
  <c r="J398"/>
  <c r="BK383"/>
  <c r="BK296"/>
  <c r="BK275"/>
  <c r="J223"/>
  <c r="BK175"/>
  <c r="BK405"/>
  <c r="BK386"/>
  <c r="BK377"/>
  <c r="BK300"/>
  <c r="J201"/>
  <c r="J412"/>
  <c r="J388"/>
  <c r="J342"/>
  <c r="J262"/>
  <c r="J199"/>
  <c r="BK419"/>
  <c r="J389"/>
  <c r="J322"/>
  <c r="J296"/>
  <c r="BK185"/>
  <c r="BK416"/>
  <c r="BK374"/>
  <c r="BK402"/>
  <c r="BK293"/>
  <c r="BK266"/>
  <c r="J186"/>
  <c r="J384"/>
  <c r="BK336"/>
  <c r="J175"/>
  <c r="BK420"/>
  <c r="J410"/>
  <c r="BK363"/>
  <c r="J313"/>
  <c r="BK199"/>
  <c r="J436"/>
  <c r="BK430"/>
  <c r="J408"/>
  <c r="BK395"/>
  <c r="BK294"/>
  <c r="BK242"/>
  <c r="J176"/>
  <c r="J406"/>
  <c r="BK389"/>
  <c r="BK379"/>
  <c r="J315"/>
  <c r="BK263"/>
  <c r="J141"/>
  <c r="BK387"/>
  <c r="BK278"/>
  <c r="BK232"/>
  <c r="BK140"/>
  <c r="BK411"/>
  <c r="J339"/>
  <c r="BK315"/>
  <c r="J281"/>
  <c r="BK141"/>
  <c r="J415"/>
  <c r="J386"/>
  <c r="J360"/>
  <c r="BK406"/>
  <c r="J284"/>
  <c r="J224"/>
  <c r="J435"/>
  <c r="J327"/>
  <c r="BK151"/>
  <c l="1" r="BK218"/>
  <c r="J218"/>
  <c r="J99"/>
  <c r="T261"/>
  <c r="P133"/>
  <c r="BK269"/>
  <c r="J269"/>
  <c r="J101"/>
  <c r="T290"/>
  <c r="R133"/>
  <c r="P269"/>
  <c r="R290"/>
  <c r="BK375"/>
  <c r="J375"/>
  <c r="J106"/>
  <c r="P381"/>
  <c r="BK433"/>
  <c r="J433"/>
  <c r="J111"/>
  <c r="R218"/>
  <c r="R261"/>
  <c r="P290"/>
  <c r="T326"/>
  <c r="R381"/>
  <c r="T424"/>
  <c r="BK133"/>
  <c r="J133"/>
  <c r="J98"/>
  <c r="T218"/>
  <c r="R269"/>
  <c r="P326"/>
  <c r="P325"/>
  <c r="T381"/>
  <c r="T380"/>
  <c r="R424"/>
  <c r="P433"/>
  <c r="P218"/>
  <c r="P261"/>
  <c r="T269"/>
  <c r="BK326"/>
  <c r="J326"/>
  <c r="J105"/>
  <c r="P375"/>
  <c r="R375"/>
  <c r="T375"/>
  <c r="P424"/>
  <c r="R433"/>
  <c r="T133"/>
  <c r="T132"/>
  <c r="BK261"/>
  <c r="J261"/>
  <c r="J100"/>
  <c r="BK290"/>
  <c r="J290"/>
  <c r="J102"/>
  <c r="R326"/>
  <c r="R325"/>
  <c r="BK381"/>
  <c r="J381"/>
  <c r="J108"/>
  <c r="BK424"/>
  <c r="J424"/>
  <c r="J110"/>
  <c r="T433"/>
  <c r="BK323"/>
  <c r="J323"/>
  <c r="J103"/>
  <c r="BK422"/>
  <c r="J422"/>
  <c r="J109"/>
  <c r="J92"/>
  <c r="F127"/>
  <c r="BF141"/>
  <c r="BF176"/>
  <c r="BF199"/>
  <c r="BF214"/>
  <c r="BF248"/>
  <c r="BF266"/>
  <c r="BF293"/>
  <c r="BF300"/>
  <c r="BF306"/>
  <c r="BF363"/>
  <c r="BF379"/>
  <c r="BF382"/>
  <c r="BF385"/>
  <c r="BF387"/>
  <c r="BF434"/>
  <c r="BF200"/>
  <c r="BF201"/>
  <c r="BF254"/>
  <c r="BF291"/>
  <c r="BF295"/>
  <c r="BF391"/>
  <c r="BF417"/>
  <c r="BF315"/>
  <c r="BF318"/>
  <c r="BF342"/>
  <c r="BF377"/>
  <c r="BF383"/>
  <c r="BF384"/>
  <c r="BF388"/>
  <c r="BF411"/>
  <c r="BF412"/>
  <c r="BF413"/>
  <c r="BF419"/>
  <c r="J89"/>
  <c r="BF145"/>
  <c r="BF151"/>
  <c r="BF168"/>
  <c r="BF169"/>
  <c r="BF182"/>
  <c r="BF219"/>
  <c r="BF228"/>
  <c r="BF242"/>
  <c r="BF263"/>
  <c r="BF309"/>
  <c r="BF333"/>
  <c r="BF351"/>
  <c r="BF368"/>
  <c r="BF373"/>
  <c r="BF396"/>
  <c r="BF402"/>
  <c r="BF405"/>
  <c r="BF406"/>
  <c r="BF415"/>
  <c r="BF416"/>
  <c r="BF423"/>
  <c r="BF175"/>
  <c r="BF183"/>
  <c r="BF186"/>
  <c r="BF223"/>
  <c r="BF224"/>
  <c r="BF255"/>
  <c r="BF284"/>
  <c r="BF285"/>
  <c r="BF313"/>
  <c r="BF314"/>
  <c r="BF324"/>
  <c r="BF327"/>
  <c r="BF354"/>
  <c r="BF360"/>
  <c r="BF389"/>
  <c r="BF390"/>
  <c r="BF393"/>
  <c r="BF395"/>
  <c r="BF398"/>
  <c r="BF403"/>
  <c r="BF404"/>
  <c r="BF407"/>
  <c r="BF408"/>
  <c r="BF420"/>
  <c r="BF421"/>
  <c r="BF425"/>
  <c r="BF426"/>
  <c r="J91"/>
  <c r="BF134"/>
  <c r="BF152"/>
  <c r="BF162"/>
  <c r="BF238"/>
  <c r="BF262"/>
  <c r="BF292"/>
  <c r="BF294"/>
  <c r="BF322"/>
  <c r="BF339"/>
  <c r="BF400"/>
  <c r="BF401"/>
  <c r="BF418"/>
  <c r="BF427"/>
  <c r="BF428"/>
  <c r="BF429"/>
  <c r="E85"/>
  <c r="BF140"/>
  <c r="BF215"/>
  <c r="BF232"/>
  <c r="BF270"/>
  <c r="BF271"/>
  <c r="BF278"/>
  <c r="BF281"/>
  <c r="BF296"/>
  <c r="BF319"/>
  <c r="BF336"/>
  <c r="BF374"/>
  <c r="BF386"/>
  <c r="BF392"/>
  <c r="BF409"/>
  <c r="BF410"/>
  <c r="BF414"/>
  <c r="BF430"/>
  <c r="BF431"/>
  <c r="BF432"/>
  <c r="BF435"/>
  <c r="BF436"/>
  <c r="F92"/>
  <c r="BF184"/>
  <c r="BF185"/>
  <c r="BF275"/>
  <c r="BF303"/>
  <c r="BF348"/>
  <c r="BF376"/>
  <c r="BF378"/>
  <c r="BF394"/>
  <c r="BF397"/>
  <c r="BF399"/>
  <c r="F36"/>
  <c i="1" r="BC95"/>
  <c r="BC94"/>
  <c r="W32"/>
  <c i="2" r="F35"/>
  <c i="1" r="BB95"/>
  <c r="BB94"/>
  <c r="W31"/>
  <c i="2" r="F37"/>
  <c i="1" r="BD95"/>
  <c r="BD94"/>
  <c r="W33"/>
  <c i="2" r="J33"/>
  <c i="1" r="AV95"/>
  <c i="2" r="F33"/>
  <c i="1" r="AZ95"/>
  <c r="AZ94"/>
  <c r="AV94"/>
  <c r="AK29"/>
  <c i="2" l="1" r="P380"/>
  <c r="T325"/>
  <c r="T131"/>
  <c r="R380"/>
  <c r="P132"/>
  <c r="P131"/>
  <c i="1" r="AU95"/>
  <c i="2" r="R132"/>
  <c r="R131"/>
  <c r="BK325"/>
  <c r="J325"/>
  <c r="J104"/>
  <c r="BK132"/>
  <c r="J132"/>
  <c r="J97"/>
  <c r="BK380"/>
  <c r="J380"/>
  <c r="J107"/>
  <c i="1" r="AY94"/>
  <c r="AX94"/>
  <c i="2" r="F34"/>
  <c i="1" r="BA95"/>
  <c r="BA94"/>
  <c r="W30"/>
  <c r="AU94"/>
  <c i="2" r="J34"/>
  <c i="1" r="AW95"/>
  <c r="AT95"/>
  <c r="W29"/>
  <c i="2" l="1" r="BK131"/>
  <c r="J131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<sst xmlns="http://schemas.openxmlformats.org/spreadsheetml/2006/main">
  <si>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</si>
  <si>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</si>
  <si>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</si>
  <si>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</si>
  <si>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</si>
  <si>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{e171a8df-c1c2-484d-a04d-d2d91c11b1b6}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</si>
  <si>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</si>
  <si>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</si>
  <si>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</si>
  <si>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</si>
  <si>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</si>
  <si>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</si>
  <si>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</si>
  <si>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IMPORT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</si>
  <si>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</si>
  <si>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</si>
  <si>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SVOSOV - LÁVKA PRE PEŠÍCH CEZ RIEKU VÁH, SVOŠOV-082022</t>
  </si>
  <si>
    <t>JKSO:</t>
  </si>
  <si>
    <t>KS:</t>
  </si>
  <si>
    <t>Miesto:</t>
  </si>
  <si>
    <t xml:space="preserve"> </t>
  </si>
  <si>
    <t>Dátum:</t>
  </si>
  <si>
    <t>12. 9. 2022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</si>
  <si>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</si>
  <si>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</si>
  <si>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</si>
  <si>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</si>
  <si>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</si>
  <si>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</si>
  <si>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</si>
  <si>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</si>
  <si>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</si>
  <si>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</si>
  <si>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</si>
  <si>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</si>
  <si>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</si>
  <si>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</si>
  <si>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</si>
  <si>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</si>
  <si>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</si>
  <si>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</si>
  <si>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</si>
  <si>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</si>
  <si>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</si>
  <si>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</si>
  <si>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</si>
  <si>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</si>
  <si>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</si>
  <si>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</si>
  <si>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</si>
  <si>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</si>
  <si>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</si>
  <si>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</si>
  <si>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</si>
  <si>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</si>
  <si>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</si>
  <si>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</si>
  <si>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</si>
  <si>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</si>
  <si>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</si>
  <si>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</si>
  <si>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</si>
  <si>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</si>
  <si>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</si>
  <si>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</si>
  <si>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</si>
  <si>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</si>
  <si>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</si>
  <si>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</si>
  <si>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</si>
  <si>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</si>
  <si>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</si>
  <si>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</si>
  <si>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</si>
  <si>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</si>
  <si>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</si>
  <si>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SVOSOV</t>
  </si>
  <si>
    <t>LÁVKA PRE PEŠÍCH...</t>
  </si>
  <si>
    <t>STA</t>
  </si>
  <si>
    <t>1</t>
  </si>
  <si>
    <t>{10aa995d-c8a4-46d4-bb6b-44ab75acd054}</t>
  </si>
  <si>
    <t>KRYCÍ LIST ROZPOČTU</t>
  </si>
  <si>
    <t>Objekt:</t>
  </si>
  <si>
    <t>SVOSOV - LÁVKA PRE PEŠÍCH...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</si>
  <si>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</si>
  <si>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</si>
  <si>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</si>
  <si>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</si>
  <si>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</si>
  <si>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</si>
  <si>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</si>
  <si>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</si>
  <si>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</si>
  <si>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</si>
  <si>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</si>
  <si>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</si>
  <si>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</si>
  <si>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</si>
  <si>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</si>
  <si>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</si>
  <si>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</si>
  <si>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33-M - Montáže dopravných zariadení, skladových zariadení a váh</t>
  </si>
  <si>
    <t xml:space="preserve">    46-M - Zemné práce vykonávané pri externých montážnych prácach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</si>
  <si>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</si>
  <si>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</si>
  <si>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</si>
  <si>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</si>
  <si>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</si>
  <si>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</si>
  <si>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</si>
  <si>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</si>
  <si>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</si>
  <si>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</si>
  <si>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</si>
  <si>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</si>
  <si>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</si>
  <si>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</si>
  <si>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</si>
  <si>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</si>
  <si>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</si>
  <si>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</si>
  <si>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113106241.S</t>
  </si>
  <si>
    <t xml:space="preserve">Rozoberanie vozovky a plochy z panelov so škárami zaliatymi asfaltovou alebo cementovou maltou,  -0,40800t</t>
  </si>
  <si>
    <t>m2</t>
  </si>
  <si>
    <t>4</t>
  </si>
  <si>
    <t>2</t>
  </si>
  <si>
    <t>VV</t>
  </si>
  <si>
    <t>pre skladovú plochu na strane SVOŠOV</t>
  </si>
  <si>
    <t>608,0+16,46+227,07</t>
  </si>
  <si>
    <t xml:space="preserve">brod </t>
  </si>
  <si>
    <t>226,0*2+70,0</t>
  </si>
  <si>
    <t>Súčet</t>
  </si>
  <si>
    <t>121101111.S</t>
  </si>
  <si>
    <t>Odstránenie ornice s vodor. premiestn. na hromady, so zložením na vzdialenosť do 100 m a do 100m3</t>
  </si>
  <si>
    <t>m3</t>
  </si>
  <si>
    <t>3</t>
  </si>
  <si>
    <t>130201001.S</t>
  </si>
  <si>
    <t>Výkop jamy a ryhy v obmedzenom priestore horn. tr.3 ručne</t>
  </si>
  <si>
    <t>6</t>
  </si>
  <si>
    <t>pre osadenie dopravných značiek</t>
  </si>
  <si>
    <t>0,3*0,3*0,8*10</t>
  </si>
  <si>
    <t>131201101.S</t>
  </si>
  <si>
    <t>Výkop nezapaženej jamy v hornine 3, do 100 m3</t>
  </si>
  <si>
    <t>8</t>
  </si>
  <si>
    <t>pre nájazd na brod strana Svošov</t>
  </si>
  <si>
    <t>7,8*10,4*0,8</t>
  </si>
  <si>
    <t>pre nájazd na brod dtrana Hubová</t>
  </si>
  <si>
    <t>6,0*8,0*0,9</t>
  </si>
  <si>
    <t>5</t>
  </si>
  <si>
    <t>131201102.S</t>
  </si>
  <si>
    <t>Výkop nezapaženej jamy v hornine 3, nad 100 do 1000 m3</t>
  </si>
  <si>
    <t>10</t>
  </si>
  <si>
    <t>131201109.S</t>
  </si>
  <si>
    <t>Hĺbenie nezapažených jám a zárezov. Príplatok za lepivosť horniny 3</t>
  </si>
  <si>
    <t>12</t>
  </si>
  <si>
    <t>plochaSvošov*0,3</t>
  </si>
  <si>
    <t>pre cestu</t>
  </si>
  <si>
    <t>50,0*(3,6+0,2*2)</t>
  </si>
  <si>
    <t>najazdy na brod</t>
  </si>
  <si>
    <t>najazdy</t>
  </si>
  <si>
    <t>563,555*0,25 "Prepočítané koeficientom množstva</t>
  </si>
  <si>
    <t>7</t>
  </si>
  <si>
    <t>131301202.S</t>
  </si>
  <si>
    <t>Výkop zapaženej jamy v hornine 4, nad 100 do 1000 m3</t>
  </si>
  <si>
    <t>14</t>
  </si>
  <si>
    <t>strana Hubová</t>
  </si>
  <si>
    <t>8,0*5,2*2,0</t>
  </si>
  <si>
    <t>strana Svošov</t>
  </si>
  <si>
    <t>21,0*12,0*2,3+12,0*2,2*1,2</t>
  </si>
  <si>
    <t>131301209.S</t>
  </si>
  <si>
    <t>Príplatok za lepivosť pri hĺbení zapažených jám a zárezov s urovnaním dna v hornine 4</t>
  </si>
  <si>
    <t>16</t>
  </si>
  <si>
    <t>9</t>
  </si>
  <si>
    <t>151101201.S</t>
  </si>
  <si>
    <t>Paženie stien bez rozopretia alebo vzopretia, príložné hĺbky do 4m</t>
  </si>
  <si>
    <t>18</t>
  </si>
  <si>
    <t>(8,0+5,2)*2*2,0</t>
  </si>
  <si>
    <t>(21,0+12,0)*2*2,3+(12,0+2,2)*2*1,2</t>
  </si>
  <si>
    <t>151101211.S</t>
  </si>
  <si>
    <t>Odstránenie paženia stien príložné hĺbky do 4 m</t>
  </si>
  <si>
    <t>11</t>
  </si>
  <si>
    <t>151101301.S</t>
  </si>
  <si>
    <t>Rozopretie zapažených stien pri pažení príložnom hĺbky do 4 m</t>
  </si>
  <si>
    <t>22</t>
  </si>
  <si>
    <t>151101311.S</t>
  </si>
  <si>
    <t>Odstránenie rozopretia stien paženia príložného hĺbky do 4 m</t>
  </si>
  <si>
    <t>24</t>
  </si>
  <si>
    <t>13</t>
  </si>
  <si>
    <t>162201102.S</t>
  </si>
  <si>
    <t>Vodorovné premiestnenie výkopku z horniny 1-4 nad 20-50m</t>
  </si>
  <si>
    <t>26</t>
  </si>
  <si>
    <t>162301132.S</t>
  </si>
  <si>
    <t xml:space="preserve">Vodorovné premiestnenie výkopku po nespevnenej ceste z  horniny tr.1-4, nad 100 do 1000 m3 na vzdialenosť do 1000 m</t>
  </si>
  <si>
    <t>28</t>
  </si>
  <si>
    <t>15</t>
  </si>
  <si>
    <t>162501122.S</t>
  </si>
  <si>
    <t>Vodorovné premiestnenie výkopku po spevnenej ceste z horniny tr.1-4, nad 100 do 1000 m3 na vzdialenosť do 3000 m</t>
  </si>
  <si>
    <t>30</t>
  </si>
  <si>
    <t>162501123.S</t>
  </si>
  <si>
    <t>Vodorovné premiestnenie výkopku po spevnenej ceste z horniny tr.1-4, nad 100 do 1000 m3, príplatok k cene za každých ďalšich a začatých 1000 m</t>
  </si>
  <si>
    <t>32</t>
  </si>
  <si>
    <t>jama1-zasyp1</t>
  </si>
  <si>
    <t>jama2-zasyp2+jama3</t>
  </si>
  <si>
    <t>cesta1</t>
  </si>
  <si>
    <t>najazdy pre brod</t>
  </si>
  <si>
    <t>pätka</t>
  </si>
  <si>
    <t>788,505*16 "Prepočítané koeficientom množstva</t>
  </si>
  <si>
    <t>17</t>
  </si>
  <si>
    <t>167101102.S</t>
  </si>
  <si>
    <t>Nakladanie neuľahnutého výkopku z hornín tr.1-4 nad 100 do 1000 m3</t>
  </si>
  <si>
    <t>34</t>
  </si>
  <si>
    <t>171201202.S</t>
  </si>
  <si>
    <t>Uloženie sypaniny na skládky nad 100 do 1000 m3</t>
  </si>
  <si>
    <t>36</t>
  </si>
  <si>
    <t>19</t>
  </si>
  <si>
    <t>171209002.S</t>
  </si>
  <si>
    <t>Poplatok za skladovanie - zemina a kamenivo (17 05) ostatné</t>
  </si>
  <si>
    <t>t</t>
  </si>
  <si>
    <t>38</t>
  </si>
  <si>
    <t>788,505*1,8 "Prepočítané koeficientom množstva</t>
  </si>
  <si>
    <t>180401211.S</t>
  </si>
  <si>
    <t>Založenie trávnika lúčneho výsevom v rovine alebo na svahu do 1:5</t>
  </si>
  <si>
    <t>40</t>
  </si>
  <si>
    <t>21</t>
  </si>
  <si>
    <t>M</t>
  </si>
  <si>
    <t>005720001500.S</t>
  </si>
  <si>
    <t>Osivá tráv - výber trávových semien</t>
  </si>
  <si>
    <t>kg</t>
  </si>
  <si>
    <t>42</t>
  </si>
  <si>
    <t>719,53*0,0309 "Prepočítané koeficientom množstva</t>
  </si>
  <si>
    <t>Zakladanie</t>
  </si>
  <si>
    <t>221942123.S</t>
  </si>
  <si>
    <t>Nastraženie a zabaranenie oceľ. ihiel, pilót zvislých nad 15-70 kg/m do 7m</t>
  </si>
  <si>
    <t>m</t>
  </si>
  <si>
    <t>44</t>
  </si>
  <si>
    <t>strana SVOŠOV</t>
  </si>
  <si>
    <t>7,0*8</t>
  </si>
  <si>
    <t>23</t>
  </si>
  <si>
    <t>146510000400.S</t>
  </si>
  <si>
    <t>Rúrka oceľová typ I Ms 12" pažnicová geologická</t>
  </si>
  <si>
    <t>46</t>
  </si>
  <si>
    <t>224311223.S</t>
  </si>
  <si>
    <t>Výplň pilót z portlandského betónu železového vodostavebného tr. C 25/30 bez pažiacej suspenzie</t>
  </si>
  <si>
    <t>48</t>
  </si>
  <si>
    <t>7,0*8*3,14*(0,3)^2/4</t>
  </si>
  <si>
    <t>25</t>
  </si>
  <si>
    <t>224361114.S</t>
  </si>
  <si>
    <t>Výstuž pilót betónovaných do zeme, s vytiahnutím pažnice, z ocele B500 (10505)</t>
  </si>
  <si>
    <t>50</t>
  </si>
  <si>
    <t>(7,0*8*3,14*(0,3)^2/4)*100/1000</t>
  </si>
  <si>
    <t>271533001.S</t>
  </si>
  <si>
    <t xml:space="preserve">Násyp pod základové konštrukcie so zhutnením z  kameniva hrubého drveného fr.32-63 mm</t>
  </si>
  <si>
    <t>52</t>
  </si>
  <si>
    <t>6,0*3,2*0,15</t>
  </si>
  <si>
    <t>20,0*11,0*0,15</t>
  </si>
  <si>
    <t>27</t>
  </si>
  <si>
    <t>275313611.S</t>
  </si>
  <si>
    <t>Betón základových pätiek, prostý tr. C 16/20</t>
  </si>
  <si>
    <t>54</t>
  </si>
  <si>
    <t>275321118.S</t>
  </si>
  <si>
    <t>Základové pätky a bloky mostných konštrukcií z betónu železového tr. C 30/37</t>
  </si>
  <si>
    <t>56</t>
  </si>
  <si>
    <t>6,0*3,5*2,0+6,0*1,2*1,0</t>
  </si>
  <si>
    <t>10,0*7,0*1,5*2+5,0*1,0*1,0*3+10,0*1,0*1,2+6,56*1,5*2+3,4*1,5*2</t>
  </si>
  <si>
    <t>29</t>
  </si>
  <si>
    <t>275354111.S</t>
  </si>
  <si>
    <t xml:space="preserve">Debnenie základových pätiek mostných konštrukcií  - zhotovenie</t>
  </si>
  <si>
    <t>58</t>
  </si>
  <si>
    <t>(6,0+3,5)*2*2,0+(6,0+1,2)*2*1,0</t>
  </si>
  <si>
    <t>(10,0+7,0)*2*1,5*2+(5,0+1,0)*2*1,0*3+(10,0+1,0)*2*1,2+6,56*1,5*2+3,4*1,5*2</t>
  </si>
  <si>
    <t>275354211.S</t>
  </si>
  <si>
    <t xml:space="preserve">Debnenie základových pätiek mostných konštrukcií  - odstránenie</t>
  </si>
  <si>
    <t>60</t>
  </si>
  <si>
    <t>31</t>
  </si>
  <si>
    <t>275362111.S</t>
  </si>
  <si>
    <t xml:space="preserve">Výstuž základových pätiek a blokov z betonárskej ocele B500 (10505)  mostných konštrukcií</t>
  </si>
  <si>
    <t>62</t>
  </si>
  <si>
    <t>(6,0*3,5*2,0+6,0*1,2*1,0)*100/1000</t>
  </si>
  <si>
    <t>(10,0*7,0*1,5*2+5,0*1,0*1,0*3+10,0*1,0*1,2+6,56*1,5*2+3,4*1,5*2)*100/1000</t>
  </si>
  <si>
    <t>Vodorovné konštrukcie</t>
  </si>
  <si>
    <t>421321238.S</t>
  </si>
  <si>
    <t>Mostné nosné konštrukcie doskové z betónu železového tr. C 30/37</t>
  </si>
  <si>
    <t>64</t>
  </si>
  <si>
    <t>33</t>
  </si>
  <si>
    <t>421362116.S</t>
  </si>
  <si>
    <t>Výstuž prechodovej dosky z betonárskej ocele B500 (10505) mostných konštrukcií</t>
  </si>
  <si>
    <t>66</t>
  </si>
  <si>
    <t>2882,0/1000</t>
  </si>
  <si>
    <t>421362311.S</t>
  </si>
  <si>
    <t>Výstuž mostných dosiek zo zváraných sietí do 4 kg/m2</t>
  </si>
  <si>
    <t>68</t>
  </si>
  <si>
    <t>2530,0/1000</t>
  </si>
  <si>
    <t>Komunikácie</t>
  </si>
  <si>
    <t>35</t>
  </si>
  <si>
    <t>564661111.S</t>
  </si>
  <si>
    <t>Podklad z kameniva hrubého drveného veľ. 63-125 mm s rozprestretím a zhutnením, po zhutnení hr. 200 mm</t>
  </si>
  <si>
    <t>70</t>
  </si>
  <si>
    <t>564681111.S</t>
  </si>
  <si>
    <t>Podklad z kameniva hrubého drveného veľ. 63-125 mm s rozprestretím a zhutnením, po zhutnení hr. 300 mm</t>
  </si>
  <si>
    <t>72</t>
  </si>
  <si>
    <t>vytvorenie cesty v brode 2 vrstvy</t>
  </si>
  <si>
    <t>(548,25+200,0+489,0+226,0+70,0)*2</t>
  </si>
  <si>
    <t>37</t>
  </si>
  <si>
    <t>564751111.S</t>
  </si>
  <si>
    <t>Podklad alebo kryt z kameniva hrubého drveného veľ. 32-63 mm s rozprestretím a zhutnením hr. 150 mm</t>
  </si>
  <si>
    <t>74</t>
  </si>
  <si>
    <t>3,6*50,0</t>
  </si>
  <si>
    <t>567134315.S</t>
  </si>
  <si>
    <t>Podklad z podkladového betónu PB III tr. C 12/15 hr. 200 mm</t>
  </si>
  <si>
    <t>76</t>
  </si>
  <si>
    <t>39</t>
  </si>
  <si>
    <t>576331111.S</t>
  </si>
  <si>
    <t>Koberec asfaltový z kameniva drobného ťaženého s rozprestretím a so zhutnením, po zhutnení hr. 40 mm</t>
  </si>
  <si>
    <t>78</t>
  </si>
  <si>
    <t>584121111.S</t>
  </si>
  <si>
    <t>Osadenie cestných panelov zo železového betónu, so zhotovením podkladu z kam. ťaženého do hr. 40 mm</t>
  </si>
  <si>
    <t>80</t>
  </si>
  <si>
    <t>41</t>
  </si>
  <si>
    <t>593810000400.S</t>
  </si>
  <si>
    <t>Cestný panel IZD 300/150/15 JP 6 ton, lxšxv 3000x1500x150 mm</t>
  </si>
  <si>
    <t>ks</t>
  </si>
  <si>
    <t>82</t>
  </si>
  <si>
    <t>1373,53/(3,0*1,5)</t>
  </si>
  <si>
    <t>305,229*1,01 "Prepočítané koeficientom množstva</t>
  </si>
  <si>
    <t>Ostatné konštrukcie a práce-búranie</t>
  </si>
  <si>
    <t>914001111.S</t>
  </si>
  <si>
    <t>Osadenie a montáž cestnej zvislej dopravnej značky na stĺpik, stĺp, konzolu alebo objekt</t>
  </si>
  <si>
    <t>84</t>
  </si>
  <si>
    <t>43</t>
  </si>
  <si>
    <t>404410000565</t>
  </si>
  <si>
    <t>Výstražná značka ZDZ 143-10 "Cyklisti (umiestnenie vpravo)", Zn lisovaná, V1-630 mm, RA1, P3, E2, SP1</t>
  </si>
  <si>
    <t>86</t>
  </si>
  <si>
    <t>404440000200.S</t>
  </si>
  <si>
    <t>Úchyt na stĺpik, d 40x40 mm</t>
  </si>
  <si>
    <t>88</t>
  </si>
  <si>
    <t>45</t>
  </si>
  <si>
    <t>404490008500.S</t>
  </si>
  <si>
    <t>Stĺpik Zn, rozmer 40x40 mm, dĺžka 2 m, (červeno - biely reflexný polep), pre dopravné značky</t>
  </si>
  <si>
    <t>90</t>
  </si>
  <si>
    <t>404490008700.S</t>
  </si>
  <si>
    <t>Krytka stĺpika, 40x40 mm</t>
  </si>
  <si>
    <t>92</t>
  </si>
  <si>
    <t>47</t>
  </si>
  <si>
    <t>915701113.S</t>
  </si>
  <si>
    <t>Zhotovenie vodorov. značenia z náterových hmôt hr. 2,5 až 3 mm - stopčiary, zebry, šipky a pod.</t>
  </si>
  <si>
    <t>94</t>
  </si>
  <si>
    <t>značka 635 "koridor pre cyklistov!</t>
  </si>
  <si>
    <t>0,8*40</t>
  </si>
  <si>
    <t>404460002022.S</t>
  </si>
  <si>
    <t>Farba akrylátová biela pre značenie ciest na asfalt alebo betón</t>
  </si>
  <si>
    <t>96</t>
  </si>
  <si>
    <t>32*4,5 "Prepočítané koeficientom množstva</t>
  </si>
  <si>
    <t>49</t>
  </si>
  <si>
    <t>916361111.S</t>
  </si>
  <si>
    <t>Osadenie cestného obrubníka betónového ležatého do lôžka z betónu prostého tr. C 12/15 s bočnou oporou</t>
  </si>
  <si>
    <t>98</t>
  </si>
  <si>
    <t>50,0*2</t>
  </si>
  <si>
    <t>592170002100.S</t>
  </si>
  <si>
    <t>Obrubník cestný, lxšxv 1000x100x200 mm, skosenie 15/15 mm</t>
  </si>
  <si>
    <t>100</t>
  </si>
  <si>
    <t>100*1,01 "Prepočítané koeficientom množstva</t>
  </si>
  <si>
    <t>51</t>
  </si>
  <si>
    <t>918101112.S</t>
  </si>
  <si>
    <t>Lôžko pod obrubníky, krajníky alebo obruby z dlažobných kociek z betónu prostého tr. C 16/20</t>
  </si>
  <si>
    <t>102</t>
  </si>
  <si>
    <t>50,0*2*0,15*0,2</t>
  </si>
  <si>
    <t>966077151.R1</t>
  </si>
  <si>
    <t>Demontáž existujúcej lávky (odhad hrubý cca 30t)</t>
  </si>
  <si>
    <t>kus</t>
  </si>
  <si>
    <t>104</t>
  </si>
  <si>
    <t>53</t>
  </si>
  <si>
    <t>979081111.S</t>
  </si>
  <si>
    <t>Odvoz sutiny a vybúraných hmôt na skládku do 1 km</t>
  </si>
  <si>
    <t>106</t>
  </si>
  <si>
    <t>979081121.S</t>
  </si>
  <si>
    <t>Odvoz sutiny a vybúraných hmôt na skládku za každý ďalší 1 km</t>
  </si>
  <si>
    <t>108</t>
  </si>
  <si>
    <t>590,4*9 "Prepočítané koeficientom množstva</t>
  </si>
  <si>
    <t>55</t>
  </si>
  <si>
    <t>979082111.S</t>
  </si>
  <si>
    <t>Vnútrostavenisková doprava sutiny a vybúraných hmôt do 10 m</t>
  </si>
  <si>
    <t>110</t>
  </si>
  <si>
    <t>979082121.S</t>
  </si>
  <si>
    <t>Vnútrostavenisková doprava sutiny a vybúraných hmôt za každých ďalších 5 m</t>
  </si>
  <si>
    <t>112</t>
  </si>
  <si>
    <t>590,4*10 "Prepočítané koeficientom množstva</t>
  </si>
  <si>
    <t>57</t>
  </si>
  <si>
    <t>979089612.S</t>
  </si>
  <si>
    <t>Poplatok za skladovanie - iné odpady zo stavieb a demolácií (17 09), ostatné</t>
  </si>
  <si>
    <t>114</t>
  </si>
  <si>
    <t>99</t>
  </si>
  <si>
    <t>Presun hmôt HSV</t>
  </si>
  <si>
    <t>998212111.S</t>
  </si>
  <si>
    <t>Presun hmôt pre mosty murované, monolitické,betónové,kovové,výšky mosta do 20 m</t>
  </si>
  <si>
    <t>116</t>
  </si>
  <si>
    <t>PSV</t>
  </si>
  <si>
    <t>Práce a dodávky PSV</t>
  </si>
  <si>
    <t>767</t>
  </si>
  <si>
    <t>Konštrukcie doplnkové kovové</t>
  </si>
  <si>
    <t>59</t>
  </si>
  <si>
    <t>767995103.S</t>
  </si>
  <si>
    <t>Montáž ostatných atypických kovových stavebných doplnkových konštrukcií nad 10 do 20 kg</t>
  </si>
  <si>
    <t>118</t>
  </si>
  <si>
    <t>zabradlie</t>
  </si>
  <si>
    <t>2595,0+3995,0</t>
  </si>
  <si>
    <t>trapez plech</t>
  </si>
  <si>
    <t>5900,0</t>
  </si>
  <si>
    <t>133840000800.S</t>
  </si>
  <si>
    <t>Tyč oceľová prierezu U 80 mm valcovaná za tepla, ozn. 11 375, podľa EN ISO S235JR</t>
  </si>
  <si>
    <t>120</t>
  </si>
  <si>
    <t>2748,0/1000</t>
  </si>
  <si>
    <t>61</t>
  </si>
  <si>
    <t>132110002900.S</t>
  </si>
  <si>
    <t>Tyč oceľová jemná kruhová D 20 mm, ozn. 11 373, podľa EN alebo EN ISO S235JRG1</t>
  </si>
  <si>
    <t>122</t>
  </si>
  <si>
    <t>4195/1000</t>
  </si>
  <si>
    <t>138310005800.S</t>
  </si>
  <si>
    <t xml:space="preserve">Plech trapézový pozink,  výška profilu 100mm, hr. 1,3 mm</t>
  </si>
  <si>
    <t>124</t>
  </si>
  <si>
    <t>90,0*3,6</t>
  </si>
  <si>
    <t>63</t>
  </si>
  <si>
    <t>767995104.S</t>
  </si>
  <si>
    <t>Montáž ostatných atypických kovových stavebných doplnkových konštrukcií nad 20 do 50 kg</t>
  </si>
  <si>
    <t>126</t>
  </si>
  <si>
    <t>mostovka IPE</t>
  </si>
  <si>
    <t>2240,0</t>
  </si>
  <si>
    <t>plech 10mm</t>
  </si>
  <si>
    <t>48,0</t>
  </si>
  <si>
    <t>134830000300.S</t>
  </si>
  <si>
    <t>Tyč oceľová prierezu IPE 200 mm, ozn. 11 373, podľa EN ISO S235JRG1</t>
  </si>
  <si>
    <t>128</t>
  </si>
  <si>
    <t>2464,0/1000</t>
  </si>
  <si>
    <t>65</t>
  </si>
  <si>
    <t>136110008900.S</t>
  </si>
  <si>
    <t>Plech oceľový hrubý 10 x 1000 x 2000 mm, ozn. 11 364.1</t>
  </si>
  <si>
    <t>130</t>
  </si>
  <si>
    <t>48,0/1000</t>
  </si>
  <si>
    <t>767995108.S</t>
  </si>
  <si>
    <t>Montáž ostatných atypických kovových stavebných doplnkových konštrukcií nad 500 kg</t>
  </si>
  <si>
    <t>132</t>
  </si>
  <si>
    <t>*most</t>
  </si>
  <si>
    <t>58794,0</t>
  </si>
  <si>
    <t>*laná</t>
  </si>
  <si>
    <t>5542,0+5225,0</t>
  </si>
  <si>
    <t>67</t>
  </si>
  <si>
    <t>136110010700.S</t>
  </si>
  <si>
    <t>Plech oceľový hrubý 30 x 1000 x 2000 mm, ozn. 11 364.1</t>
  </si>
  <si>
    <t>134</t>
  </si>
  <si>
    <t>31512,0/1000</t>
  </si>
  <si>
    <t>553000020.1</t>
  </si>
  <si>
    <t>Oceľové konštrukcie - predbežná cena</t>
  </si>
  <si>
    <t>136</t>
  </si>
  <si>
    <t>58794,0-31512,0</t>
  </si>
  <si>
    <t>27282*1,05 "Prepočítané koeficientom množstva</t>
  </si>
  <si>
    <t>69</t>
  </si>
  <si>
    <t>553000020.2</t>
  </si>
  <si>
    <t>Oceľové konštrukcie - predbežná cena - laná</t>
  </si>
  <si>
    <t>138</t>
  </si>
  <si>
    <t>10767*1,05 "Prepočítané koeficientom množstva</t>
  </si>
  <si>
    <t>998767201.S</t>
  </si>
  <si>
    <t>Presun hmôt pre kovové stavebné doplnkové konštrukcie v objektoch výšky do 6 m</t>
  </si>
  <si>
    <t>%</t>
  </si>
  <si>
    <t>140</t>
  </si>
  <si>
    <t>71</t>
  </si>
  <si>
    <t>998767293.S</t>
  </si>
  <si>
    <t>Kovové stav.dopln.konštr., prípl.za presun nad najväčšiu dopr. vzdial. do 500 m</t>
  </si>
  <si>
    <t>142</t>
  </si>
  <si>
    <t>783</t>
  </si>
  <si>
    <t>Nátery</t>
  </si>
  <si>
    <t>783172511.S</t>
  </si>
  <si>
    <t>Nátery oceľ.konštr. polyuretánové ťažkých A dvojnásobné 3x s emailovaním - 175μm</t>
  </si>
  <si>
    <t>144</t>
  </si>
  <si>
    <t>73</t>
  </si>
  <si>
    <t>783172517.S</t>
  </si>
  <si>
    <t>Nátery oceľ.konštr. polyuretánové ťažkých A základný.- 35μm</t>
  </si>
  <si>
    <t>146</t>
  </si>
  <si>
    <t>783271002.S</t>
  </si>
  <si>
    <t>Nátery kov.stav.doplnk.konštr. polyuretánové farby šedej jednonásobné 3x s emailovaním.- 140μm</t>
  </si>
  <si>
    <t>148</t>
  </si>
  <si>
    <t>75</t>
  </si>
  <si>
    <t>783271007.S</t>
  </si>
  <si>
    <t>Nátery kov.stav.doplnk.konštr. polyuretánové farby šedej základné - 35µm</t>
  </si>
  <si>
    <t>150</t>
  </si>
  <si>
    <t>Práce a dodávky M</t>
  </si>
  <si>
    <t>21-M</t>
  </si>
  <si>
    <t>Elektromontáže</t>
  </si>
  <si>
    <t>210010124.S</t>
  </si>
  <si>
    <t>Rúrka ochranná z PE, novoduru, do D 80 mm, uložená voľne, vnútorná</t>
  </si>
  <si>
    <t>152</t>
  </si>
  <si>
    <t>77</t>
  </si>
  <si>
    <t>345710005600</t>
  </si>
  <si>
    <t>Rúrka ohybná dvojplášťová HDPE, KOPOFLEX BA KF 09050 BA, D 50, KOPOS</t>
  </si>
  <si>
    <t>256</t>
  </si>
  <si>
    <t>154</t>
  </si>
  <si>
    <t>210010244.S</t>
  </si>
  <si>
    <t>Rúrka oceľová, ochranná D 90/2-4 mm, uložená pevne, vrátane základného náteru</t>
  </si>
  <si>
    <t>156</t>
  </si>
  <si>
    <t>79</t>
  </si>
  <si>
    <t>141110009200.S</t>
  </si>
  <si>
    <t>Rúra oceľová bezšvová hladká kruhová d 89 mm, hr. steny 3,6 mm, ozn. 11 353.0.</t>
  </si>
  <si>
    <t>158</t>
  </si>
  <si>
    <t>246220000900.S</t>
  </si>
  <si>
    <t>Farba syntetická suríková S 2005</t>
  </si>
  <si>
    <t>160</t>
  </si>
  <si>
    <t>81</t>
  </si>
  <si>
    <t>246420001200.S</t>
  </si>
  <si>
    <t>Riedidlo S-6006 do syntetických a olejových látok</t>
  </si>
  <si>
    <t>162</t>
  </si>
  <si>
    <t>345710037200.S</t>
  </si>
  <si>
    <t>Príchytka káblová kovová pre upevnenie káblov D 91-120 mm k uholníku alébo pásu</t>
  </si>
  <si>
    <t>164</t>
  </si>
  <si>
    <t>83</t>
  </si>
  <si>
    <t>210100001.S</t>
  </si>
  <si>
    <t>Ukončenie vodičov v rozvádzač. vrátane zapojenia a vodičovej koncovky do 2,5 mm2</t>
  </si>
  <si>
    <t>166</t>
  </si>
  <si>
    <t>210100002.S</t>
  </si>
  <si>
    <t>Ukončenie vodičov v rozvádzač. vrátane zapojenia a vodičovej koncovky do 6 mm2</t>
  </si>
  <si>
    <t>168</t>
  </si>
  <si>
    <t>85</t>
  </si>
  <si>
    <t>210100251.S</t>
  </si>
  <si>
    <t>Ukončenie celoplastových káblov zmrašť. záklopkou alebo páskou do 4 x 10 mm2</t>
  </si>
  <si>
    <t>170</t>
  </si>
  <si>
    <t>345810007500.S</t>
  </si>
  <si>
    <t>Zmršťovacia káblová koncovka 3x6mm</t>
  </si>
  <si>
    <t>172</t>
  </si>
  <si>
    <t>87</t>
  </si>
  <si>
    <t>210194008.S</t>
  </si>
  <si>
    <t>Rozpájacia a istiaca plastová skriňa pilierová</t>
  </si>
  <si>
    <t>174</t>
  </si>
  <si>
    <t>357110000900.S</t>
  </si>
  <si>
    <t>SPP 10 F403 S/S 50/50 IP44/2X S s prúdovým chráničom</t>
  </si>
  <si>
    <t>176</t>
  </si>
  <si>
    <t>89</t>
  </si>
  <si>
    <t>210201810.S</t>
  </si>
  <si>
    <t>Montáž a zapojenie svietidla 1x svetelný zdroj, uličného, LED</t>
  </si>
  <si>
    <t>178</t>
  </si>
  <si>
    <t>348370001300.S</t>
  </si>
  <si>
    <t>Philips Luma gen2 Mini BGP703 20xLED-4S/740 DM11 1500lm 4000K CityTouch</t>
  </si>
  <si>
    <t>180</t>
  </si>
  <si>
    <t>91</t>
  </si>
  <si>
    <t>210201861.S</t>
  </si>
  <si>
    <t>Montáž stožiara oceľového výšky 4 m s prírubou pre uličné svietidlá</t>
  </si>
  <si>
    <t>182</t>
  </si>
  <si>
    <t>316720001100</t>
  </si>
  <si>
    <t>Stožiar kužeľový STK 60/40/3K12 zinkový, výška 4 m, ELV PRODUKT</t>
  </si>
  <si>
    <t>184</t>
  </si>
  <si>
    <t>93</t>
  </si>
  <si>
    <t>210201870.S</t>
  </si>
  <si>
    <t>Montáž základového roštu pre uličné svietidlá 3-5m</t>
  </si>
  <si>
    <t>186</t>
  </si>
  <si>
    <t>348370004500.S</t>
  </si>
  <si>
    <t>Rošt základový ZR pre stožiar výšky 3-5 m</t>
  </si>
  <si>
    <t>188</t>
  </si>
  <si>
    <t>95</t>
  </si>
  <si>
    <t>210204042.S</t>
  </si>
  <si>
    <t>Príplatok k osvetľov. stož. oceľový. Platí i pre demontáž.</t>
  </si>
  <si>
    <t>190</t>
  </si>
  <si>
    <t>210204201.S</t>
  </si>
  <si>
    <t>Elektrovýstroj stožiara pre 1 okruh</t>
  </si>
  <si>
    <t>192</t>
  </si>
  <si>
    <t>97</t>
  </si>
  <si>
    <t>348370004900.S</t>
  </si>
  <si>
    <t>Svorkovnica stožiarová NTB 1 pre 1 poistku 80/16A</t>
  </si>
  <si>
    <t>194</t>
  </si>
  <si>
    <t>210220020.S</t>
  </si>
  <si>
    <t>Uzemňovacie vedenie v zemi FeZn do 120 mm2 vrátane izolácie spojov</t>
  </si>
  <si>
    <t>196</t>
  </si>
  <si>
    <t>354410058800.S</t>
  </si>
  <si>
    <t>Pásovina uzemňovacia FeZn 30 x 4 mm</t>
  </si>
  <si>
    <t>198</t>
  </si>
  <si>
    <t>247710004800.S</t>
  </si>
  <si>
    <t>Páska protikorózna na ochranu spojov</t>
  </si>
  <si>
    <t>KS</t>
  </si>
  <si>
    <t>200</t>
  </si>
  <si>
    <t>101</t>
  </si>
  <si>
    <t>210220021.S</t>
  </si>
  <si>
    <t>Uzemňovacie vedenie v zemi FeZn vrátane izolácie spojov O 10 mm</t>
  </si>
  <si>
    <t>202</t>
  </si>
  <si>
    <t>354410054800.S</t>
  </si>
  <si>
    <t>Drôt bleskozvodový FeZn, d 10 mm</t>
  </si>
  <si>
    <t>204</t>
  </si>
  <si>
    <t>103</t>
  </si>
  <si>
    <t>210220245.S</t>
  </si>
  <si>
    <t>Svorka FeZn pripojovacia SP</t>
  </si>
  <si>
    <t>206</t>
  </si>
  <si>
    <t>354410004000.S</t>
  </si>
  <si>
    <t>Svorka FeZn pripájaca označenie SP 1</t>
  </si>
  <si>
    <t>208</t>
  </si>
  <si>
    <t>105</t>
  </si>
  <si>
    <t>210220252.S</t>
  </si>
  <si>
    <t>Svorka FeZn odbočovacia spojovacia SR 01, SR 02 (pásovina do 120 mm2)</t>
  </si>
  <si>
    <t>210</t>
  </si>
  <si>
    <t>354410000700.S</t>
  </si>
  <si>
    <t>Svorka FeZn odbočovacia spojovacia označenie SR 02 (M8) s podložkou</t>
  </si>
  <si>
    <t>212</t>
  </si>
  <si>
    <t>107</t>
  </si>
  <si>
    <t>210220253.S</t>
  </si>
  <si>
    <t>Svorka FeZn uzemňovacia SR03</t>
  </si>
  <si>
    <t>214</t>
  </si>
  <si>
    <t>354410001000.S</t>
  </si>
  <si>
    <t>Svorka FeZn uzemňovacia označenie SR 03 B</t>
  </si>
  <si>
    <t>216</t>
  </si>
  <si>
    <t>109</t>
  </si>
  <si>
    <t>210800107.S</t>
  </si>
  <si>
    <t>Kábel medený uložený voľne CYKY 450/750 V 3x1,5</t>
  </si>
  <si>
    <t>218</t>
  </si>
  <si>
    <t>341110000700.S</t>
  </si>
  <si>
    <t>Kábel medený CYKY 3x1,5 mm2</t>
  </si>
  <si>
    <t>220</t>
  </si>
  <si>
    <t>111</t>
  </si>
  <si>
    <t>210800189.S</t>
  </si>
  <si>
    <t>Kábel medený uložený v rúrke CYKY 450/750 V 3x6</t>
  </si>
  <si>
    <t>222</t>
  </si>
  <si>
    <t>341110001000.S</t>
  </si>
  <si>
    <t>Kábel medený CYKY 3x6 mm2</t>
  </si>
  <si>
    <t>224</t>
  </si>
  <si>
    <t>113</t>
  </si>
  <si>
    <t>210950201.S</t>
  </si>
  <si>
    <t>Príplatok na zaťahovanie káblov, váha kábla do 0.75 kg</t>
  </si>
  <si>
    <t>226</t>
  </si>
  <si>
    <t>PM</t>
  </si>
  <si>
    <t>Podružný materiál</t>
  </si>
  <si>
    <t>228</t>
  </si>
  <si>
    <t>115</t>
  </si>
  <si>
    <t>PPV</t>
  </si>
  <si>
    <t>Podiel pridružených výkonov</t>
  </si>
  <si>
    <t>230</t>
  </si>
  <si>
    <t>33-M</t>
  </si>
  <si>
    <t>Montáže dopravných zariadení, skladových zariadení a váh</t>
  </si>
  <si>
    <t>330010125.R1</t>
  </si>
  <si>
    <t>Montážny žeriav nosnosť 250t s ramenom dĺžky 80m - doprava, prenájom a posádka</t>
  </si>
  <si>
    <t>dní</t>
  </si>
  <si>
    <t>232</t>
  </si>
  <si>
    <t>46-M</t>
  </si>
  <si>
    <t>Zemné práce vykonávané pri externých montážnych prácach</t>
  </si>
  <si>
    <t>117</t>
  </si>
  <si>
    <t>460200164.S</t>
  </si>
  <si>
    <t>Hĺbenie káblovej ryhy ručne 35 cm širokej a 80 cm hlbokej, v zemine triedy 4</t>
  </si>
  <si>
    <t>234</t>
  </si>
  <si>
    <t>460420022.S</t>
  </si>
  <si>
    <t>Zriadenie, rekonšt. káblového lôžka z piesku bez zakrytia, v ryhe šír. do 65 cm, hrúbky vrstvy 10 cm</t>
  </si>
  <si>
    <t>236</t>
  </si>
  <si>
    <t>119</t>
  </si>
  <si>
    <t>583110000300.S</t>
  </si>
  <si>
    <t>Drvina vápencová frakcia 0-4 mm</t>
  </si>
  <si>
    <t>238</t>
  </si>
  <si>
    <t>460490012.S</t>
  </si>
  <si>
    <t>Rozvinutie a uloženie výstražnej fólie z PE do ryhy, šírka do 33 cm</t>
  </si>
  <si>
    <t>240</t>
  </si>
  <si>
    <t>121</t>
  </si>
  <si>
    <t>283230008000</t>
  </si>
  <si>
    <t>Výstražná fóla 330x0,6mm PE červená blesk</t>
  </si>
  <si>
    <t>242</t>
  </si>
  <si>
    <t>460560164.S</t>
  </si>
  <si>
    <t>Ručný zásyp nezap. káblovej ryhy bez zhutn. zeminy, 35 cm širokej, 80 cm hlbokej v zemine tr. 4</t>
  </si>
  <si>
    <t>244</t>
  </si>
  <si>
    <t>123</t>
  </si>
  <si>
    <t>460620014.S</t>
  </si>
  <si>
    <t>Proviz. úprava terénu v zemine tr. 4, aby nerovnosti terénu neboli väčšie ako 2 cm od vodor.hladiny</t>
  </si>
  <si>
    <t>246</t>
  </si>
  <si>
    <t>248</t>
  </si>
  <si>
    <t>HZS</t>
  </si>
  <si>
    <t>Hodinové zúčtovacie sadzby</t>
  </si>
  <si>
    <t>125</t>
  </si>
  <si>
    <t>HZS000214.S</t>
  </si>
  <si>
    <t>Stavebno montážne práce najnáročnejšie na odbornosť - prehliadky pracoviska a revízie (Tr. 4) v rozsahu viac ako 4 a menej ako 8 hodín</t>
  </si>
  <si>
    <t>hod</t>
  </si>
  <si>
    <t>262144</t>
  </si>
  <si>
    <t>250</t>
  </si>
  <si>
    <t>HZS000215.S</t>
  </si>
  <si>
    <t>Dokumentácia skutočného realizovania stavby</t>
  </si>
  <si>
    <t>kpl</t>
  </si>
  <si>
    <t>252</t>
  </si>
  <si>
    <t>127</t>
  </si>
  <si>
    <t>HZS000315.S</t>
  </si>
  <si>
    <t>Porealizačné svetelnotechnické meranie</t>
  </si>
  <si>
    <t>254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</si>
</sst>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1"/>
      <c r="C4" s="22"/>
      <c r="D4" s="23" t="s">
        <v>8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9</v>
      </c>
      <c r="BE4" s="25" t="s">
        <v>10</v>
      </c>
      <c r="BS4" s="17" t="s">
        <v>11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27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25</v>
      </c>
      <c r="AL14" s="22"/>
      <c r="AM14" s="22"/>
      <c r="AN14" s="34" t="s">
        <v>27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29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29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36</v>
      </c>
      <c r="E29" s="47"/>
      <c r="F29" s="48" t="s">
        <v>37</v>
      </c>
      <c r="G29" s="47"/>
      <c r="H29" s="47"/>
      <c r="I29" s="47"/>
      <c r="J29" s="47"/>
      <c r="K29" s="47"/>
      <c r="L29" s="49">
        <v>0.20000000000000001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>
        <f>ROUND(AZ94,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ROUND(AV94, 2)</f>
        <v>0</v>
      </c>
      <c r="AL29" s="50"/>
      <c r="AM29" s="50"/>
      <c r="AN29" s="50"/>
      <c r="AO29" s="50"/>
      <c r="AP29" s="50"/>
      <c r="AQ29" s="50"/>
      <c r="AR29" s="52"/>
      <c r="AS29" s="53"/>
      <c r="AT29" s="53"/>
      <c r="AU29" s="53"/>
      <c r="AV29" s="53"/>
      <c r="AW29" s="53"/>
      <c r="AX29" s="53"/>
      <c r="AY29" s="53"/>
      <c r="AZ29" s="53"/>
      <c r="BE29" s="54"/>
    </row>
    <row r="30" s="3" customFormat="1" ht="14.4" customHeight="1">
      <c r="A30" s="3"/>
      <c r="B30" s="46"/>
      <c r="C30" s="47"/>
      <c r="D30" s="47"/>
      <c r="E30" s="47"/>
      <c r="F30" s="48" t="s">
        <v>38</v>
      </c>
      <c r="G30" s="47"/>
      <c r="H30" s="47"/>
      <c r="I30" s="47"/>
      <c r="J30" s="47"/>
      <c r="K30" s="47"/>
      <c r="L30" s="49">
        <v>0.20000000000000001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>
        <f>ROUND(BA94,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1">
        <f>ROUND(AW94, 2)</f>
        <v>0</v>
      </c>
      <c r="AL30" s="50"/>
      <c r="AM30" s="50"/>
      <c r="AN30" s="50"/>
      <c r="AO30" s="50"/>
      <c r="AP30" s="50"/>
      <c r="AQ30" s="50"/>
      <c r="AR30" s="52"/>
      <c r="AS30" s="53"/>
      <c r="AT30" s="53"/>
      <c r="AU30" s="53"/>
      <c r="AV30" s="53"/>
      <c r="AW30" s="53"/>
      <c r="AX30" s="53"/>
      <c r="AY30" s="53"/>
      <c r="AZ30" s="53"/>
      <c r="BE30" s="54"/>
    </row>
    <row r="31" hidden="1" s="3" customFormat="1" ht="14.4" customHeight="1">
      <c r="A31" s="3"/>
      <c r="B31" s="46"/>
      <c r="C31" s="47"/>
      <c r="D31" s="47"/>
      <c r="E31" s="47"/>
      <c r="F31" s="32" t="s">
        <v>39</v>
      </c>
      <c r="G31" s="47"/>
      <c r="H31" s="47"/>
      <c r="I31" s="47"/>
      <c r="J31" s="47"/>
      <c r="K31" s="47"/>
      <c r="L31" s="55">
        <v>0.20000000000000001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56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56">
        <v>0</v>
      </c>
      <c r="AL31" s="47"/>
      <c r="AM31" s="47"/>
      <c r="AN31" s="47"/>
      <c r="AO31" s="47"/>
      <c r="AP31" s="47"/>
      <c r="AQ31" s="47"/>
      <c r="AR31" s="57"/>
      <c r="BE31" s="54"/>
    </row>
    <row r="32" hidden="1" s="3" customFormat="1" ht="14.4" customHeight="1">
      <c r="A32" s="3"/>
      <c r="B32" s="46"/>
      <c r="C32" s="47"/>
      <c r="D32" s="47"/>
      <c r="E32" s="47"/>
      <c r="F32" s="32" t="s">
        <v>40</v>
      </c>
      <c r="G32" s="47"/>
      <c r="H32" s="47"/>
      <c r="I32" s="47"/>
      <c r="J32" s="47"/>
      <c r="K32" s="47"/>
      <c r="L32" s="55">
        <v>0.20000000000000001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56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56">
        <v>0</v>
      </c>
      <c r="AL32" s="47"/>
      <c r="AM32" s="47"/>
      <c r="AN32" s="47"/>
      <c r="AO32" s="47"/>
      <c r="AP32" s="47"/>
      <c r="AQ32" s="47"/>
      <c r="AR32" s="57"/>
      <c r="BE32" s="54"/>
    </row>
    <row r="33" hidden="1" s="3" customFormat="1" ht="14.4" customHeight="1">
      <c r="A33" s="3"/>
      <c r="B33" s="46"/>
      <c r="C33" s="47"/>
      <c r="D33" s="47"/>
      <c r="E33" s="47"/>
      <c r="F33" s="48" t="s">
        <v>41</v>
      </c>
      <c r="G33" s="47"/>
      <c r="H33" s="47"/>
      <c r="I33" s="47"/>
      <c r="J33" s="47"/>
      <c r="K33" s="47"/>
      <c r="L33" s="49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ROUND(BD94,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E33" s="54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8"/>
      <c r="D35" s="59" t="s">
        <v>42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1" t="s">
        <v>43</v>
      </c>
      <c r="U35" s="60"/>
      <c r="V35" s="60"/>
      <c r="W35" s="60"/>
      <c r="X35" s="62" t="s">
        <v>44</v>
      </c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3">
        <f>SUM(AK26:AK33)</f>
        <v>0</v>
      </c>
      <c r="AL35" s="60"/>
      <c r="AM35" s="60"/>
      <c r="AN35" s="60"/>
      <c r="AO35" s="64"/>
      <c r="AP35" s="58"/>
      <c r="AQ35" s="58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5"/>
      <c r="C49" s="66"/>
      <c r="D49" s="67" t="s">
        <v>45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46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70" t="s">
        <v>47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70" t="s">
        <v>48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70" t="s">
        <v>47</v>
      </c>
      <c r="AI60" s="42"/>
      <c r="AJ60" s="42"/>
      <c r="AK60" s="42"/>
      <c r="AL60" s="42"/>
      <c r="AM60" s="70" t="s">
        <v>48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7" t="s">
        <v>49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50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70" t="s">
        <v>47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70" t="s">
        <v>48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70" t="s">
        <v>47</v>
      </c>
      <c r="AI75" s="42"/>
      <c r="AJ75" s="42"/>
      <c r="AK75" s="42"/>
      <c r="AL75" s="42"/>
      <c r="AM75" s="70" t="s">
        <v>48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4"/>
      <c r="BE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4"/>
      <c r="BE81" s="38"/>
    </row>
    <row r="82" s="2" customFormat="1" ht="24.96" customHeight="1">
      <c r="A82" s="38"/>
      <c r="B82" s="39"/>
      <c r="C82" s="23" t="s">
        <v>51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6"/>
      <c r="C84" s="32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IMPORT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E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SVOSOV - LÁVKA PRE PEŠÍCH CEZ RIEKU VÁH, SVOŠOV-082022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85" t="str">
        <f>IF(AN8= "","",AN8)</f>
        <v>12. 9. 2022</v>
      </c>
      <c r="AN87" s="85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28</v>
      </c>
      <c r="AJ89" s="40"/>
      <c r="AK89" s="40"/>
      <c r="AL89" s="40"/>
      <c r="AM89" s="86" t="str">
        <f>IF(E17="","",E17)</f>
        <v xml:space="preserve"> </v>
      </c>
      <c r="AN89" s="77"/>
      <c r="AO89" s="77"/>
      <c r="AP89" s="77"/>
      <c r="AQ89" s="40"/>
      <c r="AR89" s="44"/>
      <c r="AS89" s="87" t="s">
        <v>52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90"/>
      <c r="BE89" s="38"/>
    </row>
    <row r="90" s="2" customFormat="1" ht="15.15" customHeight="1">
      <c r="A90" s="38"/>
      <c r="B90" s="39"/>
      <c r="C90" s="32" t="s">
        <v>26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4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4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8"/>
      <c r="BE91" s="38"/>
    </row>
    <row r="92" s="2" customFormat="1" ht="29.28" customHeight="1">
      <c r="A92" s="38"/>
      <c r="B92" s="39"/>
      <c r="C92" s="99" t="s">
        <v>53</v>
      </c>
      <c r="D92" s="100"/>
      <c r="E92" s="100"/>
      <c r="F92" s="100"/>
      <c r="G92" s="100"/>
      <c r="H92" s="101"/>
      <c r="I92" s="102" t="s">
        <v>54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55</v>
      </c>
      <c r="AH92" s="100"/>
      <c r="AI92" s="100"/>
      <c r="AJ92" s="100"/>
      <c r="AK92" s="100"/>
      <c r="AL92" s="100"/>
      <c r="AM92" s="100"/>
      <c r="AN92" s="102" t="s">
        <v>56</v>
      </c>
      <c r="AO92" s="100"/>
      <c r="AP92" s="104"/>
      <c r="AQ92" s="105" t="s">
        <v>57</v>
      </c>
      <c r="AR92" s="44"/>
      <c r="AS92" s="106" t="s">
        <v>58</v>
      </c>
      <c r="AT92" s="107" t="s">
        <v>59</v>
      </c>
      <c r="AU92" s="107" t="s">
        <v>60</v>
      </c>
      <c r="AV92" s="107" t="s">
        <v>61</v>
      </c>
      <c r="AW92" s="107" t="s">
        <v>62</v>
      </c>
      <c r="AX92" s="107" t="s">
        <v>63</v>
      </c>
      <c r="AY92" s="107" t="s">
        <v>64</v>
      </c>
      <c r="AZ92" s="107" t="s">
        <v>65</v>
      </c>
      <c r="BA92" s="107" t="s">
        <v>66</v>
      </c>
      <c r="BB92" s="107" t="s">
        <v>67</v>
      </c>
      <c r="BC92" s="107" t="s">
        <v>68</v>
      </c>
      <c r="BD92" s="108" t="s">
        <v>69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1"/>
      <c r="BE93" s="38"/>
    </row>
    <row r="94" s="6" customFormat="1" ht="32.4" customHeight="1">
      <c r="A94" s="6"/>
      <c r="B94" s="112"/>
      <c r="C94" s="113" t="s">
        <v>70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ROUND(AG95,2)</f>
        <v>0</v>
      </c>
      <c r="AH94" s="115"/>
      <c r="AI94" s="115"/>
      <c r="AJ94" s="115"/>
      <c r="AK94" s="115"/>
      <c r="AL94" s="115"/>
      <c r="AM94" s="115"/>
      <c r="AN94" s="116">
        <f>SUM(AG94,AT94)</f>
        <v>0</v>
      </c>
      <c r="AO94" s="116"/>
      <c r="AP94" s="116"/>
      <c r="AQ94" s="117" t="s">
        <v>1</v>
      </c>
      <c r="AR94" s="118"/>
      <c r="AS94" s="119">
        <f>ROUND(AS95,2)</f>
        <v>0</v>
      </c>
      <c r="AT94" s="120">
        <f>ROUND(SUM(AV94:AW94),2)</f>
        <v>0</v>
      </c>
      <c r="AU94" s="121">
        <f>ROUND(AU95,5)</f>
        <v>0</v>
      </c>
      <c r="AV94" s="120">
        <f>ROUND(AZ94*L29,2)</f>
        <v>0</v>
      </c>
      <c r="AW94" s="120">
        <f>ROUND(BA94*L30,2)</f>
        <v>0</v>
      </c>
      <c r="AX94" s="120">
        <f>ROUND(BB94*L29,2)</f>
        <v>0</v>
      </c>
      <c r="AY94" s="120">
        <f>ROUND(BC94*L30,2)</f>
        <v>0</v>
      </c>
      <c r="AZ94" s="120">
        <f>ROUND(AZ95,2)</f>
        <v>0</v>
      </c>
      <c r="BA94" s="120">
        <f>ROUND(BA95,2)</f>
        <v>0</v>
      </c>
      <c r="BB94" s="120">
        <f>ROUND(BB95,2)</f>
        <v>0</v>
      </c>
      <c r="BC94" s="120">
        <f>ROUND(BC95,2)</f>
        <v>0</v>
      </c>
      <c r="BD94" s="122">
        <f>ROUND(BD95,2)</f>
        <v>0</v>
      </c>
      <c r="BE94" s="6"/>
      <c r="BS94" s="123" t="s">
        <v>71</v>
      </c>
      <c r="BT94" s="123" t="s">
        <v>72</v>
      </c>
      <c r="BU94" s="124" t="s">
        <v>73</v>
      </c>
      <c r="BV94" s="123" t="s">
        <v>13</v>
      </c>
      <c r="BW94" s="123" t="s">
        <v>5</v>
      </c>
      <c r="BX94" s="123" t="s">
        <v>74</v>
      </c>
      <c r="CL94" s="123" t="s">
        <v>1</v>
      </c>
    </row>
    <row r="95" s="7" customFormat="1" ht="24.75" customHeight="1">
      <c r="A95" s="125" t="s">
        <v>75</v>
      </c>
      <c r="B95" s="126"/>
      <c r="C95" s="127"/>
      <c r="D95" s="128" t="s">
        <v>76</v>
      </c>
      <c r="E95" s="128"/>
      <c r="F95" s="128"/>
      <c r="G95" s="128"/>
      <c r="H95" s="128"/>
      <c r="I95" s="129"/>
      <c r="J95" s="128" t="s">
        <v>77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'SVOSOV - LÁVKA PRE PEŠÍCH...'!J30</f>
        <v>0</v>
      </c>
      <c r="AH95" s="129"/>
      <c r="AI95" s="129"/>
      <c r="AJ95" s="129"/>
      <c r="AK95" s="129"/>
      <c r="AL95" s="129"/>
      <c r="AM95" s="129"/>
      <c r="AN95" s="130">
        <f>SUM(AG95,AT95)</f>
        <v>0</v>
      </c>
      <c r="AO95" s="129"/>
      <c r="AP95" s="129"/>
      <c r="AQ95" s="131" t="s">
        <v>78</v>
      </c>
      <c r="AR95" s="132"/>
      <c r="AS95" s="133">
        <v>0</v>
      </c>
      <c r="AT95" s="134">
        <f>ROUND(SUM(AV95:AW95),2)</f>
        <v>0</v>
      </c>
      <c r="AU95" s="135">
        <f>'SVOSOV - LÁVKA PRE PEŠÍCH...'!P131</f>
        <v>0</v>
      </c>
      <c r="AV95" s="134">
        <f>'SVOSOV - LÁVKA PRE PEŠÍCH...'!J33</f>
        <v>0</v>
      </c>
      <c r="AW95" s="134">
        <f>'SVOSOV - LÁVKA PRE PEŠÍCH...'!J34</f>
        <v>0</v>
      </c>
      <c r="AX95" s="134">
        <f>'SVOSOV - LÁVKA PRE PEŠÍCH...'!J35</f>
        <v>0</v>
      </c>
      <c r="AY95" s="134">
        <f>'SVOSOV - LÁVKA PRE PEŠÍCH...'!J36</f>
        <v>0</v>
      </c>
      <c r="AZ95" s="134">
        <f>'SVOSOV - LÁVKA PRE PEŠÍCH...'!F33</f>
        <v>0</v>
      </c>
      <c r="BA95" s="134">
        <f>'SVOSOV - LÁVKA PRE PEŠÍCH...'!F34</f>
        <v>0</v>
      </c>
      <c r="BB95" s="134">
        <f>'SVOSOV - LÁVKA PRE PEŠÍCH...'!F35</f>
        <v>0</v>
      </c>
      <c r="BC95" s="134">
        <f>'SVOSOV - LÁVKA PRE PEŠÍCH...'!F36</f>
        <v>0</v>
      </c>
      <c r="BD95" s="136">
        <f>'SVOSOV - LÁVKA PRE PEŠÍCH...'!F37</f>
        <v>0</v>
      </c>
      <c r="BE95" s="7"/>
      <c r="BT95" s="137" t="s">
        <v>79</v>
      </c>
      <c r="BV95" s="137" t="s">
        <v>13</v>
      </c>
      <c r="BW95" s="137" t="s">
        <v>80</v>
      </c>
      <c r="BX95" s="137" t="s">
        <v>5</v>
      </c>
      <c r="CL95" s="137" t="s">
        <v>1</v>
      </c>
      <c r="CM95" s="137" t="s">
        <v>72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72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DPlXRE27gdLb1HgjFbJkyzzOSLWhIwPMQCxTA0Iex5fIq4OMOQcVq7T2Ks4LaUesOWOzS6HEtXB76+cILZQPZQ==" hashValue="3lKAseMw16kZqOqLWEb2Z62KHy7jtV3wCfFWdgV2YbMT9HWxY9Wig4KHfudL9qZnz/Gub+yVXVXjrDDehyPON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VOSOV - LÁVKA PRE PEŠÍ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72</v>
      </c>
    </row>
    <row r="4" s="1" customFormat="1" ht="24.96" customHeight="1">
      <c r="B4" s="20"/>
      <c r="D4" s="140" t="s">
        <v>81</v>
      </c>
      <c r="L4" s="20"/>
      <c r="M4" s="141" t="s">
        <v>9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15</v>
      </c>
      <c r="L6" s="20"/>
    </row>
    <row r="7" s="1" customFormat="1" ht="26.25" customHeight="1">
      <c r="B7" s="20"/>
      <c r="E7" s="143" t="str">
        <f>'Rekapitulácia stavby'!K6</f>
        <v>SVOSOV - LÁVKA PRE PEŠÍCH CEZ RIEKU VÁH, SVOŠOV-082022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82</v>
      </c>
      <c r="E8" s="38"/>
      <c r="F8" s="38"/>
      <c r="G8" s="38"/>
      <c r="H8" s="38"/>
      <c r="I8" s="38"/>
      <c r="J8" s="38"/>
      <c r="K8" s="38"/>
      <c r="L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4" t="s">
        <v>83</v>
      </c>
      <c r="F9" s="38"/>
      <c r="G9" s="38"/>
      <c r="H9" s="38"/>
      <c r="I9" s="38"/>
      <c r="J9" s="38"/>
      <c r="K9" s="38"/>
      <c r="L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17</v>
      </c>
      <c r="E11" s="38"/>
      <c r="F11" s="145" t="s">
        <v>1</v>
      </c>
      <c r="G11" s="38"/>
      <c r="H11" s="38"/>
      <c r="I11" s="142" t="s">
        <v>18</v>
      </c>
      <c r="J11" s="145" t="s">
        <v>1</v>
      </c>
      <c r="K11" s="38"/>
      <c r="L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19</v>
      </c>
      <c r="E12" s="38"/>
      <c r="F12" s="145" t="s">
        <v>20</v>
      </c>
      <c r="G12" s="38"/>
      <c r="H12" s="38"/>
      <c r="I12" s="142" t="s">
        <v>21</v>
      </c>
      <c r="J12" s="146" t="str">
        <f>'Rekapitulácia stavby'!AN8</f>
        <v>12. 9. 2022</v>
      </c>
      <c r="K12" s="38"/>
      <c r="L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23</v>
      </c>
      <c r="E14" s="38"/>
      <c r="F14" s="38"/>
      <c r="G14" s="38"/>
      <c r="H14" s="38"/>
      <c r="I14" s="142" t="s">
        <v>24</v>
      </c>
      <c r="J14" s="145" t="str">
        <f>IF('Rekapitulácia stavby'!AN10="","",'Rekapitulácia stavby'!AN10)</f>
        <v/>
      </c>
      <c r="K14" s="38"/>
      <c r="L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5" t="str">
        <f>IF('Rekapitulácia stavby'!E11="","",'Rekapitulácia stavby'!E11)</f>
        <v xml:space="preserve"> </v>
      </c>
      <c r="F15" s="38"/>
      <c r="G15" s="38"/>
      <c r="H15" s="38"/>
      <c r="I15" s="142" t="s">
        <v>25</v>
      </c>
      <c r="J15" s="145" t="str">
        <f>IF('Rekapitulácia stavby'!AN11="","",'Rekapitulácia stavby'!AN11)</f>
        <v/>
      </c>
      <c r="K15" s="38"/>
      <c r="L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26</v>
      </c>
      <c r="E17" s="38"/>
      <c r="F17" s="38"/>
      <c r="G17" s="38"/>
      <c r="H17" s="38"/>
      <c r="I17" s="142" t="s">
        <v>24</v>
      </c>
      <c r="J17" s="33" t="str">
        <f>'Rekapitulácia stavby'!AN13</f>
        <v>Vyplň údaj</v>
      </c>
      <c r="K17" s="38"/>
      <c r="L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45"/>
      <c r="G18" s="145"/>
      <c r="H18" s="145"/>
      <c r="I18" s="142" t="s">
        <v>25</v>
      </c>
      <c r="J18" s="33" t="str">
        <f>'Rekapitulácia stavby'!AN14</f>
        <v>Vyplň údaj</v>
      </c>
      <c r="K18" s="38"/>
      <c r="L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28</v>
      </c>
      <c r="E20" s="38"/>
      <c r="F20" s="38"/>
      <c r="G20" s="38"/>
      <c r="H20" s="38"/>
      <c r="I20" s="142" t="s">
        <v>24</v>
      </c>
      <c r="J20" s="145" t="str">
        <f>IF('Rekapitulácia stavby'!AN16="","",'Rekapitulácia stavby'!AN16)</f>
        <v/>
      </c>
      <c r="K20" s="38"/>
      <c r="L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5" t="str">
        <f>IF('Rekapitulácia stavby'!E17="","",'Rekapitulácia stavby'!E17)</f>
        <v xml:space="preserve"> </v>
      </c>
      <c r="F21" s="38"/>
      <c r="G21" s="38"/>
      <c r="H21" s="38"/>
      <c r="I21" s="142" t="s">
        <v>25</v>
      </c>
      <c r="J21" s="145" t="str">
        <f>IF('Rekapitulácia stavby'!AN17="","",'Rekapitulácia stavby'!AN17)</f>
        <v/>
      </c>
      <c r="K21" s="38"/>
      <c r="L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30</v>
      </c>
      <c r="E23" s="38"/>
      <c r="F23" s="38"/>
      <c r="G23" s="38"/>
      <c r="H23" s="38"/>
      <c r="I23" s="142" t="s">
        <v>24</v>
      </c>
      <c r="J23" s="145" t="str">
        <f>IF('Rekapitulácia stavby'!AN19="","",'Rekapitulácia stavby'!AN19)</f>
        <v/>
      </c>
      <c r="K23" s="38"/>
      <c r="L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5" t="str">
        <f>IF('Rekapitulácia stavby'!E20="","",'Rekapitulácia stavby'!E20)</f>
        <v xml:space="preserve"> </v>
      </c>
      <c r="F24" s="38"/>
      <c r="G24" s="38"/>
      <c r="H24" s="38"/>
      <c r="I24" s="142" t="s">
        <v>25</v>
      </c>
      <c r="J24" s="145" t="str">
        <f>IF('Rekapitulácia stavby'!AN20="","",'Rekapitulácia stavby'!AN20)</f>
        <v/>
      </c>
      <c r="K24" s="38"/>
      <c r="L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31</v>
      </c>
      <c r="E26" s="38"/>
      <c r="F26" s="38"/>
      <c r="G26" s="38"/>
      <c r="H26" s="38"/>
      <c r="I26" s="38"/>
      <c r="J26" s="38"/>
      <c r="K26" s="38"/>
      <c r="L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32</v>
      </c>
      <c r="E30" s="38"/>
      <c r="F30" s="38"/>
      <c r="G30" s="38"/>
      <c r="H30" s="38"/>
      <c r="I30" s="38"/>
      <c r="J30" s="153">
        <f>ROUND(J131, 2)</f>
        <v>0</v>
      </c>
      <c r="K30" s="38"/>
      <c r="L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34</v>
      </c>
      <c r="G32" s="38"/>
      <c r="H32" s="38"/>
      <c r="I32" s="154" t="s">
        <v>33</v>
      </c>
      <c r="J32" s="154" t="s">
        <v>35</v>
      </c>
      <c r="K32" s="38"/>
      <c r="L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36</v>
      </c>
      <c r="E33" s="156" t="s">
        <v>37</v>
      </c>
      <c r="F33" s="157">
        <f>ROUND((SUM(BE131:BE436)),  2)</f>
        <v>0</v>
      </c>
      <c r="G33" s="158"/>
      <c r="H33" s="158"/>
      <c r="I33" s="159">
        <v>0.20000000000000001</v>
      </c>
      <c r="J33" s="157">
        <f>ROUND(((SUM(BE131:BE436))*I33),  2)</f>
        <v>0</v>
      </c>
      <c r="K33" s="38"/>
      <c r="L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6" t="s">
        <v>38</v>
      </c>
      <c r="F34" s="157">
        <f>ROUND((SUM(BF131:BF436)),  2)</f>
        <v>0</v>
      </c>
      <c r="G34" s="158"/>
      <c r="H34" s="158"/>
      <c r="I34" s="159">
        <v>0.20000000000000001</v>
      </c>
      <c r="J34" s="157">
        <f>ROUND(((SUM(BF131:BF436))*I34),  2)</f>
        <v>0</v>
      </c>
      <c r="K34" s="38"/>
      <c r="L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39</v>
      </c>
      <c r="F35" s="160">
        <f>ROUND((SUM(BG131:BG436)),  2)</f>
        <v>0</v>
      </c>
      <c r="G35" s="38"/>
      <c r="H35" s="38"/>
      <c r="I35" s="161">
        <v>0.20000000000000001</v>
      </c>
      <c r="J35" s="160">
        <f>0</f>
        <v>0</v>
      </c>
      <c r="K35" s="38"/>
      <c r="L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40</v>
      </c>
      <c r="F36" s="160">
        <f>ROUND((SUM(BH131:BH436)),  2)</f>
        <v>0</v>
      </c>
      <c r="G36" s="38"/>
      <c r="H36" s="38"/>
      <c r="I36" s="161">
        <v>0.20000000000000001</v>
      </c>
      <c r="J36" s="160">
        <f>0</f>
        <v>0</v>
      </c>
      <c r="K36" s="38"/>
      <c r="L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6" t="s">
        <v>41</v>
      </c>
      <c r="F37" s="157">
        <f>ROUND((SUM(BI131:BI436)),  2)</f>
        <v>0</v>
      </c>
      <c r="G37" s="158"/>
      <c r="H37" s="158"/>
      <c r="I37" s="159">
        <v>0</v>
      </c>
      <c r="J37" s="157">
        <f>0</f>
        <v>0</v>
      </c>
      <c r="K37" s="38"/>
      <c r="L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2"/>
      <c r="D39" s="163" t="s">
        <v>42</v>
      </c>
      <c r="E39" s="164"/>
      <c r="F39" s="164"/>
      <c r="G39" s="165" t="s">
        <v>43</v>
      </c>
      <c r="H39" s="166" t="s">
        <v>44</v>
      </c>
      <c r="I39" s="164"/>
      <c r="J39" s="167">
        <f>SUM(J30:J37)</f>
        <v>0</v>
      </c>
      <c r="K39" s="168"/>
      <c r="L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9"/>
      <c r="D50" s="169" t="s">
        <v>45</v>
      </c>
      <c r="E50" s="170"/>
      <c r="F50" s="170"/>
      <c r="G50" s="169" t="s">
        <v>46</v>
      </c>
      <c r="H50" s="170"/>
      <c r="I50" s="170"/>
      <c r="J50" s="170"/>
      <c r="K50" s="170"/>
      <c r="L50" s="69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1" t="s">
        <v>47</v>
      </c>
      <c r="E61" s="172"/>
      <c r="F61" s="173" t="s">
        <v>48</v>
      </c>
      <c r="G61" s="171" t="s">
        <v>47</v>
      </c>
      <c r="H61" s="172"/>
      <c r="I61" s="172"/>
      <c r="J61" s="174" t="s">
        <v>48</v>
      </c>
      <c r="K61" s="172"/>
      <c r="L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9" t="s">
        <v>49</v>
      </c>
      <c r="E65" s="175"/>
      <c r="F65" s="175"/>
      <c r="G65" s="169" t="s">
        <v>50</v>
      </c>
      <c r="H65" s="175"/>
      <c r="I65" s="175"/>
      <c r="J65" s="175"/>
      <c r="K65" s="175"/>
      <c r="L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1" t="s">
        <v>47</v>
      </c>
      <c r="E76" s="172"/>
      <c r="F76" s="173" t="s">
        <v>48</v>
      </c>
      <c r="G76" s="171" t="s">
        <v>47</v>
      </c>
      <c r="H76" s="172"/>
      <c r="I76" s="172"/>
      <c r="J76" s="174" t="s">
        <v>48</v>
      </c>
      <c r="K76" s="172"/>
      <c r="L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84</v>
      </c>
      <c r="D82" s="40"/>
      <c r="E82" s="40"/>
      <c r="F82" s="40"/>
      <c r="G82" s="40"/>
      <c r="H82" s="40"/>
      <c r="I82" s="40"/>
      <c r="J82" s="40"/>
      <c r="K82" s="40"/>
      <c r="L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0" t="str">
        <f>E7</f>
        <v>SVOSOV - LÁVKA PRE PEŠÍCH CEZ RIEKU VÁH, SVOŠOV-082022</v>
      </c>
      <c r="F85" s="32"/>
      <c r="G85" s="32"/>
      <c r="H85" s="32"/>
      <c r="I85" s="40"/>
      <c r="J85" s="40"/>
      <c r="K85" s="40"/>
      <c r="L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82</v>
      </c>
      <c r="D86" s="40"/>
      <c r="E86" s="40"/>
      <c r="F86" s="40"/>
      <c r="G86" s="40"/>
      <c r="H86" s="40"/>
      <c r="I86" s="40"/>
      <c r="J86" s="40"/>
      <c r="K86" s="40"/>
      <c r="L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SVOSOV - LÁVKA PRE PEŠÍCH...</v>
      </c>
      <c r="F87" s="40"/>
      <c r="G87" s="40"/>
      <c r="H87" s="40"/>
      <c r="I87" s="40"/>
      <c r="J87" s="40"/>
      <c r="K87" s="40"/>
      <c r="L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85" t="str">
        <f>IF(J12="","",J12)</f>
        <v>12. 9. 2022</v>
      </c>
      <c r="K89" s="40"/>
      <c r="L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 xml:space="preserve"> </v>
      </c>
      <c r="G91" s="40"/>
      <c r="H91" s="40"/>
      <c r="I91" s="32" t="s">
        <v>28</v>
      </c>
      <c r="J91" s="36" t="str">
        <f>E21</f>
        <v xml:space="preserve"> </v>
      </c>
      <c r="K91" s="40"/>
      <c r="L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26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1" t="s">
        <v>85</v>
      </c>
      <c r="D94" s="182"/>
      <c r="E94" s="182"/>
      <c r="F94" s="182"/>
      <c r="G94" s="182"/>
      <c r="H94" s="182"/>
      <c r="I94" s="182"/>
      <c r="J94" s="183" t="s">
        <v>86</v>
      </c>
      <c r="K94" s="182"/>
      <c r="L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4" t="s">
        <v>87</v>
      </c>
      <c r="D96" s="40"/>
      <c r="E96" s="40"/>
      <c r="F96" s="40"/>
      <c r="G96" s="40"/>
      <c r="H96" s="40"/>
      <c r="I96" s="40"/>
      <c r="J96" s="116">
        <f>J131</f>
        <v>0</v>
      </c>
      <c r="K96" s="40"/>
      <c r="L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88</v>
      </c>
    </row>
    <row r="97" s="9" customFormat="1" ht="24.96" customHeight="1">
      <c r="A97" s="9"/>
      <c r="B97" s="185"/>
      <c r="C97" s="186"/>
      <c r="D97" s="187" t="s">
        <v>89</v>
      </c>
      <c r="E97" s="188"/>
      <c r="F97" s="188"/>
      <c r="G97" s="188"/>
      <c r="H97" s="188"/>
      <c r="I97" s="188"/>
      <c r="J97" s="189">
        <f>J132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1"/>
      <c r="C98" s="192"/>
      <c r="D98" s="193" t="s">
        <v>90</v>
      </c>
      <c r="E98" s="194"/>
      <c r="F98" s="194"/>
      <c r="G98" s="194"/>
      <c r="H98" s="194"/>
      <c r="I98" s="194"/>
      <c r="J98" s="195">
        <f>J133</f>
        <v>0</v>
      </c>
      <c r="K98" s="192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1"/>
      <c r="C99" s="192"/>
      <c r="D99" s="193" t="s">
        <v>91</v>
      </c>
      <c r="E99" s="194"/>
      <c r="F99" s="194"/>
      <c r="G99" s="194"/>
      <c r="H99" s="194"/>
      <c r="I99" s="194"/>
      <c r="J99" s="195">
        <f>J218</f>
        <v>0</v>
      </c>
      <c r="K99" s="192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1"/>
      <c r="C100" s="192"/>
      <c r="D100" s="193" t="s">
        <v>92</v>
      </c>
      <c r="E100" s="194"/>
      <c r="F100" s="194"/>
      <c r="G100" s="194"/>
      <c r="H100" s="194"/>
      <c r="I100" s="194"/>
      <c r="J100" s="195">
        <f>J261</f>
        <v>0</v>
      </c>
      <c r="K100" s="192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1"/>
      <c r="C101" s="192"/>
      <c r="D101" s="193" t="s">
        <v>93</v>
      </c>
      <c r="E101" s="194"/>
      <c r="F101" s="194"/>
      <c r="G101" s="194"/>
      <c r="H101" s="194"/>
      <c r="I101" s="194"/>
      <c r="J101" s="195">
        <f>J269</f>
        <v>0</v>
      </c>
      <c r="K101" s="192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1"/>
      <c r="C102" s="192"/>
      <c r="D102" s="193" t="s">
        <v>94</v>
      </c>
      <c r="E102" s="194"/>
      <c r="F102" s="194"/>
      <c r="G102" s="194"/>
      <c r="H102" s="194"/>
      <c r="I102" s="194"/>
      <c r="J102" s="195">
        <f>J290</f>
        <v>0</v>
      </c>
      <c r="K102" s="192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1"/>
      <c r="C103" s="192"/>
      <c r="D103" s="193" t="s">
        <v>95</v>
      </c>
      <c r="E103" s="194"/>
      <c r="F103" s="194"/>
      <c r="G103" s="194"/>
      <c r="H103" s="194"/>
      <c r="I103" s="194"/>
      <c r="J103" s="195">
        <f>J323</f>
        <v>0</v>
      </c>
      <c r="K103" s="192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5"/>
      <c r="C104" s="186"/>
      <c r="D104" s="187" t="s">
        <v>96</v>
      </c>
      <c r="E104" s="188"/>
      <c r="F104" s="188"/>
      <c r="G104" s="188"/>
      <c r="H104" s="188"/>
      <c r="I104" s="188"/>
      <c r="J104" s="189">
        <f>J325</f>
        <v>0</v>
      </c>
      <c r="K104" s="186"/>
      <c r="L104" s="19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1"/>
      <c r="C105" s="192"/>
      <c r="D105" s="193" t="s">
        <v>97</v>
      </c>
      <c r="E105" s="194"/>
      <c r="F105" s="194"/>
      <c r="G105" s="194"/>
      <c r="H105" s="194"/>
      <c r="I105" s="194"/>
      <c r="J105" s="195">
        <f>J326</f>
        <v>0</v>
      </c>
      <c r="K105" s="192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1"/>
      <c r="C106" s="192"/>
      <c r="D106" s="193" t="s">
        <v>98</v>
      </c>
      <c r="E106" s="194"/>
      <c r="F106" s="194"/>
      <c r="G106" s="194"/>
      <c r="H106" s="194"/>
      <c r="I106" s="194"/>
      <c r="J106" s="195">
        <f>J375</f>
        <v>0</v>
      </c>
      <c r="K106" s="192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5"/>
      <c r="C107" s="186"/>
      <c r="D107" s="187" t="s">
        <v>99</v>
      </c>
      <c r="E107" s="188"/>
      <c r="F107" s="188"/>
      <c r="G107" s="188"/>
      <c r="H107" s="188"/>
      <c r="I107" s="188"/>
      <c r="J107" s="189">
        <f>J380</f>
        <v>0</v>
      </c>
      <c r="K107" s="186"/>
      <c r="L107" s="19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1"/>
      <c r="C108" s="192"/>
      <c r="D108" s="193" t="s">
        <v>100</v>
      </c>
      <c r="E108" s="194"/>
      <c r="F108" s="194"/>
      <c r="G108" s="194"/>
      <c r="H108" s="194"/>
      <c r="I108" s="194"/>
      <c r="J108" s="195">
        <f>J381</f>
        <v>0</v>
      </c>
      <c r="K108" s="192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1"/>
      <c r="C109" s="192"/>
      <c r="D109" s="193" t="s">
        <v>101</v>
      </c>
      <c r="E109" s="194"/>
      <c r="F109" s="194"/>
      <c r="G109" s="194"/>
      <c r="H109" s="194"/>
      <c r="I109" s="194"/>
      <c r="J109" s="195">
        <f>J422</f>
        <v>0</v>
      </c>
      <c r="K109" s="192"/>
      <c r="L109" s="19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1"/>
      <c r="C110" s="192"/>
      <c r="D110" s="193" t="s">
        <v>102</v>
      </c>
      <c r="E110" s="194"/>
      <c r="F110" s="194"/>
      <c r="G110" s="194"/>
      <c r="H110" s="194"/>
      <c r="I110" s="194"/>
      <c r="J110" s="195">
        <f>J424</f>
        <v>0</v>
      </c>
      <c r="K110" s="192"/>
      <c r="L110" s="19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5"/>
      <c r="C111" s="186"/>
      <c r="D111" s="187" t="s">
        <v>103</v>
      </c>
      <c r="E111" s="188"/>
      <c r="F111" s="188"/>
      <c r="G111" s="188"/>
      <c r="H111" s="188"/>
      <c r="I111" s="188"/>
      <c r="J111" s="189">
        <f>J433</f>
        <v>0</v>
      </c>
      <c r="K111" s="186"/>
      <c r="L111" s="19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9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72"/>
      <c r="C113" s="73"/>
      <c r="D113" s="73"/>
      <c r="E113" s="73"/>
      <c r="F113" s="73"/>
      <c r="G113" s="73"/>
      <c r="H113" s="73"/>
      <c r="I113" s="73"/>
      <c r="J113" s="73"/>
      <c r="K113" s="73"/>
      <c r="L113" s="69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74"/>
      <c r="C117" s="75"/>
      <c r="D117" s="75"/>
      <c r="E117" s="75"/>
      <c r="F117" s="75"/>
      <c r="G117" s="75"/>
      <c r="H117" s="75"/>
      <c r="I117" s="75"/>
      <c r="J117" s="75"/>
      <c r="K117" s="75"/>
      <c r="L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104</v>
      </c>
      <c r="D118" s="40"/>
      <c r="E118" s="40"/>
      <c r="F118" s="40"/>
      <c r="G118" s="40"/>
      <c r="H118" s="40"/>
      <c r="I118" s="40"/>
      <c r="J118" s="40"/>
      <c r="K118" s="40"/>
      <c r="L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15</v>
      </c>
      <c r="D120" s="40"/>
      <c r="E120" s="40"/>
      <c r="F120" s="40"/>
      <c r="G120" s="40"/>
      <c r="H120" s="40"/>
      <c r="I120" s="40"/>
      <c r="J120" s="40"/>
      <c r="K120" s="40"/>
      <c r="L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80" t="str">
        <f>E7</f>
        <v>SVOSOV - LÁVKA PRE PEŠÍCH CEZ RIEKU VÁH, SVOŠOV-082022</v>
      </c>
      <c r="F121" s="32"/>
      <c r="G121" s="32"/>
      <c r="H121" s="32"/>
      <c r="I121" s="40"/>
      <c r="J121" s="40"/>
      <c r="K121" s="40"/>
      <c r="L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82</v>
      </c>
      <c r="D122" s="40"/>
      <c r="E122" s="40"/>
      <c r="F122" s="40"/>
      <c r="G122" s="40"/>
      <c r="H122" s="40"/>
      <c r="I122" s="40"/>
      <c r="J122" s="40"/>
      <c r="K122" s="40"/>
      <c r="L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82" t="str">
        <f>E9</f>
        <v>SVOSOV - LÁVKA PRE PEŠÍCH...</v>
      </c>
      <c r="F123" s="40"/>
      <c r="G123" s="40"/>
      <c r="H123" s="40"/>
      <c r="I123" s="40"/>
      <c r="J123" s="40"/>
      <c r="K123" s="40"/>
      <c r="L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19</v>
      </c>
      <c r="D125" s="40"/>
      <c r="E125" s="40"/>
      <c r="F125" s="27" t="str">
        <f>F12</f>
        <v xml:space="preserve"> </v>
      </c>
      <c r="G125" s="40"/>
      <c r="H125" s="40"/>
      <c r="I125" s="32" t="s">
        <v>21</v>
      </c>
      <c r="J125" s="85" t="str">
        <f>IF(J12="","",J12)</f>
        <v>12. 9. 2022</v>
      </c>
      <c r="K125" s="40"/>
      <c r="L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23</v>
      </c>
      <c r="D127" s="40"/>
      <c r="E127" s="40"/>
      <c r="F127" s="27" t="str">
        <f>E15</f>
        <v xml:space="preserve"> </v>
      </c>
      <c r="G127" s="40"/>
      <c r="H127" s="40"/>
      <c r="I127" s="32" t="s">
        <v>28</v>
      </c>
      <c r="J127" s="36" t="str">
        <f>E21</f>
        <v xml:space="preserve"> </v>
      </c>
      <c r="K127" s="40"/>
      <c r="L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26</v>
      </c>
      <c r="D128" s="40"/>
      <c r="E128" s="40"/>
      <c r="F128" s="27" t="str">
        <f>IF(E18="","",E18)</f>
        <v>Vyplň údaj</v>
      </c>
      <c r="G128" s="40"/>
      <c r="H128" s="40"/>
      <c r="I128" s="32" t="s">
        <v>30</v>
      </c>
      <c r="J128" s="36" t="str">
        <f>E24</f>
        <v xml:space="preserve"> </v>
      </c>
      <c r="K128" s="40"/>
      <c r="L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7"/>
      <c r="B130" s="198"/>
      <c r="C130" s="199" t="s">
        <v>105</v>
      </c>
      <c r="D130" s="200" t="s">
        <v>57</v>
      </c>
      <c r="E130" s="200" t="s">
        <v>53</v>
      </c>
      <c r="F130" s="200" t="s">
        <v>54</v>
      </c>
      <c r="G130" s="200" t="s">
        <v>106</v>
      </c>
      <c r="H130" s="200" t="s">
        <v>107</v>
      </c>
      <c r="I130" s="200" t="s">
        <v>108</v>
      </c>
      <c r="J130" s="201" t="s">
        <v>86</v>
      </c>
      <c r="K130" s="202" t="s">
        <v>109</v>
      </c>
      <c r="L130" s="203"/>
      <c r="M130" s="106" t="s">
        <v>1</v>
      </c>
      <c r="N130" s="107" t="s">
        <v>36</v>
      </c>
      <c r="O130" s="107" t="s">
        <v>110</v>
      </c>
      <c r="P130" s="107" t="s">
        <v>111</v>
      </c>
      <c r="Q130" s="107" t="s">
        <v>112</v>
      </c>
      <c r="R130" s="107" t="s">
        <v>113</v>
      </c>
      <c r="S130" s="107" t="s">
        <v>114</v>
      </c>
      <c r="T130" s="108" t="s">
        <v>115</v>
      </c>
      <c r="U130" s="197"/>
      <c r="V130" s="197"/>
      <c r="W130" s="197"/>
      <c r="X130" s="197"/>
      <c r="Y130" s="197"/>
      <c r="Z130" s="197"/>
      <c r="AA130" s="197"/>
      <c r="AB130" s="197"/>
      <c r="AC130" s="197"/>
      <c r="AD130" s="197"/>
      <c r="AE130" s="197"/>
    </row>
    <row r="131" s="2" customFormat="1" ht="22.8" customHeight="1">
      <c r="A131" s="38"/>
      <c r="B131" s="39"/>
      <c r="C131" s="113" t="s">
        <v>87</v>
      </c>
      <c r="D131" s="40"/>
      <c r="E131" s="40"/>
      <c r="F131" s="40"/>
      <c r="G131" s="40"/>
      <c r="H131" s="40"/>
      <c r="I131" s="40"/>
      <c r="J131" s="204">
        <f>BK131</f>
        <v>0</v>
      </c>
      <c r="K131" s="40"/>
      <c r="L131" s="44"/>
      <c r="M131" s="109"/>
      <c r="N131" s="205"/>
      <c r="O131" s="110"/>
      <c r="P131" s="206">
        <f>P132+P325+P380+P433</f>
        <v>0</v>
      </c>
      <c r="Q131" s="110"/>
      <c r="R131" s="206">
        <f>R132+R325+R380+R433</f>
        <v>0</v>
      </c>
      <c r="S131" s="110"/>
      <c r="T131" s="207">
        <f>T132+T325+T380+T433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71</v>
      </c>
      <c r="AU131" s="17" t="s">
        <v>88</v>
      </c>
      <c r="BK131" s="208">
        <f>BK132+BK325+BK380+BK433</f>
        <v>0</v>
      </c>
    </row>
    <row r="132" s="12" customFormat="1" ht="25.92" customHeight="1">
      <c r="A132" s="12"/>
      <c r="B132" s="209"/>
      <c r="C132" s="210"/>
      <c r="D132" s="211" t="s">
        <v>71</v>
      </c>
      <c r="E132" s="212" t="s">
        <v>116</v>
      </c>
      <c r="F132" s="212" t="s">
        <v>117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P133+P218+P261+P269+P290+P323</f>
        <v>0</v>
      </c>
      <c r="Q132" s="217"/>
      <c r="R132" s="218">
        <f>R133+R218+R261+R269+R290+R323</f>
        <v>0</v>
      </c>
      <c r="S132" s="217"/>
      <c r="T132" s="219">
        <f>T133+T218+T261+T269+T290+T323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79</v>
      </c>
      <c r="AT132" s="221" t="s">
        <v>71</v>
      </c>
      <c r="AU132" s="221" t="s">
        <v>72</v>
      </c>
      <c r="AY132" s="220" t="s">
        <v>118</v>
      </c>
      <c r="BK132" s="222">
        <f>BK133+BK218+BK261+BK269+BK290+BK323</f>
        <v>0</v>
      </c>
    </row>
    <row r="133" s="12" customFormat="1" ht="22.8" customHeight="1">
      <c r="A133" s="12"/>
      <c r="B133" s="209"/>
      <c r="C133" s="210"/>
      <c r="D133" s="211" t="s">
        <v>71</v>
      </c>
      <c r="E133" s="223" t="s">
        <v>79</v>
      </c>
      <c r="F133" s="223" t="s">
        <v>119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SUM(P134:P217)</f>
        <v>0</v>
      </c>
      <c r="Q133" s="217"/>
      <c r="R133" s="218">
        <f>SUM(R134:R217)</f>
        <v>0</v>
      </c>
      <c r="S133" s="217"/>
      <c r="T133" s="219">
        <f>SUM(T134:T217)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79</v>
      </c>
      <c r="AT133" s="221" t="s">
        <v>71</v>
      </c>
      <c r="AU133" s="221" t="s">
        <v>79</v>
      </c>
      <c r="AY133" s="220" t="s">
        <v>118</v>
      </c>
      <c r="BK133" s="222">
        <f>SUM(BK134:BK217)</f>
        <v>0</v>
      </c>
    </row>
    <row r="134" s="2" customFormat="1" ht="37.8" customHeight="1">
      <c r="A134" s="38"/>
      <c r="B134" s="39"/>
      <c r="C134" s="225" t="s">
        <v>79</v>
      </c>
      <c r="D134" s="225" t="s">
        <v>120</v>
      </c>
      <c r="E134" s="226" t="s">
        <v>121</v>
      </c>
      <c r="F134" s="227" t="s">
        <v>122</v>
      </c>
      <c r="G134" s="228" t="s">
        <v>123</v>
      </c>
      <c r="H134" s="229">
        <v>1373.53</v>
      </c>
      <c r="I134" s="230"/>
      <c r="J134" s="231">
        <f>ROUND(I134*H134,2)</f>
        <v>0</v>
      </c>
      <c r="K134" s="232"/>
      <c r="L134" s="44"/>
      <c r="M134" s="233" t="s">
        <v>1</v>
      </c>
      <c r="N134" s="234" t="s">
        <v>38</v>
      </c>
      <c r="O134" s="97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124</v>
      </c>
      <c r="AT134" s="237" t="s">
        <v>120</v>
      </c>
      <c r="AU134" s="237" t="s">
        <v>125</v>
      </c>
      <c r="AY134" s="17" t="s">
        <v>118</v>
      </c>
      <c r="BE134" s="238">
        <f>IF(N134="základná",J134,0)</f>
        <v>0</v>
      </c>
      <c r="BF134" s="238">
        <f>IF(N134="znížená",J134,0)</f>
        <v>0</v>
      </c>
      <c r="BG134" s="238">
        <f>IF(N134="zákl. prenesená",J134,0)</f>
        <v>0</v>
      </c>
      <c r="BH134" s="238">
        <f>IF(N134="zníž. prenesená",J134,0)</f>
        <v>0</v>
      </c>
      <c r="BI134" s="238">
        <f>IF(N134="nulová",J134,0)</f>
        <v>0</v>
      </c>
      <c r="BJ134" s="17" t="s">
        <v>125</v>
      </c>
      <c r="BK134" s="238">
        <f>ROUND(I134*H134,2)</f>
        <v>0</v>
      </c>
      <c r="BL134" s="17" t="s">
        <v>124</v>
      </c>
      <c r="BM134" s="237" t="s">
        <v>125</v>
      </c>
    </row>
    <row r="135" s="13" customFormat="1">
      <c r="A135" s="13"/>
      <c r="B135" s="239"/>
      <c r="C135" s="240"/>
      <c r="D135" s="241" t="s">
        <v>126</v>
      </c>
      <c r="E135" s="242" t="s">
        <v>1</v>
      </c>
      <c r="F135" s="243" t="s">
        <v>127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126</v>
      </c>
      <c r="AU135" s="249" t="s">
        <v>125</v>
      </c>
      <c r="AV135" s="13" t="s">
        <v>79</v>
      </c>
      <c r="AW135" s="13" t="s">
        <v>29</v>
      </c>
      <c r="AX135" s="13" t="s">
        <v>72</v>
      </c>
      <c r="AY135" s="249" t="s">
        <v>118</v>
      </c>
    </row>
    <row r="136" s="14" customFormat="1">
      <c r="A136" s="14"/>
      <c r="B136" s="250"/>
      <c r="C136" s="251"/>
      <c r="D136" s="241" t="s">
        <v>126</v>
      </c>
      <c r="E136" s="252" t="s">
        <v>1</v>
      </c>
      <c r="F136" s="253" t="s">
        <v>128</v>
      </c>
      <c r="G136" s="251"/>
      <c r="H136" s="254">
        <v>851.52999999999997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126</v>
      </c>
      <c r="AU136" s="260" t="s">
        <v>125</v>
      </c>
      <c r="AV136" s="14" t="s">
        <v>125</v>
      </c>
      <c r="AW136" s="14" t="s">
        <v>29</v>
      </c>
      <c r="AX136" s="14" t="s">
        <v>72</v>
      </c>
      <c r="AY136" s="260" t="s">
        <v>118</v>
      </c>
    </row>
    <row r="137" s="13" customFormat="1">
      <c r="A137" s="13"/>
      <c r="B137" s="239"/>
      <c r="C137" s="240"/>
      <c r="D137" s="241" t="s">
        <v>126</v>
      </c>
      <c r="E137" s="242" t="s">
        <v>1</v>
      </c>
      <c r="F137" s="243" t="s">
        <v>129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126</v>
      </c>
      <c r="AU137" s="249" t="s">
        <v>125</v>
      </c>
      <c r="AV137" s="13" t="s">
        <v>79</v>
      </c>
      <c r="AW137" s="13" t="s">
        <v>29</v>
      </c>
      <c r="AX137" s="13" t="s">
        <v>72</v>
      </c>
      <c r="AY137" s="249" t="s">
        <v>118</v>
      </c>
    </row>
    <row r="138" s="14" customFormat="1">
      <c r="A138" s="14"/>
      <c r="B138" s="250"/>
      <c r="C138" s="251"/>
      <c r="D138" s="241" t="s">
        <v>126</v>
      </c>
      <c r="E138" s="252" t="s">
        <v>1</v>
      </c>
      <c r="F138" s="253" t="s">
        <v>130</v>
      </c>
      <c r="G138" s="251"/>
      <c r="H138" s="254">
        <v>522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126</v>
      </c>
      <c r="AU138" s="260" t="s">
        <v>125</v>
      </c>
      <c r="AV138" s="14" t="s">
        <v>125</v>
      </c>
      <c r="AW138" s="14" t="s">
        <v>29</v>
      </c>
      <c r="AX138" s="14" t="s">
        <v>72</v>
      </c>
      <c r="AY138" s="260" t="s">
        <v>118</v>
      </c>
    </row>
    <row r="139" s="15" customFormat="1">
      <c r="A139" s="15"/>
      <c r="B139" s="261"/>
      <c r="C139" s="262"/>
      <c r="D139" s="241" t="s">
        <v>126</v>
      </c>
      <c r="E139" s="263" t="s">
        <v>1</v>
      </c>
      <c r="F139" s="264" t="s">
        <v>131</v>
      </c>
      <c r="G139" s="262"/>
      <c r="H139" s="265">
        <v>1373.53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1" t="s">
        <v>126</v>
      </c>
      <c r="AU139" s="271" t="s">
        <v>125</v>
      </c>
      <c r="AV139" s="15" t="s">
        <v>124</v>
      </c>
      <c r="AW139" s="15" t="s">
        <v>29</v>
      </c>
      <c r="AX139" s="15" t="s">
        <v>79</v>
      </c>
      <c r="AY139" s="271" t="s">
        <v>118</v>
      </c>
    </row>
    <row r="140" s="2" customFormat="1" ht="33" customHeight="1">
      <c r="A140" s="38"/>
      <c r="B140" s="39"/>
      <c r="C140" s="225" t="s">
        <v>125</v>
      </c>
      <c r="D140" s="225" t="s">
        <v>120</v>
      </c>
      <c r="E140" s="226" t="s">
        <v>132</v>
      </c>
      <c r="F140" s="227" t="s">
        <v>133</v>
      </c>
      <c r="G140" s="228" t="s">
        <v>134</v>
      </c>
      <c r="H140" s="229">
        <v>851.52999999999997</v>
      </c>
      <c r="I140" s="230"/>
      <c r="J140" s="231">
        <f>ROUND(I140*H140,2)</f>
        <v>0</v>
      </c>
      <c r="K140" s="232"/>
      <c r="L140" s="44"/>
      <c r="M140" s="233" t="s">
        <v>1</v>
      </c>
      <c r="N140" s="234" t="s">
        <v>38</v>
      </c>
      <c r="O140" s="97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124</v>
      </c>
      <c r="AT140" s="237" t="s">
        <v>120</v>
      </c>
      <c r="AU140" s="237" t="s">
        <v>125</v>
      </c>
      <c r="AY140" s="17" t="s">
        <v>118</v>
      </c>
      <c r="BE140" s="238">
        <f>IF(N140="základná",J140,0)</f>
        <v>0</v>
      </c>
      <c r="BF140" s="238">
        <f>IF(N140="znížená",J140,0)</f>
        <v>0</v>
      </c>
      <c r="BG140" s="238">
        <f>IF(N140="zákl. prenesená",J140,0)</f>
        <v>0</v>
      </c>
      <c r="BH140" s="238">
        <f>IF(N140="zníž. prenesená",J140,0)</f>
        <v>0</v>
      </c>
      <c r="BI140" s="238">
        <f>IF(N140="nulová",J140,0)</f>
        <v>0</v>
      </c>
      <c r="BJ140" s="17" t="s">
        <v>125</v>
      </c>
      <c r="BK140" s="238">
        <f>ROUND(I140*H140,2)</f>
        <v>0</v>
      </c>
      <c r="BL140" s="17" t="s">
        <v>124</v>
      </c>
      <c r="BM140" s="237" t="s">
        <v>124</v>
      </c>
    </row>
    <row r="141" s="2" customFormat="1" ht="24.15" customHeight="1">
      <c r="A141" s="38"/>
      <c r="B141" s="39"/>
      <c r="C141" s="225" t="s">
        <v>135</v>
      </c>
      <c r="D141" s="225" t="s">
        <v>120</v>
      </c>
      <c r="E141" s="226" t="s">
        <v>136</v>
      </c>
      <c r="F141" s="227" t="s">
        <v>137</v>
      </c>
      <c r="G141" s="228" t="s">
        <v>134</v>
      </c>
      <c r="H141" s="229">
        <v>0.71999999999999997</v>
      </c>
      <c r="I141" s="230"/>
      <c r="J141" s="231">
        <f>ROUND(I141*H141,2)</f>
        <v>0</v>
      </c>
      <c r="K141" s="232"/>
      <c r="L141" s="44"/>
      <c r="M141" s="233" t="s">
        <v>1</v>
      </c>
      <c r="N141" s="234" t="s">
        <v>38</v>
      </c>
      <c r="O141" s="97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124</v>
      </c>
      <c r="AT141" s="237" t="s">
        <v>120</v>
      </c>
      <c r="AU141" s="237" t="s">
        <v>125</v>
      </c>
      <c r="AY141" s="17" t="s">
        <v>118</v>
      </c>
      <c r="BE141" s="238">
        <f>IF(N141="základná",J141,0)</f>
        <v>0</v>
      </c>
      <c r="BF141" s="238">
        <f>IF(N141="znížená",J141,0)</f>
        <v>0</v>
      </c>
      <c r="BG141" s="238">
        <f>IF(N141="zákl. prenesená",J141,0)</f>
        <v>0</v>
      </c>
      <c r="BH141" s="238">
        <f>IF(N141="zníž. prenesená",J141,0)</f>
        <v>0</v>
      </c>
      <c r="BI141" s="238">
        <f>IF(N141="nulová",J141,0)</f>
        <v>0</v>
      </c>
      <c r="BJ141" s="17" t="s">
        <v>125</v>
      </c>
      <c r="BK141" s="238">
        <f>ROUND(I141*H141,2)</f>
        <v>0</v>
      </c>
      <c r="BL141" s="17" t="s">
        <v>124</v>
      </c>
      <c r="BM141" s="237" t="s">
        <v>138</v>
      </c>
    </row>
    <row r="142" s="13" customFormat="1">
      <c r="A142" s="13"/>
      <c r="B142" s="239"/>
      <c r="C142" s="240"/>
      <c r="D142" s="241" t="s">
        <v>126</v>
      </c>
      <c r="E142" s="242" t="s">
        <v>1</v>
      </c>
      <c r="F142" s="243" t="s">
        <v>139</v>
      </c>
      <c r="G142" s="240"/>
      <c r="H142" s="242" t="s">
        <v>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126</v>
      </c>
      <c r="AU142" s="249" t="s">
        <v>125</v>
      </c>
      <c r="AV142" s="13" t="s">
        <v>79</v>
      </c>
      <c r="AW142" s="13" t="s">
        <v>29</v>
      </c>
      <c r="AX142" s="13" t="s">
        <v>72</v>
      </c>
      <c r="AY142" s="249" t="s">
        <v>118</v>
      </c>
    </row>
    <row r="143" s="14" customFormat="1">
      <c r="A143" s="14"/>
      <c r="B143" s="250"/>
      <c r="C143" s="251"/>
      <c r="D143" s="241" t="s">
        <v>126</v>
      </c>
      <c r="E143" s="252" t="s">
        <v>1</v>
      </c>
      <c r="F143" s="253" t="s">
        <v>140</v>
      </c>
      <c r="G143" s="251"/>
      <c r="H143" s="254">
        <v>0.71999999999999997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126</v>
      </c>
      <c r="AU143" s="260" t="s">
        <v>125</v>
      </c>
      <c r="AV143" s="14" t="s">
        <v>125</v>
      </c>
      <c r="AW143" s="14" t="s">
        <v>29</v>
      </c>
      <c r="AX143" s="14" t="s">
        <v>72</v>
      </c>
      <c r="AY143" s="260" t="s">
        <v>118</v>
      </c>
    </row>
    <row r="144" s="15" customFormat="1">
      <c r="A144" s="15"/>
      <c r="B144" s="261"/>
      <c r="C144" s="262"/>
      <c r="D144" s="241" t="s">
        <v>126</v>
      </c>
      <c r="E144" s="263" t="s">
        <v>1</v>
      </c>
      <c r="F144" s="264" t="s">
        <v>131</v>
      </c>
      <c r="G144" s="262"/>
      <c r="H144" s="265">
        <v>0.71999999999999997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1" t="s">
        <v>126</v>
      </c>
      <c r="AU144" s="271" t="s">
        <v>125</v>
      </c>
      <c r="AV144" s="15" t="s">
        <v>124</v>
      </c>
      <c r="AW144" s="15" t="s">
        <v>29</v>
      </c>
      <c r="AX144" s="15" t="s">
        <v>79</v>
      </c>
      <c r="AY144" s="271" t="s">
        <v>118</v>
      </c>
    </row>
    <row r="145" s="2" customFormat="1" ht="21.75" customHeight="1">
      <c r="A145" s="38"/>
      <c r="B145" s="39"/>
      <c r="C145" s="225" t="s">
        <v>124</v>
      </c>
      <c r="D145" s="225" t="s">
        <v>120</v>
      </c>
      <c r="E145" s="226" t="s">
        <v>141</v>
      </c>
      <c r="F145" s="227" t="s">
        <v>142</v>
      </c>
      <c r="G145" s="228" t="s">
        <v>134</v>
      </c>
      <c r="H145" s="229">
        <v>108.096</v>
      </c>
      <c r="I145" s="230"/>
      <c r="J145" s="231">
        <f>ROUND(I145*H145,2)</f>
        <v>0</v>
      </c>
      <c r="K145" s="232"/>
      <c r="L145" s="44"/>
      <c r="M145" s="233" t="s">
        <v>1</v>
      </c>
      <c r="N145" s="234" t="s">
        <v>38</v>
      </c>
      <c r="O145" s="97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124</v>
      </c>
      <c r="AT145" s="237" t="s">
        <v>120</v>
      </c>
      <c r="AU145" s="237" t="s">
        <v>125</v>
      </c>
      <c r="AY145" s="17" t="s">
        <v>118</v>
      </c>
      <c r="BE145" s="238">
        <f>IF(N145="základná",J145,0)</f>
        <v>0</v>
      </c>
      <c r="BF145" s="238">
        <f>IF(N145="znížená",J145,0)</f>
        <v>0</v>
      </c>
      <c r="BG145" s="238">
        <f>IF(N145="zákl. prenesená",J145,0)</f>
        <v>0</v>
      </c>
      <c r="BH145" s="238">
        <f>IF(N145="zníž. prenesená",J145,0)</f>
        <v>0</v>
      </c>
      <c r="BI145" s="238">
        <f>IF(N145="nulová",J145,0)</f>
        <v>0</v>
      </c>
      <c r="BJ145" s="17" t="s">
        <v>125</v>
      </c>
      <c r="BK145" s="238">
        <f>ROUND(I145*H145,2)</f>
        <v>0</v>
      </c>
      <c r="BL145" s="17" t="s">
        <v>124</v>
      </c>
      <c r="BM145" s="237" t="s">
        <v>143</v>
      </c>
    </row>
    <row r="146" s="13" customFormat="1">
      <c r="A146" s="13"/>
      <c r="B146" s="239"/>
      <c r="C146" s="240"/>
      <c r="D146" s="241" t="s">
        <v>126</v>
      </c>
      <c r="E146" s="242" t="s">
        <v>1</v>
      </c>
      <c r="F146" s="243" t="s">
        <v>144</v>
      </c>
      <c r="G146" s="240"/>
      <c r="H146" s="242" t="s">
        <v>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126</v>
      </c>
      <c r="AU146" s="249" t="s">
        <v>125</v>
      </c>
      <c r="AV146" s="13" t="s">
        <v>79</v>
      </c>
      <c r="AW146" s="13" t="s">
        <v>29</v>
      </c>
      <c r="AX146" s="13" t="s">
        <v>72</v>
      </c>
      <c r="AY146" s="249" t="s">
        <v>118</v>
      </c>
    </row>
    <row r="147" s="14" customFormat="1">
      <c r="A147" s="14"/>
      <c r="B147" s="250"/>
      <c r="C147" s="251"/>
      <c r="D147" s="241" t="s">
        <v>126</v>
      </c>
      <c r="E147" s="252" t="s">
        <v>1</v>
      </c>
      <c r="F147" s="253" t="s">
        <v>145</v>
      </c>
      <c r="G147" s="251"/>
      <c r="H147" s="254">
        <v>64.896000000000001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126</v>
      </c>
      <c r="AU147" s="260" t="s">
        <v>125</v>
      </c>
      <c r="AV147" s="14" t="s">
        <v>125</v>
      </c>
      <c r="AW147" s="14" t="s">
        <v>29</v>
      </c>
      <c r="AX147" s="14" t="s">
        <v>72</v>
      </c>
      <c r="AY147" s="260" t="s">
        <v>118</v>
      </c>
    </row>
    <row r="148" s="13" customFormat="1">
      <c r="A148" s="13"/>
      <c r="B148" s="239"/>
      <c r="C148" s="240"/>
      <c r="D148" s="241" t="s">
        <v>126</v>
      </c>
      <c r="E148" s="242" t="s">
        <v>1</v>
      </c>
      <c r="F148" s="243" t="s">
        <v>146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126</v>
      </c>
      <c r="AU148" s="249" t="s">
        <v>125</v>
      </c>
      <c r="AV148" s="13" t="s">
        <v>79</v>
      </c>
      <c r="AW148" s="13" t="s">
        <v>29</v>
      </c>
      <c r="AX148" s="13" t="s">
        <v>72</v>
      </c>
      <c r="AY148" s="249" t="s">
        <v>118</v>
      </c>
    </row>
    <row r="149" s="14" customFormat="1">
      <c r="A149" s="14"/>
      <c r="B149" s="250"/>
      <c r="C149" s="251"/>
      <c r="D149" s="241" t="s">
        <v>126</v>
      </c>
      <c r="E149" s="252" t="s">
        <v>1</v>
      </c>
      <c r="F149" s="253" t="s">
        <v>147</v>
      </c>
      <c r="G149" s="251"/>
      <c r="H149" s="254">
        <v>43.200000000000003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126</v>
      </c>
      <c r="AU149" s="260" t="s">
        <v>125</v>
      </c>
      <c r="AV149" s="14" t="s">
        <v>125</v>
      </c>
      <c r="AW149" s="14" t="s">
        <v>29</v>
      </c>
      <c r="AX149" s="14" t="s">
        <v>72</v>
      </c>
      <c r="AY149" s="260" t="s">
        <v>118</v>
      </c>
    </row>
    <row r="150" s="15" customFormat="1">
      <c r="A150" s="15"/>
      <c r="B150" s="261"/>
      <c r="C150" s="262"/>
      <c r="D150" s="241" t="s">
        <v>126</v>
      </c>
      <c r="E150" s="263" t="s">
        <v>1</v>
      </c>
      <c r="F150" s="264" t="s">
        <v>131</v>
      </c>
      <c r="G150" s="262"/>
      <c r="H150" s="265">
        <v>108.096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126</v>
      </c>
      <c r="AU150" s="271" t="s">
        <v>125</v>
      </c>
      <c r="AV150" s="15" t="s">
        <v>124</v>
      </c>
      <c r="AW150" s="15" t="s">
        <v>29</v>
      </c>
      <c r="AX150" s="15" t="s">
        <v>79</v>
      </c>
      <c r="AY150" s="271" t="s">
        <v>118</v>
      </c>
    </row>
    <row r="151" s="2" customFormat="1" ht="24.15" customHeight="1">
      <c r="A151" s="38"/>
      <c r="B151" s="39"/>
      <c r="C151" s="225" t="s">
        <v>148</v>
      </c>
      <c r="D151" s="225" t="s">
        <v>120</v>
      </c>
      <c r="E151" s="226" t="s">
        <v>149</v>
      </c>
      <c r="F151" s="227" t="s">
        <v>150</v>
      </c>
      <c r="G151" s="228" t="s">
        <v>134</v>
      </c>
      <c r="H151" s="229">
        <v>455.459</v>
      </c>
      <c r="I151" s="230"/>
      <c r="J151" s="231">
        <f>ROUND(I151*H151,2)</f>
        <v>0</v>
      </c>
      <c r="K151" s="232"/>
      <c r="L151" s="44"/>
      <c r="M151" s="233" t="s">
        <v>1</v>
      </c>
      <c r="N151" s="234" t="s">
        <v>38</v>
      </c>
      <c r="O151" s="97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124</v>
      </c>
      <c r="AT151" s="237" t="s">
        <v>120</v>
      </c>
      <c r="AU151" s="237" t="s">
        <v>125</v>
      </c>
      <c r="AY151" s="17" t="s">
        <v>118</v>
      </c>
      <c r="BE151" s="238">
        <f>IF(N151="základná",J151,0)</f>
        <v>0</v>
      </c>
      <c r="BF151" s="238">
        <f>IF(N151="znížená",J151,0)</f>
        <v>0</v>
      </c>
      <c r="BG151" s="238">
        <f>IF(N151="zákl. prenesená",J151,0)</f>
        <v>0</v>
      </c>
      <c r="BH151" s="238">
        <f>IF(N151="zníž. prenesená",J151,0)</f>
        <v>0</v>
      </c>
      <c r="BI151" s="238">
        <f>IF(N151="nulová",J151,0)</f>
        <v>0</v>
      </c>
      <c r="BJ151" s="17" t="s">
        <v>125</v>
      </c>
      <c r="BK151" s="238">
        <f>ROUND(I151*H151,2)</f>
        <v>0</v>
      </c>
      <c r="BL151" s="17" t="s">
        <v>124</v>
      </c>
      <c r="BM151" s="237" t="s">
        <v>151</v>
      </c>
    </row>
    <row r="152" s="2" customFormat="1" ht="24.15" customHeight="1">
      <c r="A152" s="38"/>
      <c r="B152" s="39"/>
      <c r="C152" s="225" t="s">
        <v>138</v>
      </c>
      <c r="D152" s="225" t="s">
        <v>120</v>
      </c>
      <c r="E152" s="226" t="s">
        <v>152</v>
      </c>
      <c r="F152" s="227" t="s">
        <v>153</v>
      </c>
      <c r="G152" s="228" t="s">
        <v>134</v>
      </c>
      <c r="H152" s="229">
        <v>140.88900000000001</v>
      </c>
      <c r="I152" s="230"/>
      <c r="J152" s="231">
        <f>ROUND(I152*H152,2)</f>
        <v>0</v>
      </c>
      <c r="K152" s="232"/>
      <c r="L152" s="44"/>
      <c r="M152" s="233" t="s">
        <v>1</v>
      </c>
      <c r="N152" s="234" t="s">
        <v>38</v>
      </c>
      <c r="O152" s="97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124</v>
      </c>
      <c r="AT152" s="237" t="s">
        <v>120</v>
      </c>
      <c r="AU152" s="237" t="s">
        <v>125</v>
      </c>
      <c r="AY152" s="17" t="s">
        <v>118</v>
      </c>
      <c r="BE152" s="238">
        <f>IF(N152="základná",J152,0)</f>
        <v>0</v>
      </c>
      <c r="BF152" s="238">
        <f>IF(N152="znížená",J152,0)</f>
        <v>0</v>
      </c>
      <c r="BG152" s="238">
        <f>IF(N152="zákl. prenesená",J152,0)</f>
        <v>0</v>
      </c>
      <c r="BH152" s="238">
        <f>IF(N152="zníž. prenesená",J152,0)</f>
        <v>0</v>
      </c>
      <c r="BI152" s="238">
        <f>IF(N152="nulová",J152,0)</f>
        <v>0</v>
      </c>
      <c r="BJ152" s="17" t="s">
        <v>125</v>
      </c>
      <c r="BK152" s="238">
        <f>ROUND(I152*H152,2)</f>
        <v>0</v>
      </c>
      <c r="BL152" s="17" t="s">
        <v>124</v>
      </c>
      <c r="BM152" s="237" t="s">
        <v>154</v>
      </c>
    </row>
    <row r="153" s="13" customFormat="1">
      <c r="A153" s="13"/>
      <c r="B153" s="239"/>
      <c r="C153" s="240"/>
      <c r="D153" s="241" t="s">
        <v>126</v>
      </c>
      <c r="E153" s="242" t="s">
        <v>1</v>
      </c>
      <c r="F153" s="243" t="s">
        <v>127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126</v>
      </c>
      <c r="AU153" s="249" t="s">
        <v>125</v>
      </c>
      <c r="AV153" s="13" t="s">
        <v>79</v>
      </c>
      <c r="AW153" s="13" t="s">
        <v>29</v>
      </c>
      <c r="AX153" s="13" t="s">
        <v>72</v>
      </c>
      <c r="AY153" s="249" t="s">
        <v>118</v>
      </c>
    </row>
    <row r="154" s="13" customFormat="1">
      <c r="A154" s="13"/>
      <c r="B154" s="239"/>
      <c r="C154" s="240"/>
      <c r="D154" s="241" t="s">
        <v>126</v>
      </c>
      <c r="E154" s="242" t="s">
        <v>1</v>
      </c>
      <c r="F154" s="243" t="s">
        <v>155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126</v>
      </c>
      <c r="AU154" s="249" t="s">
        <v>125</v>
      </c>
      <c r="AV154" s="13" t="s">
        <v>79</v>
      </c>
      <c r="AW154" s="13" t="s">
        <v>29</v>
      </c>
      <c r="AX154" s="13" t="s">
        <v>72</v>
      </c>
      <c r="AY154" s="249" t="s">
        <v>118</v>
      </c>
    </row>
    <row r="155" s="13" customFormat="1">
      <c r="A155" s="13"/>
      <c r="B155" s="239"/>
      <c r="C155" s="240"/>
      <c r="D155" s="241" t="s">
        <v>126</v>
      </c>
      <c r="E155" s="242" t="s">
        <v>1</v>
      </c>
      <c r="F155" s="243" t="s">
        <v>156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126</v>
      </c>
      <c r="AU155" s="249" t="s">
        <v>125</v>
      </c>
      <c r="AV155" s="13" t="s">
        <v>79</v>
      </c>
      <c r="AW155" s="13" t="s">
        <v>29</v>
      </c>
      <c r="AX155" s="13" t="s">
        <v>72</v>
      </c>
      <c r="AY155" s="249" t="s">
        <v>118</v>
      </c>
    </row>
    <row r="156" s="14" customFormat="1">
      <c r="A156" s="14"/>
      <c r="B156" s="250"/>
      <c r="C156" s="251"/>
      <c r="D156" s="241" t="s">
        <v>126</v>
      </c>
      <c r="E156" s="252" t="s">
        <v>1</v>
      </c>
      <c r="F156" s="253" t="s">
        <v>157</v>
      </c>
      <c r="G156" s="251"/>
      <c r="H156" s="254">
        <v>200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126</v>
      </c>
      <c r="AU156" s="260" t="s">
        <v>125</v>
      </c>
      <c r="AV156" s="14" t="s">
        <v>125</v>
      </c>
      <c r="AW156" s="14" t="s">
        <v>29</v>
      </c>
      <c r="AX156" s="14" t="s">
        <v>72</v>
      </c>
      <c r="AY156" s="260" t="s">
        <v>118</v>
      </c>
    </row>
    <row r="157" s="13" customFormat="1">
      <c r="A157" s="13"/>
      <c r="B157" s="239"/>
      <c r="C157" s="240"/>
      <c r="D157" s="241" t="s">
        <v>126</v>
      </c>
      <c r="E157" s="242" t="s">
        <v>1</v>
      </c>
      <c r="F157" s="243" t="s">
        <v>158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126</v>
      </c>
      <c r="AU157" s="249" t="s">
        <v>125</v>
      </c>
      <c r="AV157" s="13" t="s">
        <v>79</v>
      </c>
      <c r="AW157" s="13" t="s">
        <v>29</v>
      </c>
      <c r="AX157" s="13" t="s">
        <v>72</v>
      </c>
      <c r="AY157" s="249" t="s">
        <v>118</v>
      </c>
    </row>
    <row r="158" s="13" customFormat="1">
      <c r="A158" s="13"/>
      <c r="B158" s="239"/>
      <c r="C158" s="240"/>
      <c r="D158" s="241" t="s">
        <v>126</v>
      </c>
      <c r="E158" s="242" t="s">
        <v>1</v>
      </c>
      <c r="F158" s="243" t="s">
        <v>159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126</v>
      </c>
      <c r="AU158" s="249" t="s">
        <v>125</v>
      </c>
      <c r="AV158" s="13" t="s">
        <v>79</v>
      </c>
      <c r="AW158" s="13" t="s">
        <v>29</v>
      </c>
      <c r="AX158" s="13" t="s">
        <v>72</v>
      </c>
      <c r="AY158" s="249" t="s">
        <v>118</v>
      </c>
    </row>
    <row r="159" s="15" customFormat="1">
      <c r="A159" s="15"/>
      <c r="B159" s="261"/>
      <c r="C159" s="262"/>
      <c r="D159" s="241" t="s">
        <v>126</v>
      </c>
      <c r="E159" s="263" t="s">
        <v>1</v>
      </c>
      <c r="F159" s="264" t="s">
        <v>131</v>
      </c>
      <c r="G159" s="262"/>
      <c r="H159" s="265">
        <v>200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1" t="s">
        <v>126</v>
      </c>
      <c r="AU159" s="271" t="s">
        <v>125</v>
      </c>
      <c r="AV159" s="15" t="s">
        <v>124</v>
      </c>
      <c r="AW159" s="15" t="s">
        <v>29</v>
      </c>
      <c r="AX159" s="15" t="s">
        <v>72</v>
      </c>
      <c r="AY159" s="271" t="s">
        <v>118</v>
      </c>
    </row>
    <row r="160" s="14" customFormat="1">
      <c r="A160" s="14"/>
      <c r="B160" s="250"/>
      <c r="C160" s="251"/>
      <c r="D160" s="241" t="s">
        <v>126</v>
      </c>
      <c r="E160" s="252" t="s">
        <v>1</v>
      </c>
      <c r="F160" s="253" t="s">
        <v>160</v>
      </c>
      <c r="G160" s="251"/>
      <c r="H160" s="254">
        <v>140.88900000000001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126</v>
      </c>
      <c r="AU160" s="260" t="s">
        <v>125</v>
      </c>
      <c r="AV160" s="14" t="s">
        <v>125</v>
      </c>
      <c r="AW160" s="14" t="s">
        <v>29</v>
      </c>
      <c r="AX160" s="14" t="s">
        <v>72</v>
      </c>
      <c r="AY160" s="260" t="s">
        <v>118</v>
      </c>
    </row>
    <row r="161" s="15" customFormat="1">
      <c r="A161" s="15"/>
      <c r="B161" s="261"/>
      <c r="C161" s="262"/>
      <c r="D161" s="241" t="s">
        <v>126</v>
      </c>
      <c r="E161" s="263" t="s">
        <v>1</v>
      </c>
      <c r="F161" s="264" t="s">
        <v>131</v>
      </c>
      <c r="G161" s="262"/>
      <c r="H161" s="265">
        <v>140.88900000000001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1" t="s">
        <v>126</v>
      </c>
      <c r="AU161" s="271" t="s">
        <v>125</v>
      </c>
      <c r="AV161" s="15" t="s">
        <v>124</v>
      </c>
      <c r="AW161" s="15" t="s">
        <v>29</v>
      </c>
      <c r="AX161" s="15" t="s">
        <v>79</v>
      </c>
      <c r="AY161" s="271" t="s">
        <v>118</v>
      </c>
    </row>
    <row r="162" s="2" customFormat="1" ht="24.15" customHeight="1">
      <c r="A162" s="38"/>
      <c r="B162" s="39"/>
      <c r="C162" s="225" t="s">
        <v>161</v>
      </c>
      <c r="D162" s="225" t="s">
        <v>120</v>
      </c>
      <c r="E162" s="226" t="s">
        <v>162</v>
      </c>
      <c r="F162" s="227" t="s">
        <v>163</v>
      </c>
      <c r="G162" s="228" t="s">
        <v>134</v>
      </c>
      <c r="H162" s="229">
        <v>694.48000000000002</v>
      </c>
      <c r="I162" s="230"/>
      <c r="J162" s="231">
        <f>ROUND(I162*H162,2)</f>
        <v>0</v>
      </c>
      <c r="K162" s="232"/>
      <c r="L162" s="44"/>
      <c r="M162" s="233" t="s">
        <v>1</v>
      </c>
      <c r="N162" s="234" t="s">
        <v>38</v>
      </c>
      <c r="O162" s="97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124</v>
      </c>
      <c r="AT162" s="237" t="s">
        <v>120</v>
      </c>
      <c r="AU162" s="237" t="s">
        <v>125</v>
      </c>
      <c r="AY162" s="17" t="s">
        <v>118</v>
      </c>
      <c r="BE162" s="238">
        <f>IF(N162="základná",J162,0)</f>
        <v>0</v>
      </c>
      <c r="BF162" s="238">
        <f>IF(N162="znížená",J162,0)</f>
        <v>0</v>
      </c>
      <c r="BG162" s="238">
        <f>IF(N162="zákl. prenesená",J162,0)</f>
        <v>0</v>
      </c>
      <c r="BH162" s="238">
        <f>IF(N162="zníž. prenesená",J162,0)</f>
        <v>0</v>
      </c>
      <c r="BI162" s="238">
        <f>IF(N162="nulová",J162,0)</f>
        <v>0</v>
      </c>
      <c r="BJ162" s="17" t="s">
        <v>125</v>
      </c>
      <c r="BK162" s="238">
        <f>ROUND(I162*H162,2)</f>
        <v>0</v>
      </c>
      <c r="BL162" s="17" t="s">
        <v>124</v>
      </c>
      <c r="BM162" s="237" t="s">
        <v>164</v>
      </c>
    </row>
    <row r="163" s="13" customFormat="1">
      <c r="A163" s="13"/>
      <c r="B163" s="239"/>
      <c r="C163" s="240"/>
      <c r="D163" s="241" t="s">
        <v>126</v>
      </c>
      <c r="E163" s="242" t="s">
        <v>1</v>
      </c>
      <c r="F163" s="243" t="s">
        <v>165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126</v>
      </c>
      <c r="AU163" s="249" t="s">
        <v>125</v>
      </c>
      <c r="AV163" s="13" t="s">
        <v>79</v>
      </c>
      <c r="AW163" s="13" t="s">
        <v>29</v>
      </c>
      <c r="AX163" s="13" t="s">
        <v>72</v>
      </c>
      <c r="AY163" s="249" t="s">
        <v>118</v>
      </c>
    </row>
    <row r="164" s="14" customFormat="1">
      <c r="A164" s="14"/>
      <c r="B164" s="250"/>
      <c r="C164" s="251"/>
      <c r="D164" s="241" t="s">
        <v>126</v>
      </c>
      <c r="E164" s="252" t="s">
        <v>1</v>
      </c>
      <c r="F164" s="253" t="s">
        <v>166</v>
      </c>
      <c r="G164" s="251"/>
      <c r="H164" s="254">
        <v>83.200000000000003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126</v>
      </c>
      <c r="AU164" s="260" t="s">
        <v>125</v>
      </c>
      <c r="AV164" s="14" t="s">
        <v>125</v>
      </c>
      <c r="AW164" s="14" t="s">
        <v>29</v>
      </c>
      <c r="AX164" s="14" t="s">
        <v>72</v>
      </c>
      <c r="AY164" s="260" t="s">
        <v>118</v>
      </c>
    </row>
    <row r="165" s="13" customFormat="1">
      <c r="A165" s="13"/>
      <c r="B165" s="239"/>
      <c r="C165" s="240"/>
      <c r="D165" s="241" t="s">
        <v>126</v>
      </c>
      <c r="E165" s="242" t="s">
        <v>1</v>
      </c>
      <c r="F165" s="243" t="s">
        <v>167</v>
      </c>
      <c r="G165" s="240"/>
      <c r="H165" s="242" t="s">
        <v>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126</v>
      </c>
      <c r="AU165" s="249" t="s">
        <v>125</v>
      </c>
      <c r="AV165" s="13" t="s">
        <v>79</v>
      </c>
      <c r="AW165" s="13" t="s">
        <v>29</v>
      </c>
      <c r="AX165" s="13" t="s">
        <v>72</v>
      </c>
      <c r="AY165" s="249" t="s">
        <v>118</v>
      </c>
    </row>
    <row r="166" s="14" customFormat="1">
      <c r="A166" s="14"/>
      <c r="B166" s="250"/>
      <c r="C166" s="251"/>
      <c r="D166" s="241" t="s">
        <v>126</v>
      </c>
      <c r="E166" s="252" t="s">
        <v>1</v>
      </c>
      <c r="F166" s="253" t="s">
        <v>168</v>
      </c>
      <c r="G166" s="251"/>
      <c r="H166" s="254">
        <v>611.27999999999997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126</v>
      </c>
      <c r="AU166" s="260" t="s">
        <v>125</v>
      </c>
      <c r="AV166" s="14" t="s">
        <v>125</v>
      </c>
      <c r="AW166" s="14" t="s">
        <v>29</v>
      </c>
      <c r="AX166" s="14" t="s">
        <v>72</v>
      </c>
      <c r="AY166" s="260" t="s">
        <v>118</v>
      </c>
    </row>
    <row r="167" s="15" customFormat="1">
      <c r="A167" s="15"/>
      <c r="B167" s="261"/>
      <c r="C167" s="262"/>
      <c r="D167" s="241" t="s">
        <v>126</v>
      </c>
      <c r="E167" s="263" t="s">
        <v>1</v>
      </c>
      <c r="F167" s="264" t="s">
        <v>131</v>
      </c>
      <c r="G167" s="262"/>
      <c r="H167" s="265">
        <v>694.48000000000002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1" t="s">
        <v>126</v>
      </c>
      <c r="AU167" s="271" t="s">
        <v>125</v>
      </c>
      <c r="AV167" s="15" t="s">
        <v>124</v>
      </c>
      <c r="AW167" s="15" t="s">
        <v>29</v>
      </c>
      <c r="AX167" s="15" t="s">
        <v>79</v>
      </c>
      <c r="AY167" s="271" t="s">
        <v>118</v>
      </c>
    </row>
    <row r="168" s="2" customFormat="1" ht="24.15" customHeight="1">
      <c r="A168" s="38"/>
      <c r="B168" s="39"/>
      <c r="C168" s="225" t="s">
        <v>143</v>
      </c>
      <c r="D168" s="225" t="s">
        <v>120</v>
      </c>
      <c r="E168" s="226" t="s">
        <v>169</v>
      </c>
      <c r="F168" s="227" t="s">
        <v>170</v>
      </c>
      <c r="G168" s="228" t="s">
        <v>134</v>
      </c>
      <c r="H168" s="229">
        <v>173.62000000000001</v>
      </c>
      <c r="I168" s="230"/>
      <c r="J168" s="231">
        <f>ROUND(I168*H168,2)</f>
        <v>0</v>
      </c>
      <c r="K168" s="232"/>
      <c r="L168" s="44"/>
      <c r="M168" s="233" t="s">
        <v>1</v>
      </c>
      <c r="N168" s="234" t="s">
        <v>38</v>
      </c>
      <c r="O168" s="97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124</v>
      </c>
      <c r="AT168" s="237" t="s">
        <v>120</v>
      </c>
      <c r="AU168" s="237" t="s">
        <v>125</v>
      </c>
      <c r="AY168" s="17" t="s">
        <v>118</v>
      </c>
      <c r="BE168" s="238">
        <f>IF(N168="základná",J168,0)</f>
        <v>0</v>
      </c>
      <c r="BF168" s="238">
        <f>IF(N168="znížená",J168,0)</f>
        <v>0</v>
      </c>
      <c r="BG168" s="238">
        <f>IF(N168="zákl. prenesená",J168,0)</f>
        <v>0</v>
      </c>
      <c r="BH168" s="238">
        <f>IF(N168="zníž. prenesená",J168,0)</f>
        <v>0</v>
      </c>
      <c r="BI168" s="238">
        <f>IF(N168="nulová",J168,0)</f>
        <v>0</v>
      </c>
      <c r="BJ168" s="17" t="s">
        <v>125</v>
      </c>
      <c r="BK168" s="238">
        <f>ROUND(I168*H168,2)</f>
        <v>0</v>
      </c>
      <c r="BL168" s="17" t="s">
        <v>124</v>
      </c>
      <c r="BM168" s="237" t="s">
        <v>171</v>
      </c>
    </row>
    <row r="169" s="2" customFormat="1" ht="24.15" customHeight="1">
      <c r="A169" s="38"/>
      <c r="B169" s="39"/>
      <c r="C169" s="225" t="s">
        <v>172</v>
      </c>
      <c r="D169" s="225" t="s">
        <v>120</v>
      </c>
      <c r="E169" s="226" t="s">
        <v>173</v>
      </c>
      <c r="F169" s="227" t="s">
        <v>174</v>
      </c>
      <c r="G169" s="228" t="s">
        <v>123</v>
      </c>
      <c r="H169" s="229">
        <v>238.68000000000001</v>
      </c>
      <c r="I169" s="230"/>
      <c r="J169" s="231">
        <f>ROUND(I169*H169,2)</f>
        <v>0</v>
      </c>
      <c r="K169" s="232"/>
      <c r="L169" s="44"/>
      <c r="M169" s="233" t="s">
        <v>1</v>
      </c>
      <c r="N169" s="234" t="s">
        <v>38</v>
      </c>
      <c r="O169" s="97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124</v>
      </c>
      <c r="AT169" s="237" t="s">
        <v>120</v>
      </c>
      <c r="AU169" s="237" t="s">
        <v>125</v>
      </c>
      <c r="AY169" s="17" t="s">
        <v>118</v>
      </c>
      <c r="BE169" s="238">
        <f>IF(N169="základná",J169,0)</f>
        <v>0</v>
      </c>
      <c r="BF169" s="238">
        <f>IF(N169="znížená",J169,0)</f>
        <v>0</v>
      </c>
      <c r="BG169" s="238">
        <f>IF(N169="zákl. prenesená",J169,0)</f>
        <v>0</v>
      </c>
      <c r="BH169" s="238">
        <f>IF(N169="zníž. prenesená",J169,0)</f>
        <v>0</v>
      </c>
      <c r="BI169" s="238">
        <f>IF(N169="nulová",J169,0)</f>
        <v>0</v>
      </c>
      <c r="BJ169" s="17" t="s">
        <v>125</v>
      </c>
      <c r="BK169" s="238">
        <f>ROUND(I169*H169,2)</f>
        <v>0</v>
      </c>
      <c r="BL169" s="17" t="s">
        <v>124</v>
      </c>
      <c r="BM169" s="237" t="s">
        <v>175</v>
      </c>
    </row>
    <row r="170" s="13" customFormat="1">
      <c r="A170" s="13"/>
      <c r="B170" s="239"/>
      <c r="C170" s="240"/>
      <c r="D170" s="241" t="s">
        <v>126</v>
      </c>
      <c r="E170" s="242" t="s">
        <v>1</v>
      </c>
      <c r="F170" s="243" t="s">
        <v>165</v>
      </c>
      <c r="G170" s="240"/>
      <c r="H170" s="242" t="s">
        <v>1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126</v>
      </c>
      <c r="AU170" s="249" t="s">
        <v>125</v>
      </c>
      <c r="AV170" s="13" t="s">
        <v>79</v>
      </c>
      <c r="AW170" s="13" t="s">
        <v>29</v>
      </c>
      <c r="AX170" s="13" t="s">
        <v>72</v>
      </c>
      <c r="AY170" s="249" t="s">
        <v>118</v>
      </c>
    </row>
    <row r="171" s="14" customFormat="1">
      <c r="A171" s="14"/>
      <c r="B171" s="250"/>
      <c r="C171" s="251"/>
      <c r="D171" s="241" t="s">
        <v>126</v>
      </c>
      <c r="E171" s="252" t="s">
        <v>1</v>
      </c>
      <c r="F171" s="253" t="s">
        <v>176</v>
      </c>
      <c r="G171" s="251"/>
      <c r="H171" s="254">
        <v>52.799999999999997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126</v>
      </c>
      <c r="AU171" s="260" t="s">
        <v>125</v>
      </c>
      <c r="AV171" s="14" t="s">
        <v>125</v>
      </c>
      <c r="AW171" s="14" t="s">
        <v>29</v>
      </c>
      <c r="AX171" s="14" t="s">
        <v>72</v>
      </c>
      <c r="AY171" s="260" t="s">
        <v>118</v>
      </c>
    </row>
    <row r="172" s="13" customFormat="1">
      <c r="A172" s="13"/>
      <c r="B172" s="239"/>
      <c r="C172" s="240"/>
      <c r="D172" s="241" t="s">
        <v>126</v>
      </c>
      <c r="E172" s="242" t="s">
        <v>1</v>
      </c>
      <c r="F172" s="243" t="s">
        <v>167</v>
      </c>
      <c r="G172" s="240"/>
      <c r="H172" s="242" t="s">
        <v>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126</v>
      </c>
      <c r="AU172" s="249" t="s">
        <v>125</v>
      </c>
      <c r="AV172" s="13" t="s">
        <v>79</v>
      </c>
      <c r="AW172" s="13" t="s">
        <v>29</v>
      </c>
      <c r="AX172" s="13" t="s">
        <v>72</v>
      </c>
      <c r="AY172" s="249" t="s">
        <v>118</v>
      </c>
    </row>
    <row r="173" s="14" customFormat="1">
      <c r="A173" s="14"/>
      <c r="B173" s="250"/>
      <c r="C173" s="251"/>
      <c r="D173" s="241" t="s">
        <v>126</v>
      </c>
      <c r="E173" s="252" t="s">
        <v>1</v>
      </c>
      <c r="F173" s="253" t="s">
        <v>177</v>
      </c>
      <c r="G173" s="251"/>
      <c r="H173" s="254">
        <v>185.88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126</v>
      </c>
      <c r="AU173" s="260" t="s">
        <v>125</v>
      </c>
      <c r="AV173" s="14" t="s">
        <v>125</v>
      </c>
      <c r="AW173" s="14" t="s">
        <v>29</v>
      </c>
      <c r="AX173" s="14" t="s">
        <v>72</v>
      </c>
      <c r="AY173" s="260" t="s">
        <v>118</v>
      </c>
    </row>
    <row r="174" s="15" customFormat="1">
      <c r="A174" s="15"/>
      <c r="B174" s="261"/>
      <c r="C174" s="262"/>
      <c r="D174" s="241" t="s">
        <v>126</v>
      </c>
      <c r="E174" s="263" t="s">
        <v>1</v>
      </c>
      <c r="F174" s="264" t="s">
        <v>131</v>
      </c>
      <c r="G174" s="262"/>
      <c r="H174" s="265">
        <v>238.68000000000001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126</v>
      </c>
      <c r="AU174" s="271" t="s">
        <v>125</v>
      </c>
      <c r="AV174" s="15" t="s">
        <v>124</v>
      </c>
      <c r="AW174" s="15" t="s">
        <v>29</v>
      </c>
      <c r="AX174" s="15" t="s">
        <v>79</v>
      </c>
      <c r="AY174" s="271" t="s">
        <v>118</v>
      </c>
    </row>
    <row r="175" s="2" customFormat="1" ht="21.75" customHeight="1">
      <c r="A175" s="38"/>
      <c r="B175" s="39"/>
      <c r="C175" s="225" t="s">
        <v>151</v>
      </c>
      <c r="D175" s="225" t="s">
        <v>120</v>
      </c>
      <c r="E175" s="226" t="s">
        <v>178</v>
      </c>
      <c r="F175" s="227" t="s">
        <v>179</v>
      </c>
      <c r="G175" s="228" t="s">
        <v>123</v>
      </c>
      <c r="H175" s="229">
        <v>238.68000000000001</v>
      </c>
      <c r="I175" s="230"/>
      <c r="J175" s="231">
        <f>ROUND(I175*H175,2)</f>
        <v>0</v>
      </c>
      <c r="K175" s="232"/>
      <c r="L175" s="44"/>
      <c r="M175" s="233" t="s">
        <v>1</v>
      </c>
      <c r="N175" s="234" t="s">
        <v>38</v>
      </c>
      <c r="O175" s="97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124</v>
      </c>
      <c r="AT175" s="237" t="s">
        <v>120</v>
      </c>
      <c r="AU175" s="237" t="s">
        <v>125</v>
      </c>
      <c r="AY175" s="17" t="s">
        <v>118</v>
      </c>
      <c r="BE175" s="238">
        <f>IF(N175="základná",J175,0)</f>
        <v>0</v>
      </c>
      <c r="BF175" s="238">
        <f>IF(N175="znížená",J175,0)</f>
        <v>0</v>
      </c>
      <c r="BG175" s="238">
        <f>IF(N175="zákl. prenesená",J175,0)</f>
        <v>0</v>
      </c>
      <c r="BH175" s="238">
        <f>IF(N175="zníž. prenesená",J175,0)</f>
        <v>0</v>
      </c>
      <c r="BI175" s="238">
        <f>IF(N175="nulová",J175,0)</f>
        <v>0</v>
      </c>
      <c r="BJ175" s="17" t="s">
        <v>125</v>
      </c>
      <c r="BK175" s="238">
        <f>ROUND(I175*H175,2)</f>
        <v>0</v>
      </c>
      <c r="BL175" s="17" t="s">
        <v>124</v>
      </c>
      <c r="BM175" s="237" t="s">
        <v>7</v>
      </c>
    </row>
    <row r="176" s="2" customFormat="1" ht="24.15" customHeight="1">
      <c r="A176" s="38"/>
      <c r="B176" s="39"/>
      <c r="C176" s="225" t="s">
        <v>180</v>
      </c>
      <c r="D176" s="225" t="s">
        <v>120</v>
      </c>
      <c r="E176" s="226" t="s">
        <v>181</v>
      </c>
      <c r="F176" s="227" t="s">
        <v>182</v>
      </c>
      <c r="G176" s="228" t="s">
        <v>134</v>
      </c>
      <c r="H176" s="229">
        <v>694.48000000000002</v>
      </c>
      <c r="I176" s="230"/>
      <c r="J176" s="231">
        <f>ROUND(I176*H176,2)</f>
        <v>0</v>
      </c>
      <c r="K176" s="232"/>
      <c r="L176" s="44"/>
      <c r="M176" s="233" t="s">
        <v>1</v>
      </c>
      <c r="N176" s="234" t="s">
        <v>38</v>
      </c>
      <c r="O176" s="97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124</v>
      </c>
      <c r="AT176" s="237" t="s">
        <v>120</v>
      </c>
      <c r="AU176" s="237" t="s">
        <v>125</v>
      </c>
      <c r="AY176" s="17" t="s">
        <v>118</v>
      </c>
      <c r="BE176" s="238">
        <f>IF(N176="základná",J176,0)</f>
        <v>0</v>
      </c>
      <c r="BF176" s="238">
        <f>IF(N176="znížená",J176,0)</f>
        <v>0</v>
      </c>
      <c r="BG176" s="238">
        <f>IF(N176="zákl. prenesená",J176,0)</f>
        <v>0</v>
      </c>
      <c r="BH176" s="238">
        <f>IF(N176="zníž. prenesená",J176,0)</f>
        <v>0</v>
      </c>
      <c r="BI176" s="238">
        <f>IF(N176="nulová",J176,0)</f>
        <v>0</v>
      </c>
      <c r="BJ176" s="17" t="s">
        <v>125</v>
      </c>
      <c r="BK176" s="238">
        <f>ROUND(I176*H176,2)</f>
        <v>0</v>
      </c>
      <c r="BL176" s="17" t="s">
        <v>124</v>
      </c>
      <c r="BM176" s="237" t="s">
        <v>183</v>
      </c>
    </row>
    <row r="177" s="13" customFormat="1">
      <c r="A177" s="13"/>
      <c r="B177" s="239"/>
      <c r="C177" s="240"/>
      <c r="D177" s="241" t="s">
        <v>126</v>
      </c>
      <c r="E177" s="242" t="s">
        <v>1</v>
      </c>
      <c r="F177" s="243" t="s">
        <v>165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126</v>
      </c>
      <c r="AU177" s="249" t="s">
        <v>125</v>
      </c>
      <c r="AV177" s="13" t="s">
        <v>79</v>
      </c>
      <c r="AW177" s="13" t="s">
        <v>29</v>
      </c>
      <c r="AX177" s="13" t="s">
        <v>72</v>
      </c>
      <c r="AY177" s="249" t="s">
        <v>118</v>
      </c>
    </row>
    <row r="178" s="14" customFormat="1">
      <c r="A178" s="14"/>
      <c r="B178" s="250"/>
      <c r="C178" s="251"/>
      <c r="D178" s="241" t="s">
        <v>126</v>
      </c>
      <c r="E178" s="252" t="s">
        <v>1</v>
      </c>
      <c r="F178" s="253" t="s">
        <v>166</v>
      </c>
      <c r="G178" s="251"/>
      <c r="H178" s="254">
        <v>83.200000000000003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126</v>
      </c>
      <c r="AU178" s="260" t="s">
        <v>125</v>
      </c>
      <c r="AV178" s="14" t="s">
        <v>125</v>
      </c>
      <c r="AW178" s="14" t="s">
        <v>29</v>
      </c>
      <c r="AX178" s="14" t="s">
        <v>72</v>
      </c>
      <c r="AY178" s="260" t="s">
        <v>118</v>
      </c>
    </row>
    <row r="179" s="13" customFormat="1">
      <c r="A179" s="13"/>
      <c r="B179" s="239"/>
      <c r="C179" s="240"/>
      <c r="D179" s="241" t="s">
        <v>126</v>
      </c>
      <c r="E179" s="242" t="s">
        <v>1</v>
      </c>
      <c r="F179" s="243" t="s">
        <v>167</v>
      </c>
      <c r="G179" s="240"/>
      <c r="H179" s="242" t="s">
        <v>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126</v>
      </c>
      <c r="AU179" s="249" t="s">
        <v>125</v>
      </c>
      <c r="AV179" s="13" t="s">
        <v>79</v>
      </c>
      <c r="AW179" s="13" t="s">
        <v>29</v>
      </c>
      <c r="AX179" s="13" t="s">
        <v>72</v>
      </c>
      <c r="AY179" s="249" t="s">
        <v>118</v>
      </c>
    </row>
    <row r="180" s="14" customFormat="1">
      <c r="A180" s="14"/>
      <c r="B180" s="250"/>
      <c r="C180" s="251"/>
      <c r="D180" s="241" t="s">
        <v>126</v>
      </c>
      <c r="E180" s="252" t="s">
        <v>1</v>
      </c>
      <c r="F180" s="253" t="s">
        <v>168</v>
      </c>
      <c r="G180" s="251"/>
      <c r="H180" s="254">
        <v>611.27999999999997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126</v>
      </c>
      <c r="AU180" s="260" t="s">
        <v>125</v>
      </c>
      <c r="AV180" s="14" t="s">
        <v>125</v>
      </c>
      <c r="AW180" s="14" t="s">
        <v>29</v>
      </c>
      <c r="AX180" s="14" t="s">
        <v>72</v>
      </c>
      <c r="AY180" s="260" t="s">
        <v>118</v>
      </c>
    </row>
    <row r="181" s="15" customFormat="1">
      <c r="A181" s="15"/>
      <c r="B181" s="261"/>
      <c r="C181" s="262"/>
      <c r="D181" s="241" t="s">
        <v>126</v>
      </c>
      <c r="E181" s="263" t="s">
        <v>1</v>
      </c>
      <c r="F181" s="264" t="s">
        <v>131</v>
      </c>
      <c r="G181" s="262"/>
      <c r="H181" s="265">
        <v>694.48000000000002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1" t="s">
        <v>126</v>
      </c>
      <c r="AU181" s="271" t="s">
        <v>125</v>
      </c>
      <c r="AV181" s="15" t="s">
        <v>124</v>
      </c>
      <c r="AW181" s="15" t="s">
        <v>29</v>
      </c>
      <c r="AX181" s="15" t="s">
        <v>79</v>
      </c>
      <c r="AY181" s="271" t="s">
        <v>118</v>
      </c>
    </row>
    <row r="182" s="2" customFormat="1" ht="24.15" customHeight="1">
      <c r="A182" s="38"/>
      <c r="B182" s="39"/>
      <c r="C182" s="225" t="s">
        <v>154</v>
      </c>
      <c r="D182" s="225" t="s">
        <v>120</v>
      </c>
      <c r="E182" s="226" t="s">
        <v>184</v>
      </c>
      <c r="F182" s="227" t="s">
        <v>185</v>
      </c>
      <c r="G182" s="228" t="s">
        <v>134</v>
      </c>
      <c r="H182" s="229">
        <v>694.48000000000002</v>
      </c>
      <c r="I182" s="230"/>
      <c r="J182" s="231">
        <f>ROUND(I182*H182,2)</f>
        <v>0</v>
      </c>
      <c r="K182" s="232"/>
      <c r="L182" s="44"/>
      <c r="M182" s="233" t="s">
        <v>1</v>
      </c>
      <c r="N182" s="234" t="s">
        <v>38</v>
      </c>
      <c r="O182" s="97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124</v>
      </c>
      <c r="AT182" s="237" t="s">
        <v>120</v>
      </c>
      <c r="AU182" s="237" t="s">
        <v>125</v>
      </c>
      <c r="AY182" s="17" t="s">
        <v>118</v>
      </c>
      <c r="BE182" s="238">
        <f>IF(N182="základná",J182,0)</f>
        <v>0</v>
      </c>
      <c r="BF182" s="238">
        <f>IF(N182="znížená",J182,0)</f>
        <v>0</v>
      </c>
      <c r="BG182" s="238">
        <f>IF(N182="zákl. prenesená",J182,0)</f>
        <v>0</v>
      </c>
      <c r="BH182" s="238">
        <f>IF(N182="zníž. prenesená",J182,0)</f>
        <v>0</v>
      </c>
      <c r="BI182" s="238">
        <f>IF(N182="nulová",J182,0)</f>
        <v>0</v>
      </c>
      <c r="BJ182" s="17" t="s">
        <v>125</v>
      </c>
      <c r="BK182" s="238">
        <f>ROUND(I182*H182,2)</f>
        <v>0</v>
      </c>
      <c r="BL182" s="17" t="s">
        <v>124</v>
      </c>
      <c r="BM182" s="237" t="s">
        <v>186</v>
      </c>
    </row>
    <row r="183" s="2" customFormat="1" ht="24.15" customHeight="1">
      <c r="A183" s="38"/>
      <c r="B183" s="39"/>
      <c r="C183" s="225" t="s">
        <v>187</v>
      </c>
      <c r="D183" s="225" t="s">
        <v>120</v>
      </c>
      <c r="E183" s="226" t="s">
        <v>188</v>
      </c>
      <c r="F183" s="227" t="s">
        <v>189</v>
      </c>
      <c r="G183" s="228" t="s">
        <v>134</v>
      </c>
      <c r="H183" s="229">
        <v>940.5</v>
      </c>
      <c r="I183" s="230"/>
      <c r="J183" s="231">
        <f>ROUND(I183*H183,2)</f>
        <v>0</v>
      </c>
      <c r="K183" s="232"/>
      <c r="L183" s="44"/>
      <c r="M183" s="233" t="s">
        <v>1</v>
      </c>
      <c r="N183" s="234" t="s">
        <v>38</v>
      </c>
      <c r="O183" s="97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124</v>
      </c>
      <c r="AT183" s="237" t="s">
        <v>120</v>
      </c>
      <c r="AU183" s="237" t="s">
        <v>125</v>
      </c>
      <c r="AY183" s="17" t="s">
        <v>118</v>
      </c>
      <c r="BE183" s="238">
        <f>IF(N183="základná",J183,0)</f>
        <v>0</v>
      </c>
      <c r="BF183" s="238">
        <f>IF(N183="znížená",J183,0)</f>
        <v>0</v>
      </c>
      <c r="BG183" s="238">
        <f>IF(N183="zákl. prenesená",J183,0)</f>
        <v>0</v>
      </c>
      <c r="BH183" s="238">
        <f>IF(N183="zníž. prenesená",J183,0)</f>
        <v>0</v>
      </c>
      <c r="BI183" s="238">
        <f>IF(N183="nulová",J183,0)</f>
        <v>0</v>
      </c>
      <c r="BJ183" s="17" t="s">
        <v>125</v>
      </c>
      <c r="BK183" s="238">
        <f>ROUND(I183*H183,2)</f>
        <v>0</v>
      </c>
      <c r="BL183" s="17" t="s">
        <v>124</v>
      </c>
      <c r="BM183" s="237" t="s">
        <v>190</v>
      </c>
    </row>
    <row r="184" s="2" customFormat="1" ht="37.8" customHeight="1">
      <c r="A184" s="38"/>
      <c r="B184" s="39"/>
      <c r="C184" s="225" t="s">
        <v>164</v>
      </c>
      <c r="D184" s="225" t="s">
        <v>120</v>
      </c>
      <c r="E184" s="226" t="s">
        <v>191</v>
      </c>
      <c r="F184" s="227" t="s">
        <v>192</v>
      </c>
      <c r="G184" s="228" t="s">
        <v>134</v>
      </c>
      <c r="H184" s="229">
        <v>788.505</v>
      </c>
      <c r="I184" s="230"/>
      <c r="J184" s="231">
        <f>ROUND(I184*H184,2)</f>
        <v>0</v>
      </c>
      <c r="K184" s="232"/>
      <c r="L184" s="44"/>
      <c r="M184" s="233" t="s">
        <v>1</v>
      </c>
      <c r="N184" s="234" t="s">
        <v>38</v>
      </c>
      <c r="O184" s="97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124</v>
      </c>
      <c r="AT184" s="237" t="s">
        <v>120</v>
      </c>
      <c r="AU184" s="237" t="s">
        <v>125</v>
      </c>
      <c r="AY184" s="17" t="s">
        <v>118</v>
      </c>
      <c r="BE184" s="238">
        <f>IF(N184="základná",J184,0)</f>
        <v>0</v>
      </c>
      <c r="BF184" s="238">
        <f>IF(N184="znížená",J184,0)</f>
        <v>0</v>
      </c>
      <c r="BG184" s="238">
        <f>IF(N184="zákl. prenesená",J184,0)</f>
        <v>0</v>
      </c>
      <c r="BH184" s="238">
        <f>IF(N184="zníž. prenesená",J184,0)</f>
        <v>0</v>
      </c>
      <c r="BI184" s="238">
        <f>IF(N184="nulová",J184,0)</f>
        <v>0</v>
      </c>
      <c r="BJ184" s="17" t="s">
        <v>125</v>
      </c>
      <c r="BK184" s="238">
        <f>ROUND(I184*H184,2)</f>
        <v>0</v>
      </c>
      <c r="BL184" s="17" t="s">
        <v>124</v>
      </c>
      <c r="BM184" s="237" t="s">
        <v>193</v>
      </c>
    </row>
    <row r="185" s="2" customFormat="1" ht="37.8" customHeight="1">
      <c r="A185" s="38"/>
      <c r="B185" s="39"/>
      <c r="C185" s="225" t="s">
        <v>194</v>
      </c>
      <c r="D185" s="225" t="s">
        <v>120</v>
      </c>
      <c r="E185" s="226" t="s">
        <v>195</v>
      </c>
      <c r="F185" s="227" t="s">
        <v>196</v>
      </c>
      <c r="G185" s="228" t="s">
        <v>134</v>
      </c>
      <c r="H185" s="229">
        <v>788.505</v>
      </c>
      <c r="I185" s="230"/>
      <c r="J185" s="231">
        <f>ROUND(I185*H185,2)</f>
        <v>0</v>
      </c>
      <c r="K185" s="232"/>
      <c r="L185" s="44"/>
      <c r="M185" s="233" t="s">
        <v>1</v>
      </c>
      <c r="N185" s="234" t="s">
        <v>38</v>
      </c>
      <c r="O185" s="97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124</v>
      </c>
      <c r="AT185" s="237" t="s">
        <v>120</v>
      </c>
      <c r="AU185" s="237" t="s">
        <v>125</v>
      </c>
      <c r="AY185" s="17" t="s">
        <v>118</v>
      </c>
      <c r="BE185" s="238">
        <f>IF(N185="základná",J185,0)</f>
        <v>0</v>
      </c>
      <c r="BF185" s="238">
        <f>IF(N185="znížená",J185,0)</f>
        <v>0</v>
      </c>
      <c r="BG185" s="238">
        <f>IF(N185="zákl. prenesená",J185,0)</f>
        <v>0</v>
      </c>
      <c r="BH185" s="238">
        <f>IF(N185="zníž. prenesená",J185,0)</f>
        <v>0</v>
      </c>
      <c r="BI185" s="238">
        <f>IF(N185="nulová",J185,0)</f>
        <v>0</v>
      </c>
      <c r="BJ185" s="17" t="s">
        <v>125</v>
      </c>
      <c r="BK185" s="238">
        <f>ROUND(I185*H185,2)</f>
        <v>0</v>
      </c>
      <c r="BL185" s="17" t="s">
        <v>124</v>
      </c>
      <c r="BM185" s="237" t="s">
        <v>197</v>
      </c>
    </row>
    <row r="186" s="2" customFormat="1" ht="44.25" customHeight="1">
      <c r="A186" s="38"/>
      <c r="B186" s="39"/>
      <c r="C186" s="225" t="s">
        <v>171</v>
      </c>
      <c r="D186" s="225" t="s">
        <v>120</v>
      </c>
      <c r="E186" s="226" t="s">
        <v>198</v>
      </c>
      <c r="F186" s="227" t="s">
        <v>199</v>
      </c>
      <c r="G186" s="228" t="s">
        <v>134</v>
      </c>
      <c r="H186" s="229">
        <v>12616.08</v>
      </c>
      <c r="I186" s="230"/>
      <c r="J186" s="231">
        <f>ROUND(I186*H186,2)</f>
        <v>0</v>
      </c>
      <c r="K186" s="232"/>
      <c r="L186" s="44"/>
      <c r="M186" s="233" t="s">
        <v>1</v>
      </c>
      <c r="N186" s="234" t="s">
        <v>38</v>
      </c>
      <c r="O186" s="97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124</v>
      </c>
      <c r="AT186" s="237" t="s">
        <v>120</v>
      </c>
      <c r="AU186" s="237" t="s">
        <v>125</v>
      </c>
      <c r="AY186" s="17" t="s">
        <v>118</v>
      </c>
      <c r="BE186" s="238">
        <f>IF(N186="základná",J186,0)</f>
        <v>0</v>
      </c>
      <c r="BF186" s="238">
        <f>IF(N186="znížená",J186,0)</f>
        <v>0</v>
      </c>
      <c r="BG186" s="238">
        <f>IF(N186="zákl. prenesená",J186,0)</f>
        <v>0</v>
      </c>
      <c r="BH186" s="238">
        <f>IF(N186="zníž. prenesená",J186,0)</f>
        <v>0</v>
      </c>
      <c r="BI186" s="238">
        <f>IF(N186="nulová",J186,0)</f>
        <v>0</v>
      </c>
      <c r="BJ186" s="17" t="s">
        <v>125</v>
      </c>
      <c r="BK186" s="238">
        <f>ROUND(I186*H186,2)</f>
        <v>0</v>
      </c>
      <c r="BL186" s="17" t="s">
        <v>124</v>
      </c>
      <c r="BM186" s="237" t="s">
        <v>200</v>
      </c>
    </row>
    <row r="187" s="13" customFormat="1">
      <c r="A187" s="13"/>
      <c r="B187" s="239"/>
      <c r="C187" s="240"/>
      <c r="D187" s="241" t="s">
        <v>126</v>
      </c>
      <c r="E187" s="242" t="s">
        <v>1</v>
      </c>
      <c r="F187" s="243" t="s">
        <v>165</v>
      </c>
      <c r="G187" s="240"/>
      <c r="H187" s="242" t="s">
        <v>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126</v>
      </c>
      <c r="AU187" s="249" t="s">
        <v>125</v>
      </c>
      <c r="AV187" s="13" t="s">
        <v>79</v>
      </c>
      <c r="AW187" s="13" t="s">
        <v>29</v>
      </c>
      <c r="AX187" s="13" t="s">
        <v>72</v>
      </c>
      <c r="AY187" s="249" t="s">
        <v>118</v>
      </c>
    </row>
    <row r="188" s="13" customFormat="1">
      <c r="A188" s="13"/>
      <c r="B188" s="239"/>
      <c r="C188" s="240"/>
      <c r="D188" s="241" t="s">
        <v>126</v>
      </c>
      <c r="E188" s="242" t="s">
        <v>1</v>
      </c>
      <c r="F188" s="243" t="s">
        <v>201</v>
      </c>
      <c r="G188" s="240"/>
      <c r="H188" s="242" t="s">
        <v>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126</v>
      </c>
      <c r="AU188" s="249" t="s">
        <v>125</v>
      </c>
      <c r="AV188" s="13" t="s">
        <v>79</v>
      </c>
      <c r="AW188" s="13" t="s">
        <v>29</v>
      </c>
      <c r="AX188" s="13" t="s">
        <v>72</v>
      </c>
      <c r="AY188" s="249" t="s">
        <v>118</v>
      </c>
    </row>
    <row r="189" s="13" customFormat="1">
      <c r="A189" s="13"/>
      <c r="B189" s="239"/>
      <c r="C189" s="240"/>
      <c r="D189" s="241" t="s">
        <v>126</v>
      </c>
      <c r="E189" s="242" t="s">
        <v>1</v>
      </c>
      <c r="F189" s="243" t="s">
        <v>167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126</v>
      </c>
      <c r="AU189" s="249" t="s">
        <v>125</v>
      </c>
      <c r="AV189" s="13" t="s">
        <v>79</v>
      </c>
      <c r="AW189" s="13" t="s">
        <v>29</v>
      </c>
      <c r="AX189" s="13" t="s">
        <v>72</v>
      </c>
      <c r="AY189" s="249" t="s">
        <v>118</v>
      </c>
    </row>
    <row r="190" s="13" customFormat="1">
      <c r="A190" s="13"/>
      <c r="B190" s="239"/>
      <c r="C190" s="240"/>
      <c r="D190" s="241" t="s">
        <v>126</v>
      </c>
      <c r="E190" s="242" t="s">
        <v>1</v>
      </c>
      <c r="F190" s="243" t="s">
        <v>202</v>
      </c>
      <c r="G190" s="240"/>
      <c r="H190" s="242" t="s">
        <v>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126</v>
      </c>
      <c r="AU190" s="249" t="s">
        <v>125</v>
      </c>
      <c r="AV190" s="13" t="s">
        <v>79</v>
      </c>
      <c r="AW190" s="13" t="s">
        <v>29</v>
      </c>
      <c r="AX190" s="13" t="s">
        <v>72</v>
      </c>
      <c r="AY190" s="249" t="s">
        <v>118</v>
      </c>
    </row>
    <row r="191" s="13" customFormat="1">
      <c r="A191" s="13"/>
      <c r="B191" s="239"/>
      <c r="C191" s="240"/>
      <c r="D191" s="241" t="s">
        <v>126</v>
      </c>
      <c r="E191" s="242" t="s">
        <v>1</v>
      </c>
      <c r="F191" s="243" t="s">
        <v>156</v>
      </c>
      <c r="G191" s="240"/>
      <c r="H191" s="242" t="s">
        <v>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126</v>
      </c>
      <c r="AU191" s="249" t="s">
        <v>125</v>
      </c>
      <c r="AV191" s="13" t="s">
        <v>79</v>
      </c>
      <c r="AW191" s="13" t="s">
        <v>29</v>
      </c>
      <c r="AX191" s="13" t="s">
        <v>72</v>
      </c>
      <c r="AY191" s="249" t="s">
        <v>118</v>
      </c>
    </row>
    <row r="192" s="13" customFormat="1">
      <c r="A192" s="13"/>
      <c r="B192" s="239"/>
      <c r="C192" s="240"/>
      <c r="D192" s="241" t="s">
        <v>126</v>
      </c>
      <c r="E192" s="242" t="s">
        <v>1</v>
      </c>
      <c r="F192" s="243" t="s">
        <v>203</v>
      </c>
      <c r="G192" s="240"/>
      <c r="H192" s="242" t="s">
        <v>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126</v>
      </c>
      <c r="AU192" s="249" t="s">
        <v>125</v>
      </c>
      <c r="AV192" s="13" t="s">
        <v>79</v>
      </c>
      <c r="AW192" s="13" t="s">
        <v>29</v>
      </c>
      <c r="AX192" s="13" t="s">
        <v>72</v>
      </c>
      <c r="AY192" s="249" t="s">
        <v>118</v>
      </c>
    </row>
    <row r="193" s="13" customFormat="1">
      <c r="A193" s="13"/>
      <c r="B193" s="239"/>
      <c r="C193" s="240"/>
      <c r="D193" s="241" t="s">
        <v>126</v>
      </c>
      <c r="E193" s="242" t="s">
        <v>1</v>
      </c>
      <c r="F193" s="243" t="s">
        <v>204</v>
      </c>
      <c r="G193" s="240"/>
      <c r="H193" s="242" t="s">
        <v>1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126</v>
      </c>
      <c r="AU193" s="249" t="s">
        <v>125</v>
      </c>
      <c r="AV193" s="13" t="s">
        <v>79</v>
      </c>
      <c r="AW193" s="13" t="s">
        <v>29</v>
      </c>
      <c r="AX193" s="13" t="s">
        <v>72</v>
      </c>
      <c r="AY193" s="249" t="s">
        <v>118</v>
      </c>
    </row>
    <row r="194" s="13" customFormat="1">
      <c r="A194" s="13"/>
      <c r="B194" s="239"/>
      <c r="C194" s="240"/>
      <c r="D194" s="241" t="s">
        <v>126</v>
      </c>
      <c r="E194" s="242" t="s">
        <v>1</v>
      </c>
      <c r="F194" s="243" t="s">
        <v>159</v>
      </c>
      <c r="G194" s="240"/>
      <c r="H194" s="242" t="s">
        <v>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126</v>
      </c>
      <c r="AU194" s="249" t="s">
        <v>125</v>
      </c>
      <c r="AV194" s="13" t="s">
        <v>79</v>
      </c>
      <c r="AW194" s="13" t="s">
        <v>29</v>
      </c>
      <c r="AX194" s="13" t="s">
        <v>72</v>
      </c>
      <c r="AY194" s="249" t="s">
        <v>118</v>
      </c>
    </row>
    <row r="195" s="13" customFormat="1">
      <c r="A195" s="13"/>
      <c r="B195" s="239"/>
      <c r="C195" s="240"/>
      <c r="D195" s="241" t="s">
        <v>126</v>
      </c>
      <c r="E195" s="242" t="s">
        <v>1</v>
      </c>
      <c r="F195" s="243" t="s">
        <v>205</v>
      </c>
      <c r="G195" s="240"/>
      <c r="H195" s="242" t="s">
        <v>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126</v>
      </c>
      <c r="AU195" s="249" t="s">
        <v>125</v>
      </c>
      <c r="AV195" s="13" t="s">
        <v>79</v>
      </c>
      <c r="AW195" s="13" t="s">
        <v>29</v>
      </c>
      <c r="AX195" s="13" t="s">
        <v>72</v>
      </c>
      <c r="AY195" s="249" t="s">
        <v>118</v>
      </c>
    </row>
    <row r="196" s="15" customFormat="1">
      <c r="A196" s="15"/>
      <c r="B196" s="261"/>
      <c r="C196" s="262"/>
      <c r="D196" s="241" t="s">
        <v>126</v>
      </c>
      <c r="E196" s="263" t="s">
        <v>1</v>
      </c>
      <c r="F196" s="264" t="s">
        <v>131</v>
      </c>
      <c r="G196" s="262"/>
      <c r="H196" s="265">
        <v>0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1" t="s">
        <v>126</v>
      </c>
      <c r="AU196" s="271" t="s">
        <v>125</v>
      </c>
      <c r="AV196" s="15" t="s">
        <v>124</v>
      </c>
      <c r="AW196" s="15" t="s">
        <v>29</v>
      </c>
      <c r="AX196" s="15" t="s">
        <v>72</v>
      </c>
      <c r="AY196" s="271" t="s">
        <v>118</v>
      </c>
    </row>
    <row r="197" s="14" customFormat="1">
      <c r="A197" s="14"/>
      <c r="B197" s="250"/>
      <c r="C197" s="251"/>
      <c r="D197" s="241" t="s">
        <v>126</v>
      </c>
      <c r="E197" s="252" t="s">
        <v>1</v>
      </c>
      <c r="F197" s="253" t="s">
        <v>206</v>
      </c>
      <c r="G197" s="251"/>
      <c r="H197" s="254">
        <v>12616.08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126</v>
      </c>
      <c r="AU197" s="260" t="s">
        <v>125</v>
      </c>
      <c r="AV197" s="14" t="s">
        <v>125</v>
      </c>
      <c r="AW197" s="14" t="s">
        <v>29</v>
      </c>
      <c r="AX197" s="14" t="s">
        <v>72</v>
      </c>
      <c r="AY197" s="260" t="s">
        <v>118</v>
      </c>
    </row>
    <row r="198" s="15" customFormat="1">
      <c r="A198" s="15"/>
      <c r="B198" s="261"/>
      <c r="C198" s="262"/>
      <c r="D198" s="241" t="s">
        <v>126</v>
      </c>
      <c r="E198" s="263" t="s">
        <v>1</v>
      </c>
      <c r="F198" s="264" t="s">
        <v>131</v>
      </c>
      <c r="G198" s="262"/>
      <c r="H198" s="265">
        <v>12616.08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1" t="s">
        <v>126</v>
      </c>
      <c r="AU198" s="271" t="s">
        <v>125</v>
      </c>
      <c r="AV198" s="15" t="s">
        <v>124</v>
      </c>
      <c r="AW198" s="15" t="s">
        <v>29</v>
      </c>
      <c r="AX198" s="15" t="s">
        <v>79</v>
      </c>
      <c r="AY198" s="271" t="s">
        <v>118</v>
      </c>
    </row>
    <row r="199" s="2" customFormat="1" ht="24.15" customHeight="1">
      <c r="A199" s="38"/>
      <c r="B199" s="39"/>
      <c r="C199" s="225" t="s">
        <v>207</v>
      </c>
      <c r="D199" s="225" t="s">
        <v>120</v>
      </c>
      <c r="E199" s="226" t="s">
        <v>208</v>
      </c>
      <c r="F199" s="227" t="s">
        <v>209</v>
      </c>
      <c r="G199" s="228" t="s">
        <v>134</v>
      </c>
      <c r="H199" s="229">
        <v>470.25</v>
      </c>
      <c r="I199" s="230"/>
      <c r="J199" s="231">
        <f>ROUND(I199*H199,2)</f>
        <v>0</v>
      </c>
      <c r="K199" s="232"/>
      <c r="L199" s="44"/>
      <c r="M199" s="233" t="s">
        <v>1</v>
      </c>
      <c r="N199" s="234" t="s">
        <v>38</v>
      </c>
      <c r="O199" s="97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124</v>
      </c>
      <c r="AT199" s="237" t="s">
        <v>120</v>
      </c>
      <c r="AU199" s="237" t="s">
        <v>125</v>
      </c>
      <c r="AY199" s="17" t="s">
        <v>118</v>
      </c>
      <c r="BE199" s="238">
        <f>IF(N199="základná",J199,0)</f>
        <v>0</v>
      </c>
      <c r="BF199" s="238">
        <f>IF(N199="znížená",J199,0)</f>
        <v>0</v>
      </c>
      <c r="BG199" s="238">
        <f>IF(N199="zákl. prenesená",J199,0)</f>
        <v>0</v>
      </c>
      <c r="BH199" s="238">
        <f>IF(N199="zníž. prenesená",J199,0)</f>
        <v>0</v>
      </c>
      <c r="BI199" s="238">
        <f>IF(N199="nulová",J199,0)</f>
        <v>0</v>
      </c>
      <c r="BJ199" s="17" t="s">
        <v>125</v>
      </c>
      <c r="BK199" s="238">
        <f>ROUND(I199*H199,2)</f>
        <v>0</v>
      </c>
      <c r="BL199" s="17" t="s">
        <v>124</v>
      </c>
      <c r="BM199" s="237" t="s">
        <v>210</v>
      </c>
    </row>
    <row r="200" s="2" customFormat="1" ht="21.75" customHeight="1">
      <c r="A200" s="38"/>
      <c r="B200" s="39"/>
      <c r="C200" s="225" t="s">
        <v>175</v>
      </c>
      <c r="D200" s="225" t="s">
        <v>120</v>
      </c>
      <c r="E200" s="226" t="s">
        <v>211</v>
      </c>
      <c r="F200" s="227" t="s">
        <v>212</v>
      </c>
      <c r="G200" s="228" t="s">
        <v>134</v>
      </c>
      <c r="H200" s="229">
        <v>788.505</v>
      </c>
      <c r="I200" s="230"/>
      <c r="J200" s="231">
        <f>ROUND(I200*H200,2)</f>
        <v>0</v>
      </c>
      <c r="K200" s="232"/>
      <c r="L200" s="44"/>
      <c r="M200" s="233" t="s">
        <v>1</v>
      </c>
      <c r="N200" s="234" t="s">
        <v>38</v>
      </c>
      <c r="O200" s="97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124</v>
      </c>
      <c r="AT200" s="237" t="s">
        <v>120</v>
      </c>
      <c r="AU200" s="237" t="s">
        <v>125</v>
      </c>
      <c r="AY200" s="17" t="s">
        <v>118</v>
      </c>
      <c r="BE200" s="238">
        <f>IF(N200="základná",J200,0)</f>
        <v>0</v>
      </c>
      <c r="BF200" s="238">
        <f>IF(N200="znížená",J200,0)</f>
        <v>0</v>
      </c>
      <c r="BG200" s="238">
        <f>IF(N200="zákl. prenesená",J200,0)</f>
        <v>0</v>
      </c>
      <c r="BH200" s="238">
        <f>IF(N200="zníž. prenesená",J200,0)</f>
        <v>0</v>
      </c>
      <c r="BI200" s="238">
        <f>IF(N200="nulová",J200,0)</f>
        <v>0</v>
      </c>
      <c r="BJ200" s="17" t="s">
        <v>125</v>
      </c>
      <c r="BK200" s="238">
        <f>ROUND(I200*H200,2)</f>
        <v>0</v>
      </c>
      <c r="BL200" s="17" t="s">
        <v>124</v>
      </c>
      <c r="BM200" s="237" t="s">
        <v>213</v>
      </c>
    </row>
    <row r="201" s="2" customFormat="1" ht="24.15" customHeight="1">
      <c r="A201" s="38"/>
      <c r="B201" s="39"/>
      <c r="C201" s="225" t="s">
        <v>214</v>
      </c>
      <c r="D201" s="225" t="s">
        <v>120</v>
      </c>
      <c r="E201" s="226" t="s">
        <v>215</v>
      </c>
      <c r="F201" s="227" t="s">
        <v>216</v>
      </c>
      <c r="G201" s="228" t="s">
        <v>217</v>
      </c>
      <c r="H201" s="229">
        <v>1419.309</v>
      </c>
      <c r="I201" s="230"/>
      <c r="J201" s="231">
        <f>ROUND(I201*H201,2)</f>
        <v>0</v>
      </c>
      <c r="K201" s="232"/>
      <c r="L201" s="44"/>
      <c r="M201" s="233" t="s">
        <v>1</v>
      </c>
      <c r="N201" s="234" t="s">
        <v>38</v>
      </c>
      <c r="O201" s="97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124</v>
      </c>
      <c r="AT201" s="237" t="s">
        <v>120</v>
      </c>
      <c r="AU201" s="237" t="s">
        <v>125</v>
      </c>
      <c r="AY201" s="17" t="s">
        <v>118</v>
      </c>
      <c r="BE201" s="238">
        <f>IF(N201="základná",J201,0)</f>
        <v>0</v>
      </c>
      <c r="BF201" s="238">
        <f>IF(N201="znížená",J201,0)</f>
        <v>0</v>
      </c>
      <c r="BG201" s="238">
        <f>IF(N201="zákl. prenesená",J201,0)</f>
        <v>0</v>
      </c>
      <c r="BH201" s="238">
        <f>IF(N201="zníž. prenesená",J201,0)</f>
        <v>0</v>
      </c>
      <c r="BI201" s="238">
        <f>IF(N201="nulová",J201,0)</f>
        <v>0</v>
      </c>
      <c r="BJ201" s="17" t="s">
        <v>125</v>
      </c>
      <c r="BK201" s="238">
        <f>ROUND(I201*H201,2)</f>
        <v>0</v>
      </c>
      <c r="BL201" s="17" t="s">
        <v>124</v>
      </c>
      <c r="BM201" s="237" t="s">
        <v>218</v>
      </c>
    </row>
    <row r="202" s="13" customFormat="1">
      <c r="A202" s="13"/>
      <c r="B202" s="239"/>
      <c r="C202" s="240"/>
      <c r="D202" s="241" t="s">
        <v>126</v>
      </c>
      <c r="E202" s="242" t="s">
        <v>1</v>
      </c>
      <c r="F202" s="243" t="s">
        <v>165</v>
      </c>
      <c r="G202" s="240"/>
      <c r="H202" s="242" t="s">
        <v>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126</v>
      </c>
      <c r="AU202" s="249" t="s">
        <v>125</v>
      </c>
      <c r="AV202" s="13" t="s">
        <v>79</v>
      </c>
      <c r="AW202" s="13" t="s">
        <v>29</v>
      </c>
      <c r="AX202" s="13" t="s">
        <v>72</v>
      </c>
      <c r="AY202" s="249" t="s">
        <v>118</v>
      </c>
    </row>
    <row r="203" s="13" customFormat="1">
      <c r="A203" s="13"/>
      <c r="B203" s="239"/>
      <c r="C203" s="240"/>
      <c r="D203" s="241" t="s">
        <v>126</v>
      </c>
      <c r="E203" s="242" t="s">
        <v>1</v>
      </c>
      <c r="F203" s="243" t="s">
        <v>201</v>
      </c>
      <c r="G203" s="240"/>
      <c r="H203" s="242" t="s">
        <v>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126</v>
      </c>
      <c r="AU203" s="249" t="s">
        <v>125</v>
      </c>
      <c r="AV203" s="13" t="s">
        <v>79</v>
      </c>
      <c r="AW203" s="13" t="s">
        <v>29</v>
      </c>
      <c r="AX203" s="13" t="s">
        <v>72</v>
      </c>
      <c r="AY203" s="249" t="s">
        <v>118</v>
      </c>
    </row>
    <row r="204" s="13" customFormat="1">
      <c r="A204" s="13"/>
      <c r="B204" s="239"/>
      <c r="C204" s="240"/>
      <c r="D204" s="241" t="s">
        <v>126</v>
      </c>
      <c r="E204" s="242" t="s">
        <v>1</v>
      </c>
      <c r="F204" s="243" t="s">
        <v>167</v>
      </c>
      <c r="G204" s="240"/>
      <c r="H204" s="242" t="s">
        <v>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126</v>
      </c>
      <c r="AU204" s="249" t="s">
        <v>125</v>
      </c>
      <c r="AV204" s="13" t="s">
        <v>79</v>
      </c>
      <c r="AW204" s="13" t="s">
        <v>29</v>
      </c>
      <c r="AX204" s="13" t="s">
        <v>72</v>
      </c>
      <c r="AY204" s="249" t="s">
        <v>118</v>
      </c>
    </row>
    <row r="205" s="13" customFormat="1">
      <c r="A205" s="13"/>
      <c r="B205" s="239"/>
      <c r="C205" s="240"/>
      <c r="D205" s="241" t="s">
        <v>126</v>
      </c>
      <c r="E205" s="242" t="s">
        <v>1</v>
      </c>
      <c r="F205" s="243" t="s">
        <v>202</v>
      </c>
      <c r="G205" s="240"/>
      <c r="H205" s="242" t="s">
        <v>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126</v>
      </c>
      <c r="AU205" s="249" t="s">
        <v>125</v>
      </c>
      <c r="AV205" s="13" t="s">
        <v>79</v>
      </c>
      <c r="AW205" s="13" t="s">
        <v>29</v>
      </c>
      <c r="AX205" s="13" t="s">
        <v>72</v>
      </c>
      <c r="AY205" s="249" t="s">
        <v>118</v>
      </c>
    </row>
    <row r="206" s="13" customFormat="1">
      <c r="A206" s="13"/>
      <c r="B206" s="239"/>
      <c r="C206" s="240"/>
      <c r="D206" s="241" t="s">
        <v>126</v>
      </c>
      <c r="E206" s="242" t="s">
        <v>1</v>
      </c>
      <c r="F206" s="243" t="s">
        <v>156</v>
      </c>
      <c r="G206" s="240"/>
      <c r="H206" s="242" t="s">
        <v>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126</v>
      </c>
      <c r="AU206" s="249" t="s">
        <v>125</v>
      </c>
      <c r="AV206" s="13" t="s">
        <v>79</v>
      </c>
      <c r="AW206" s="13" t="s">
        <v>29</v>
      </c>
      <c r="AX206" s="13" t="s">
        <v>72</v>
      </c>
      <c r="AY206" s="249" t="s">
        <v>118</v>
      </c>
    </row>
    <row r="207" s="13" customFormat="1">
      <c r="A207" s="13"/>
      <c r="B207" s="239"/>
      <c r="C207" s="240"/>
      <c r="D207" s="241" t="s">
        <v>126</v>
      </c>
      <c r="E207" s="242" t="s">
        <v>1</v>
      </c>
      <c r="F207" s="243" t="s">
        <v>203</v>
      </c>
      <c r="G207" s="240"/>
      <c r="H207" s="242" t="s">
        <v>1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126</v>
      </c>
      <c r="AU207" s="249" t="s">
        <v>125</v>
      </c>
      <c r="AV207" s="13" t="s">
        <v>79</v>
      </c>
      <c r="AW207" s="13" t="s">
        <v>29</v>
      </c>
      <c r="AX207" s="13" t="s">
        <v>72</v>
      </c>
      <c r="AY207" s="249" t="s">
        <v>118</v>
      </c>
    </row>
    <row r="208" s="13" customFormat="1">
      <c r="A208" s="13"/>
      <c r="B208" s="239"/>
      <c r="C208" s="240"/>
      <c r="D208" s="241" t="s">
        <v>126</v>
      </c>
      <c r="E208" s="242" t="s">
        <v>1</v>
      </c>
      <c r="F208" s="243" t="s">
        <v>204</v>
      </c>
      <c r="G208" s="240"/>
      <c r="H208" s="242" t="s">
        <v>1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126</v>
      </c>
      <c r="AU208" s="249" t="s">
        <v>125</v>
      </c>
      <c r="AV208" s="13" t="s">
        <v>79</v>
      </c>
      <c r="AW208" s="13" t="s">
        <v>29</v>
      </c>
      <c r="AX208" s="13" t="s">
        <v>72</v>
      </c>
      <c r="AY208" s="249" t="s">
        <v>118</v>
      </c>
    </row>
    <row r="209" s="13" customFormat="1">
      <c r="A209" s="13"/>
      <c r="B209" s="239"/>
      <c r="C209" s="240"/>
      <c r="D209" s="241" t="s">
        <v>126</v>
      </c>
      <c r="E209" s="242" t="s">
        <v>1</v>
      </c>
      <c r="F209" s="243" t="s">
        <v>159</v>
      </c>
      <c r="G209" s="240"/>
      <c r="H209" s="242" t="s">
        <v>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126</v>
      </c>
      <c r="AU209" s="249" t="s">
        <v>125</v>
      </c>
      <c r="AV209" s="13" t="s">
        <v>79</v>
      </c>
      <c r="AW209" s="13" t="s">
        <v>29</v>
      </c>
      <c r="AX209" s="13" t="s">
        <v>72</v>
      </c>
      <c r="AY209" s="249" t="s">
        <v>118</v>
      </c>
    </row>
    <row r="210" s="13" customFormat="1">
      <c r="A210" s="13"/>
      <c r="B210" s="239"/>
      <c r="C210" s="240"/>
      <c r="D210" s="241" t="s">
        <v>126</v>
      </c>
      <c r="E210" s="242" t="s">
        <v>1</v>
      </c>
      <c r="F210" s="243" t="s">
        <v>205</v>
      </c>
      <c r="G210" s="240"/>
      <c r="H210" s="242" t="s">
        <v>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126</v>
      </c>
      <c r="AU210" s="249" t="s">
        <v>125</v>
      </c>
      <c r="AV210" s="13" t="s">
        <v>79</v>
      </c>
      <c r="AW210" s="13" t="s">
        <v>29</v>
      </c>
      <c r="AX210" s="13" t="s">
        <v>72</v>
      </c>
      <c r="AY210" s="249" t="s">
        <v>118</v>
      </c>
    </row>
    <row r="211" s="15" customFormat="1">
      <c r="A211" s="15"/>
      <c r="B211" s="261"/>
      <c r="C211" s="262"/>
      <c r="D211" s="241" t="s">
        <v>126</v>
      </c>
      <c r="E211" s="263" t="s">
        <v>1</v>
      </c>
      <c r="F211" s="264" t="s">
        <v>131</v>
      </c>
      <c r="G211" s="262"/>
      <c r="H211" s="265">
        <v>0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1" t="s">
        <v>126</v>
      </c>
      <c r="AU211" s="271" t="s">
        <v>125</v>
      </c>
      <c r="AV211" s="15" t="s">
        <v>124</v>
      </c>
      <c r="AW211" s="15" t="s">
        <v>29</v>
      </c>
      <c r="AX211" s="15" t="s">
        <v>72</v>
      </c>
      <c r="AY211" s="271" t="s">
        <v>118</v>
      </c>
    </row>
    <row r="212" s="14" customFormat="1">
      <c r="A212" s="14"/>
      <c r="B212" s="250"/>
      <c r="C212" s="251"/>
      <c r="D212" s="241" t="s">
        <v>126</v>
      </c>
      <c r="E212" s="252" t="s">
        <v>1</v>
      </c>
      <c r="F212" s="253" t="s">
        <v>219</v>
      </c>
      <c r="G212" s="251"/>
      <c r="H212" s="254">
        <v>1419.309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126</v>
      </c>
      <c r="AU212" s="260" t="s">
        <v>125</v>
      </c>
      <c r="AV212" s="14" t="s">
        <v>125</v>
      </c>
      <c r="AW212" s="14" t="s">
        <v>29</v>
      </c>
      <c r="AX212" s="14" t="s">
        <v>72</v>
      </c>
      <c r="AY212" s="260" t="s">
        <v>118</v>
      </c>
    </row>
    <row r="213" s="15" customFormat="1">
      <c r="A213" s="15"/>
      <c r="B213" s="261"/>
      <c r="C213" s="262"/>
      <c r="D213" s="241" t="s">
        <v>126</v>
      </c>
      <c r="E213" s="263" t="s">
        <v>1</v>
      </c>
      <c r="F213" s="264" t="s">
        <v>131</v>
      </c>
      <c r="G213" s="262"/>
      <c r="H213" s="265">
        <v>1419.309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1" t="s">
        <v>126</v>
      </c>
      <c r="AU213" s="271" t="s">
        <v>125</v>
      </c>
      <c r="AV213" s="15" t="s">
        <v>124</v>
      </c>
      <c r="AW213" s="15" t="s">
        <v>29</v>
      </c>
      <c r="AX213" s="15" t="s">
        <v>79</v>
      </c>
      <c r="AY213" s="271" t="s">
        <v>118</v>
      </c>
    </row>
    <row r="214" s="2" customFormat="1" ht="24.15" customHeight="1">
      <c r="A214" s="38"/>
      <c r="B214" s="39"/>
      <c r="C214" s="225" t="s">
        <v>7</v>
      </c>
      <c r="D214" s="225" t="s">
        <v>120</v>
      </c>
      <c r="E214" s="226" t="s">
        <v>220</v>
      </c>
      <c r="F214" s="227" t="s">
        <v>221</v>
      </c>
      <c r="G214" s="228" t="s">
        <v>123</v>
      </c>
      <c r="H214" s="229">
        <v>719.52999999999997</v>
      </c>
      <c r="I214" s="230"/>
      <c r="J214" s="231">
        <f>ROUND(I214*H214,2)</f>
        <v>0</v>
      </c>
      <c r="K214" s="232"/>
      <c r="L214" s="44"/>
      <c r="M214" s="233" t="s">
        <v>1</v>
      </c>
      <c r="N214" s="234" t="s">
        <v>38</v>
      </c>
      <c r="O214" s="97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124</v>
      </c>
      <c r="AT214" s="237" t="s">
        <v>120</v>
      </c>
      <c r="AU214" s="237" t="s">
        <v>125</v>
      </c>
      <c r="AY214" s="17" t="s">
        <v>118</v>
      </c>
      <c r="BE214" s="238">
        <f>IF(N214="základná",J214,0)</f>
        <v>0</v>
      </c>
      <c r="BF214" s="238">
        <f>IF(N214="znížená",J214,0)</f>
        <v>0</v>
      </c>
      <c r="BG214" s="238">
        <f>IF(N214="zákl. prenesená",J214,0)</f>
        <v>0</v>
      </c>
      <c r="BH214" s="238">
        <f>IF(N214="zníž. prenesená",J214,0)</f>
        <v>0</v>
      </c>
      <c r="BI214" s="238">
        <f>IF(N214="nulová",J214,0)</f>
        <v>0</v>
      </c>
      <c r="BJ214" s="17" t="s">
        <v>125</v>
      </c>
      <c r="BK214" s="238">
        <f>ROUND(I214*H214,2)</f>
        <v>0</v>
      </c>
      <c r="BL214" s="17" t="s">
        <v>124</v>
      </c>
      <c r="BM214" s="237" t="s">
        <v>222</v>
      </c>
    </row>
    <row r="215" s="2" customFormat="1" ht="16.5" customHeight="1">
      <c r="A215" s="38"/>
      <c r="B215" s="39"/>
      <c r="C215" s="272" t="s">
        <v>223</v>
      </c>
      <c r="D215" s="272" t="s">
        <v>224</v>
      </c>
      <c r="E215" s="273" t="s">
        <v>225</v>
      </c>
      <c r="F215" s="274" t="s">
        <v>226</v>
      </c>
      <c r="G215" s="275" t="s">
        <v>227</v>
      </c>
      <c r="H215" s="276">
        <v>22.233000000000001</v>
      </c>
      <c r="I215" s="277"/>
      <c r="J215" s="278">
        <f>ROUND(I215*H215,2)</f>
        <v>0</v>
      </c>
      <c r="K215" s="279"/>
      <c r="L215" s="280"/>
      <c r="M215" s="281" t="s">
        <v>1</v>
      </c>
      <c r="N215" s="282" t="s">
        <v>38</v>
      </c>
      <c r="O215" s="97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143</v>
      </c>
      <c r="AT215" s="237" t="s">
        <v>224</v>
      </c>
      <c r="AU215" s="237" t="s">
        <v>125</v>
      </c>
      <c r="AY215" s="17" t="s">
        <v>118</v>
      </c>
      <c r="BE215" s="238">
        <f>IF(N215="základná",J215,0)</f>
        <v>0</v>
      </c>
      <c r="BF215" s="238">
        <f>IF(N215="znížená",J215,0)</f>
        <v>0</v>
      </c>
      <c r="BG215" s="238">
        <f>IF(N215="zákl. prenesená",J215,0)</f>
        <v>0</v>
      </c>
      <c r="BH215" s="238">
        <f>IF(N215="zníž. prenesená",J215,0)</f>
        <v>0</v>
      </c>
      <c r="BI215" s="238">
        <f>IF(N215="nulová",J215,0)</f>
        <v>0</v>
      </c>
      <c r="BJ215" s="17" t="s">
        <v>125</v>
      </c>
      <c r="BK215" s="238">
        <f>ROUND(I215*H215,2)</f>
        <v>0</v>
      </c>
      <c r="BL215" s="17" t="s">
        <v>124</v>
      </c>
      <c r="BM215" s="237" t="s">
        <v>228</v>
      </c>
    </row>
    <row r="216" s="14" customFormat="1">
      <c r="A216" s="14"/>
      <c r="B216" s="250"/>
      <c r="C216" s="251"/>
      <c r="D216" s="241" t="s">
        <v>126</v>
      </c>
      <c r="E216" s="252" t="s">
        <v>1</v>
      </c>
      <c r="F216" s="253" t="s">
        <v>229</v>
      </c>
      <c r="G216" s="251"/>
      <c r="H216" s="254">
        <v>22.233000000000001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126</v>
      </c>
      <c r="AU216" s="260" t="s">
        <v>125</v>
      </c>
      <c r="AV216" s="14" t="s">
        <v>125</v>
      </c>
      <c r="AW216" s="14" t="s">
        <v>29</v>
      </c>
      <c r="AX216" s="14" t="s">
        <v>72</v>
      </c>
      <c r="AY216" s="260" t="s">
        <v>118</v>
      </c>
    </row>
    <row r="217" s="15" customFormat="1">
      <c r="A217" s="15"/>
      <c r="B217" s="261"/>
      <c r="C217" s="262"/>
      <c r="D217" s="241" t="s">
        <v>126</v>
      </c>
      <c r="E217" s="263" t="s">
        <v>1</v>
      </c>
      <c r="F217" s="264" t="s">
        <v>131</v>
      </c>
      <c r="G217" s="262"/>
      <c r="H217" s="265">
        <v>22.233000000000001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1" t="s">
        <v>126</v>
      </c>
      <c r="AU217" s="271" t="s">
        <v>125</v>
      </c>
      <c r="AV217" s="15" t="s">
        <v>124</v>
      </c>
      <c r="AW217" s="15" t="s">
        <v>29</v>
      </c>
      <c r="AX217" s="15" t="s">
        <v>79</v>
      </c>
      <c r="AY217" s="271" t="s">
        <v>118</v>
      </c>
    </row>
    <row r="218" s="12" customFormat="1" ht="22.8" customHeight="1">
      <c r="A218" s="12"/>
      <c r="B218" s="209"/>
      <c r="C218" s="210"/>
      <c r="D218" s="211" t="s">
        <v>71</v>
      </c>
      <c r="E218" s="223" t="s">
        <v>125</v>
      </c>
      <c r="F218" s="223" t="s">
        <v>230</v>
      </c>
      <c r="G218" s="210"/>
      <c r="H218" s="210"/>
      <c r="I218" s="213"/>
      <c r="J218" s="224">
        <f>BK218</f>
        <v>0</v>
      </c>
      <c r="K218" s="210"/>
      <c r="L218" s="215"/>
      <c r="M218" s="216"/>
      <c r="N218" s="217"/>
      <c r="O218" s="217"/>
      <c r="P218" s="218">
        <f>SUM(P219:P260)</f>
        <v>0</v>
      </c>
      <c r="Q218" s="217"/>
      <c r="R218" s="218">
        <f>SUM(R219:R260)</f>
        <v>0</v>
      </c>
      <c r="S218" s="217"/>
      <c r="T218" s="219">
        <f>SUM(T219:T260)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0" t="s">
        <v>79</v>
      </c>
      <c r="AT218" s="221" t="s">
        <v>71</v>
      </c>
      <c r="AU218" s="221" t="s">
        <v>79</v>
      </c>
      <c r="AY218" s="220" t="s">
        <v>118</v>
      </c>
      <c r="BK218" s="222">
        <f>SUM(BK219:BK260)</f>
        <v>0</v>
      </c>
    </row>
    <row r="219" s="2" customFormat="1" ht="24.15" customHeight="1">
      <c r="A219" s="38"/>
      <c r="B219" s="39"/>
      <c r="C219" s="225" t="s">
        <v>183</v>
      </c>
      <c r="D219" s="225" t="s">
        <v>120</v>
      </c>
      <c r="E219" s="226" t="s">
        <v>231</v>
      </c>
      <c r="F219" s="227" t="s">
        <v>232</v>
      </c>
      <c r="G219" s="228" t="s">
        <v>233</v>
      </c>
      <c r="H219" s="229">
        <v>56</v>
      </c>
      <c r="I219" s="230"/>
      <c r="J219" s="231">
        <f>ROUND(I219*H219,2)</f>
        <v>0</v>
      </c>
      <c r="K219" s="232"/>
      <c r="L219" s="44"/>
      <c r="M219" s="233" t="s">
        <v>1</v>
      </c>
      <c r="N219" s="234" t="s">
        <v>38</v>
      </c>
      <c r="O219" s="97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124</v>
      </c>
      <c r="AT219" s="237" t="s">
        <v>120</v>
      </c>
      <c r="AU219" s="237" t="s">
        <v>125</v>
      </c>
      <c r="AY219" s="17" t="s">
        <v>118</v>
      </c>
      <c r="BE219" s="238">
        <f>IF(N219="základná",J219,0)</f>
        <v>0</v>
      </c>
      <c r="BF219" s="238">
        <f>IF(N219="znížená",J219,0)</f>
        <v>0</v>
      </c>
      <c r="BG219" s="238">
        <f>IF(N219="zákl. prenesená",J219,0)</f>
        <v>0</v>
      </c>
      <c r="BH219" s="238">
        <f>IF(N219="zníž. prenesená",J219,0)</f>
        <v>0</v>
      </c>
      <c r="BI219" s="238">
        <f>IF(N219="nulová",J219,0)</f>
        <v>0</v>
      </c>
      <c r="BJ219" s="17" t="s">
        <v>125</v>
      </c>
      <c r="BK219" s="238">
        <f>ROUND(I219*H219,2)</f>
        <v>0</v>
      </c>
      <c r="BL219" s="17" t="s">
        <v>124</v>
      </c>
      <c r="BM219" s="237" t="s">
        <v>234</v>
      </c>
    </row>
    <row r="220" s="13" customFormat="1">
      <c r="A220" s="13"/>
      <c r="B220" s="239"/>
      <c r="C220" s="240"/>
      <c r="D220" s="241" t="s">
        <v>126</v>
      </c>
      <c r="E220" s="242" t="s">
        <v>1</v>
      </c>
      <c r="F220" s="243" t="s">
        <v>235</v>
      </c>
      <c r="G220" s="240"/>
      <c r="H220" s="242" t="s">
        <v>1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126</v>
      </c>
      <c r="AU220" s="249" t="s">
        <v>125</v>
      </c>
      <c r="AV220" s="13" t="s">
        <v>79</v>
      </c>
      <c r="AW220" s="13" t="s">
        <v>29</v>
      </c>
      <c r="AX220" s="13" t="s">
        <v>72</v>
      </c>
      <c r="AY220" s="249" t="s">
        <v>118</v>
      </c>
    </row>
    <row r="221" s="14" customFormat="1">
      <c r="A221" s="14"/>
      <c r="B221" s="250"/>
      <c r="C221" s="251"/>
      <c r="D221" s="241" t="s">
        <v>126</v>
      </c>
      <c r="E221" s="252" t="s">
        <v>1</v>
      </c>
      <c r="F221" s="253" t="s">
        <v>236</v>
      </c>
      <c r="G221" s="251"/>
      <c r="H221" s="254">
        <v>56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126</v>
      </c>
      <c r="AU221" s="260" t="s">
        <v>125</v>
      </c>
      <c r="AV221" s="14" t="s">
        <v>125</v>
      </c>
      <c r="AW221" s="14" t="s">
        <v>29</v>
      </c>
      <c r="AX221" s="14" t="s">
        <v>72</v>
      </c>
      <c r="AY221" s="260" t="s">
        <v>118</v>
      </c>
    </row>
    <row r="222" s="15" customFormat="1">
      <c r="A222" s="15"/>
      <c r="B222" s="261"/>
      <c r="C222" s="262"/>
      <c r="D222" s="241" t="s">
        <v>126</v>
      </c>
      <c r="E222" s="263" t="s">
        <v>1</v>
      </c>
      <c r="F222" s="264" t="s">
        <v>131</v>
      </c>
      <c r="G222" s="262"/>
      <c r="H222" s="265">
        <v>56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1" t="s">
        <v>126</v>
      </c>
      <c r="AU222" s="271" t="s">
        <v>125</v>
      </c>
      <c r="AV222" s="15" t="s">
        <v>124</v>
      </c>
      <c r="AW222" s="15" t="s">
        <v>29</v>
      </c>
      <c r="AX222" s="15" t="s">
        <v>79</v>
      </c>
      <c r="AY222" s="271" t="s">
        <v>118</v>
      </c>
    </row>
    <row r="223" s="2" customFormat="1" ht="21.75" customHeight="1">
      <c r="A223" s="38"/>
      <c r="B223" s="39"/>
      <c r="C223" s="272" t="s">
        <v>237</v>
      </c>
      <c r="D223" s="272" t="s">
        <v>224</v>
      </c>
      <c r="E223" s="273" t="s">
        <v>238</v>
      </c>
      <c r="F223" s="274" t="s">
        <v>239</v>
      </c>
      <c r="G223" s="275" t="s">
        <v>233</v>
      </c>
      <c r="H223" s="276">
        <v>56</v>
      </c>
      <c r="I223" s="277"/>
      <c r="J223" s="278">
        <f>ROUND(I223*H223,2)</f>
        <v>0</v>
      </c>
      <c r="K223" s="279"/>
      <c r="L223" s="280"/>
      <c r="M223" s="281" t="s">
        <v>1</v>
      </c>
      <c r="N223" s="282" t="s">
        <v>38</v>
      </c>
      <c r="O223" s="97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143</v>
      </c>
      <c r="AT223" s="237" t="s">
        <v>224</v>
      </c>
      <c r="AU223" s="237" t="s">
        <v>125</v>
      </c>
      <c r="AY223" s="17" t="s">
        <v>118</v>
      </c>
      <c r="BE223" s="238">
        <f>IF(N223="základná",J223,0)</f>
        <v>0</v>
      </c>
      <c r="BF223" s="238">
        <f>IF(N223="znížená",J223,0)</f>
        <v>0</v>
      </c>
      <c r="BG223" s="238">
        <f>IF(N223="zákl. prenesená",J223,0)</f>
        <v>0</v>
      </c>
      <c r="BH223" s="238">
        <f>IF(N223="zníž. prenesená",J223,0)</f>
        <v>0</v>
      </c>
      <c r="BI223" s="238">
        <f>IF(N223="nulová",J223,0)</f>
        <v>0</v>
      </c>
      <c r="BJ223" s="17" t="s">
        <v>125</v>
      </c>
      <c r="BK223" s="238">
        <f>ROUND(I223*H223,2)</f>
        <v>0</v>
      </c>
      <c r="BL223" s="17" t="s">
        <v>124</v>
      </c>
      <c r="BM223" s="237" t="s">
        <v>240</v>
      </c>
    </row>
    <row r="224" s="2" customFormat="1" ht="33" customHeight="1">
      <c r="A224" s="38"/>
      <c r="B224" s="39"/>
      <c r="C224" s="225" t="s">
        <v>186</v>
      </c>
      <c r="D224" s="225" t="s">
        <v>120</v>
      </c>
      <c r="E224" s="226" t="s">
        <v>241</v>
      </c>
      <c r="F224" s="227" t="s">
        <v>242</v>
      </c>
      <c r="G224" s="228" t="s">
        <v>134</v>
      </c>
      <c r="H224" s="229">
        <v>3.956</v>
      </c>
      <c r="I224" s="230"/>
      <c r="J224" s="231">
        <f>ROUND(I224*H224,2)</f>
        <v>0</v>
      </c>
      <c r="K224" s="232"/>
      <c r="L224" s="44"/>
      <c r="M224" s="233" t="s">
        <v>1</v>
      </c>
      <c r="N224" s="234" t="s">
        <v>38</v>
      </c>
      <c r="O224" s="97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124</v>
      </c>
      <c r="AT224" s="237" t="s">
        <v>120</v>
      </c>
      <c r="AU224" s="237" t="s">
        <v>125</v>
      </c>
      <c r="AY224" s="17" t="s">
        <v>118</v>
      </c>
      <c r="BE224" s="238">
        <f>IF(N224="základná",J224,0)</f>
        <v>0</v>
      </c>
      <c r="BF224" s="238">
        <f>IF(N224="znížená",J224,0)</f>
        <v>0</v>
      </c>
      <c r="BG224" s="238">
        <f>IF(N224="zákl. prenesená",J224,0)</f>
        <v>0</v>
      </c>
      <c r="BH224" s="238">
        <f>IF(N224="zníž. prenesená",J224,0)</f>
        <v>0</v>
      </c>
      <c r="BI224" s="238">
        <f>IF(N224="nulová",J224,0)</f>
        <v>0</v>
      </c>
      <c r="BJ224" s="17" t="s">
        <v>125</v>
      </c>
      <c r="BK224" s="238">
        <f>ROUND(I224*H224,2)</f>
        <v>0</v>
      </c>
      <c r="BL224" s="17" t="s">
        <v>124</v>
      </c>
      <c r="BM224" s="237" t="s">
        <v>243</v>
      </c>
    </row>
    <row r="225" s="13" customFormat="1">
      <c r="A225" s="13"/>
      <c r="B225" s="239"/>
      <c r="C225" s="240"/>
      <c r="D225" s="241" t="s">
        <v>126</v>
      </c>
      <c r="E225" s="242" t="s">
        <v>1</v>
      </c>
      <c r="F225" s="243" t="s">
        <v>235</v>
      </c>
      <c r="G225" s="240"/>
      <c r="H225" s="242" t="s">
        <v>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126</v>
      </c>
      <c r="AU225" s="249" t="s">
        <v>125</v>
      </c>
      <c r="AV225" s="13" t="s">
        <v>79</v>
      </c>
      <c r="AW225" s="13" t="s">
        <v>29</v>
      </c>
      <c r="AX225" s="13" t="s">
        <v>72</v>
      </c>
      <c r="AY225" s="249" t="s">
        <v>118</v>
      </c>
    </row>
    <row r="226" s="14" customFormat="1">
      <c r="A226" s="14"/>
      <c r="B226" s="250"/>
      <c r="C226" s="251"/>
      <c r="D226" s="241" t="s">
        <v>126</v>
      </c>
      <c r="E226" s="252" t="s">
        <v>1</v>
      </c>
      <c r="F226" s="253" t="s">
        <v>244</v>
      </c>
      <c r="G226" s="251"/>
      <c r="H226" s="254">
        <v>3.956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0" t="s">
        <v>126</v>
      </c>
      <c r="AU226" s="260" t="s">
        <v>125</v>
      </c>
      <c r="AV226" s="14" t="s">
        <v>125</v>
      </c>
      <c r="AW226" s="14" t="s">
        <v>29</v>
      </c>
      <c r="AX226" s="14" t="s">
        <v>72</v>
      </c>
      <c r="AY226" s="260" t="s">
        <v>118</v>
      </c>
    </row>
    <row r="227" s="15" customFormat="1">
      <c r="A227" s="15"/>
      <c r="B227" s="261"/>
      <c r="C227" s="262"/>
      <c r="D227" s="241" t="s">
        <v>126</v>
      </c>
      <c r="E227" s="263" t="s">
        <v>1</v>
      </c>
      <c r="F227" s="264" t="s">
        <v>131</v>
      </c>
      <c r="G227" s="262"/>
      <c r="H227" s="265">
        <v>3.956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1" t="s">
        <v>126</v>
      </c>
      <c r="AU227" s="271" t="s">
        <v>125</v>
      </c>
      <c r="AV227" s="15" t="s">
        <v>124</v>
      </c>
      <c r="AW227" s="15" t="s">
        <v>29</v>
      </c>
      <c r="AX227" s="15" t="s">
        <v>79</v>
      </c>
      <c r="AY227" s="271" t="s">
        <v>118</v>
      </c>
    </row>
    <row r="228" s="2" customFormat="1" ht="24.15" customHeight="1">
      <c r="A228" s="38"/>
      <c r="B228" s="39"/>
      <c r="C228" s="225" t="s">
        <v>245</v>
      </c>
      <c r="D228" s="225" t="s">
        <v>120</v>
      </c>
      <c r="E228" s="226" t="s">
        <v>246</v>
      </c>
      <c r="F228" s="227" t="s">
        <v>247</v>
      </c>
      <c r="G228" s="228" t="s">
        <v>217</v>
      </c>
      <c r="H228" s="229">
        <v>0.39600000000000002</v>
      </c>
      <c r="I228" s="230"/>
      <c r="J228" s="231">
        <f>ROUND(I228*H228,2)</f>
        <v>0</v>
      </c>
      <c r="K228" s="232"/>
      <c r="L228" s="44"/>
      <c r="M228" s="233" t="s">
        <v>1</v>
      </c>
      <c r="N228" s="234" t="s">
        <v>38</v>
      </c>
      <c r="O228" s="97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124</v>
      </c>
      <c r="AT228" s="237" t="s">
        <v>120</v>
      </c>
      <c r="AU228" s="237" t="s">
        <v>125</v>
      </c>
      <c r="AY228" s="17" t="s">
        <v>118</v>
      </c>
      <c r="BE228" s="238">
        <f>IF(N228="základná",J228,0)</f>
        <v>0</v>
      </c>
      <c r="BF228" s="238">
        <f>IF(N228="znížená",J228,0)</f>
        <v>0</v>
      </c>
      <c r="BG228" s="238">
        <f>IF(N228="zákl. prenesená",J228,0)</f>
        <v>0</v>
      </c>
      <c r="BH228" s="238">
        <f>IF(N228="zníž. prenesená",J228,0)</f>
        <v>0</v>
      </c>
      <c r="BI228" s="238">
        <f>IF(N228="nulová",J228,0)</f>
        <v>0</v>
      </c>
      <c r="BJ228" s="17" t="s">
        <v>125</v>
      </c>
      <c r="BK228" s="238">
        <f>ROUND(I228*H228,2)</f>
        <v>0</v>
      </c>
      <c r="BL228" s="17" t="s">
        <v>124</v>
      </c>
      <c r="BM228" s="237" t="s">
        <v>248</v>
      </c>
    </row>
    <row r="229" s="13" customFormat="1">
      <c r="A229" s="13"/>
      <c r="B229" s="239"/>
      <c r="C229" s="240"/>
      <c r="D229" s="241" t="s">
        <v>126</v>
      </c>
      <c r="E229" s="242" t="s">
        <v>1</v>
      </c>
      <c r="F229" s="243" t="s">
        <v>235</v>
      </c>
      <c r="G229" s="240"/>
      <c r="H229" s="242" t="s">
        <v>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126</v>
      </c>
      <c r="AU229" s="249" t="s">
        <v>125</v>
      </c>
      <c r="AV229" s="13" t="s">
        <v>79</v>
      </c>
      <c r="AW229" s="13" t="s">
        <v>29</v>
      </c>
      <c r="AX229" s="13" t="s">
        <v>72</v>
      </c>
      <c r="AY229" s="249" t="s">
        <v>118</v>
      </c>
    </row>
    <row r="230" s="14" customFormat="1">
      <c r="A230" s="14"/>
      <c r="B230" s="250"/>
      <c r="C230" s="251"/>
      <c r="D230" s="241" t="s">
        <v>126</v>
      </c>
      <c r="E230" s="252" t="s">
        <v>1</v>
      </c>
      <c r="F230" s="253" t="s">
        <v>249</v>
      </c>
      <c r="G230" s="251"/>
      <c r="H230" s="254">
        <v>0.39600000000000002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0" t="s">
        <v>126</v>
      </c>
      <c r="AU230" s="260" t="s">
        <v>125</v>
      </c>
      <c r="AV230" s="14" t="s">
        <v>125</v>
      </c>
      <c r="AW230" s="14" t="s">
        <v>29</v>
      </c>
      <c r="AX230" s="14" t="s">
        <v>72</v>
      </c>
      <c r="AY230" s="260" t="s">
        <v>118</v>
      </c>
    </row>
    <row r="231" s="15" customFormat="1">
      <c r="A231" s="15"/>
      <c r="B231" s="261"/>
      <c r="C231" s="262"/>
      <c r="D231" s="241" t="s">
        <v>126</v>
      </c>
      <c r="E231" s="263" t="s">
        <v>1</v>
      </c>
      <c r="F231" s="264" t="s">
        <v>131</v>
      </c>
      <c r="G231" s="262"/>
      <c r="H231" s="265">
        <v>0.39600000000000002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1" t="s">
        <v>126</v>
      </c>
      <c r="AU231" s="271" t="s">
        <v>125</v>
      </c>
      <c r="AV231" s="15" t="s">
        <v>124</v>
      </c>
      <c r="AW231" s="15" t="s">
        <v>29</v>
      </c>
      <c r="AX231" s="15" t="s">
        <v>79</v>
      </c>
      <c r="AY231" s="271" t="s">
        <v>118</v>
      </c>
    </row>
    <row r="232" s="2" customFormat="1" ht="24.15" customHeight="1">
      <c r="A232" s="38"/>
      <c r="B232" s="39"/>
      <c r="C232" s="225" t="s">
        <v>190</v>
      </c>
      <c r="D232" s="225" t="s">
        <v>120</v>
      </c>
      <c r="E232" s="226" t="s">
        <v>250</v>
      </c>
      <c r="F232" s="227" t="s">
        <v>251</v>
      </c>
      <c r="G232" s="228" t="s">
        <v>134</v>
      </c>
      <c r="H232" s="229">
        <v>35.880000000000003</v>
      </c>
      <c r="I232" s="230"/>
      <c r="J232" s="231">
        <f>ROUND(I232*H232,2)</f>
        <v>0</v>
      </c>
      <c r="K232" s="232"/>
      <c r="L232" s="44"/>
      <c r="M232" s="233" t="s">
        <v>1</v>
      </c>
      <c r="N232" s="234" t="s">
        <v>38</v>
      </c>
      <c r="O232" s="97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124</v>
      </c>
      <c r="AT232" s="237" t="s">
        <v>120</v>
      </c>
      <c r="AU232" s="237" t="s">
        <v>125</v>
      </c>
      <c r="AY232" s="17" t="s">
        <v>118</v>
      </c>
      <c r="BE232" s="238">
        <f>IF(N232="základná",J232,0)</f>
        <v>0</v>
      </c>
      <c r="BF232" s="238">
        <f>IF(N232="znížená",J232,0)</f>
        <v>0</v>
      </c>
      <c r="BG232" s="238">
        <f>IF(N232="zákl. prenesená",J232,0)</f>
        <v>0</v>
      </c>
      <c r="BH232" s="238">
        <f>IF(N232="zníž. prenesená",J232,0)</f>
        <v>0</v>
      </c>
      <c r="BI232" s="238">
        <f>IF(N232="nulová",J232,0)</f>
        <v>0</v>
      </c>
      <c r="BJ232" s="17" t="s">
        <v>125</v>
      </c>
      <c r="BK232" s="238">
        <f>ROUND(I232*H232,2)</f>
        <v>0</v>
      </c>
      <c r="BL232" s="17" t="s">
        <v>124</v>
      </c>
      <c r="BM232" s="237" t="s">
        <v>252</v>
      </c>
    </row>
    <row r="233" s="13" customFormat="1">
      <c r="A233" s="13"/>
      <c r="B233" s="239"/>
      <c r="C233" s="240"/>
      <c r="D233" s="241" t="s">
        <v>126</v>
      </c>
      <c r="E233" s="242" t="s">
        <v>1</v>
      </c>
      <c r="F233" s="243" t="s">
        <v>165</v>
      </c>
      <c r="G233" s="240"/>
      <c r="H233" s="242" t="s">
        <v>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126</v>
      </c>
      <c r="AU233" s="249" t="s">
        <v>125</v>
      </c>
      <c r="AV233" s="13" t="s">
        <v>79</v>
      </c>
      <c r="AW233" s="13" t="s">
        <v>29</v>
      </c>
      <c r="AX233" s="13" t="s">
        <v>72</v>
      </c>
      <c r="AY233" s="249" t="s">
        <v>118</v>
      </c>
    </row>
    <row r="234" s="14" customFormat="1">
      <c r="A234" s="14"/>
      <c r="B234" s="250"/>
      <c r="C234" s="251"/>
      <c r="D234" s="241" t="s">
        <v>126</v>
      </c>
      <c r="E234" s="252" t="s">
        <v>1</v>
      </c>
      <c r="F234" s="253" t="s">
        <v>253</v>
      </c>
      <c r="G234" s="251"/>
      <c r="H234" s="254">
        <v>2.8799999999999999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126</v>
      </c>
      <c r="AU234" s="260" t="s">
        <v>125</v>
      </c>
      <c r="AV234" s="14" t="s">
        <v>125</v>
      </c>
      <c r="AW234" s="14" t="s">
        <v>29</v>
      </c>
      <c r="AX234" s="14" t="s">
        <v>72</v>
      </c>
      <c r="AY234" s="260" t="s">
        <v>118</v>
      </c>
    </row>
    <row r="235" s="13" customFormat="1">
      <c r="A235" s="13"/>
      <c r="B235" s="239"/>
      <c r="C235" s="240"/>
      <c r="D235" s="241" t="s">
        <v>126</v>
      </c>
      <c r="E235" s="242" t="s">
        <v>1</v>
      </c>
      <c r="F235" s="243" t="s">
        <v>167</v>
      </c>
      <c r="G235" s="240"/>
      <c r="H235" s="242" t="s">
        <v>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126</v>
      </c>
      <c r="AU235" s="249" t="s">
        <v>125</v>
      </c>
      <c r="AV235" s="13" t="s">
        <v>79</v>
      </c>
      <c r="AW235" s="13" t="s">
        <v>29</v>
      </c>
      <c r="AX235" s="13" t="s">
        <v>72</v>
      </c>
      <c r="AY235" s="249" t="s">
        <v>118</v>
      </c>
    </row>
    <row r="236" s="14" customFormat="1">
      <c r="A236" s="14"/>
      <c r="B236" s="250"/>
      <c r="C236" s="251"/>
      <c r="D236" s="241" t="s">
        <v>126</v>
      </c>
      <c r="E236" s="252" t="s">
        <v>1</v>
      </c>
      <c r="F236" s="253" t="s">
        <v>254</v>
      </c>
      <c r="G236" s="251"/>
      <c r="H236" s="254">
        <v>33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126</v>
      </c>
      <c r="AU236" s="260" t="s">
        <v>125</v>
      </c>
      <c r="AV236" s="14" t="s">
        <v>125</v>
      </c>
      <c r="AW236" s="14" t="s">
        <v>29</v>
      </c>
      <c r="AX236" s="14" t="s">
        <v>72</v>
      </c>
      <c r="AY236" s="260" t="s">
        <v>118</v>
      </c>
    </row>
    <row r="237" s="15" customFormat="1">
      <c r="A237" s="15"/>
      <c r="B237" s="261"/>
      <c r="C237" s="262"/>
      <c r="D237" s="241" t="s">
        <v>126</v>
      </c>
      <c r="E237" s="263" t="s">
        <v>1</v>
      </c>
      <c r="F237" s="264" t="s">
        <v>131</v>
      </c>
      <c r="G237" s="262"/>
      <c r="H237" s="265">
        <v>35.880000000000003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1" t="s">
        <v>126</v>
      </c>
      <c r="AU237" s="271" t="s">
        <v>125</v>
      </c>
      <c r="AV237" s="15" t="s">
        <v>124</v>
      </c>
      <c r="AW237" s="15" t="s">
        <v>29</v>
      </c>
      <c r="AX237" s="15" t="s">
        <v>79</v>
      </c>
      <c r="AY237" s="271" t="s">
        <v>118</v>
      </c>
    </row>
    <row r="238" s="2" customFormat="1" ht="16.5" customHeight="1">
      <c r="A238" s="38"/>
      <c r="B238" s="39"/>
      <c r="C238" s="225" t="s">
        <v>255</v>
      </c>
      <c r="D238" s="225" t="s">
        <v>120</v>
      </c>
      <c r="E238" s="226" t="s">
        <v>256</v>
      </c>
      <c r="F238" s="227" t="s">
        <v>257</v>
      </c>
      <c r="G238" s="228" t="s">
        <v>134</v>
      </c>
      <c r="H238" s="229">
        <v>0.71999999999999997</v>
      </c>
      <c r="I238" s="230"/>
      <c r="J238" s="231">
        <f>ROUND(I238*H238,2)</f>
        <v>0</v>
      </c>
      <c r="K238" s="232"/>
      <c r="L238" s="44"/>
      <c r="M238" s="233" t="s">
        <v>1</v>
      </c>
      <c r="N238" s="234" t="s">
        <v>38</v>
      </c>
      <c r="O238" s="97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124</v>
      </c>
      <c r="AT238" s="237" t="s">
        <v>120</v>
      </c>
      <c r="AU238" s="237" t="s">
        <v>125</v>
      </c>
      <c r="AY238" s="17" t="s">
        <v>118</v>
      </c>
      <c r="BE238" s="238">
        <f>IF(N238="základná",J238,0)</f>
        <v>0</v>
      </c>
      <c r="BF238" s="238">
        <f>IF(N238="znížená",J238,0)</f>
        <v>0</v>
      </c>
      <c r="BG238" s="238">
        <f>IF(N238="zákl. prenesená",J238,0)</f>
        <v>0</v>
      </c>
      <c r="BH238" s="238">
        <f>IF(N238="zníž. prenesená",J238,0)</f>
        <v>0</v>
      </c>
      <c r="BI238" s="238">
        <f>IF(N238="nulová",J238,0)</f>
        <v>0</v>
      </c>
      <c r="BJ238" s="17" t="s">
        <v>125</v>
      </c>
      <c r="BK238" s="238">
        <f>ROUND(I238*H238,2)</f>
        <v>0</v>
      </c>
      <c r="BL238" s="17" t="s">
        <v>124</v>
      </c>
      <c r="BM238" s="237" t="s">
        <v>258</v>
      </c>
    </row>
    <row r="239" s="13" customFormat="1">
      <c r="A239" s="13"/>
      <c r="B239" s="239"/>
      <c r="C239" s="240"/>
      <c r="D239" s="241" t="s">
        <v>126</v>
      </c>
      <c r="E239" s="242" t="s">
        <v>1</v>
      </c>
      <c r="F239" s="243" t="s">
        <v>139</v>
      </c>
      <c r="G239" s="240"/>
      <c r="H239" s="242" t="s">
        <v>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126</v>
      </c>
      <c r="AU239" s="249" t="s">
        <v>125</v>
      </c>
      <c r="AV239" s="13" t="s">
        <v>79</v>
      </c>
      <c r="AW239" s="13" t="s">
        <v>29</v>
      </c>
      <c r="AX239" s="13" t="s">
        <v>72</v>
      </c>
      <c r="AY239" s="249" t="s">
        <v>118</v>
      </c>
    </row>
    <row r="240" s="14" customFormat="1">
      <c r="A240" s="14"/>
      <c r="B240" s="250"/>
      <c r="C240" s="251"/>
      <c r="D240" s="241" t="s">
        <v>126</v>
      </c>
      <c r="E240" s="252" t="s">
        <v>1</v>
      </c>
      <c r="F240" s="253" t="s">
        <v>140</v>
      </c>
      <c r="G240" s="251"/>
      <c r="H240" s="254">
        <v>0.71999999999999997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0" t="s">
        <v>126</v>
      </c>
      <c r="AU240" s="260" t="s">
        <v>125</v>
      </c>
      <c r="AV240" s="14" t="s">
        <v>125</v>
      </c>
      <c r="AW240" s="14" t="s">
        <v>29</v>
      </c>
      <c r="AX240" s="14" t="s">
        <v>72</v>
      </c>
      <c r="AY240" s="260" t="s">
        <v>118</v>
      </c>
    </row>
    <row r="241" s="15" customFormat="1">
      <c r="A241" s="15"/>
      <c r="B241" s="261"/>
      <c r="C241" s="262"/>
      <c r="D241" s="241" t="s">
        <v>126</v>
      </c>
      <c r="E241" s="263" t="s">
        <v>1</v>
      </c>
      <c r="F241" s="264" t="s">
        <v>131</v>
      </c>
      <c r="G241" s="262"/>
      <c r="H241" s="265">
        <v>0.71999999999999997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1" t="s">
        <v>126</v>
      </c>
      <c r="AU241" s="271" t="s">
        <v>125</v>
      </c>
      <c r="AV241" s="15" t="s">
        <v>124</v>
      </c>
      <c r="AW241" s="15" t="s">
        <v>29</v>
      </c>
      <c r="AX241" s="15" t="s">
        <v>79</v>
      </c>
      <c r="AY241" s="271" t="s">
        <v>118</v>
      </c>
    </row>
    <row r="242" s="2" customFormat="1" ht="24.15" customHeight="1">
      <c r="A242" s="38"/>
      <c r="B242" s="39"/>
      <c r="C242" s="225" t="s">
        <v>193</v>
      </c>
      <c r="D242" s="225" t="s">
        <v>120</v>
      </c>
      <c r="E242" s="226" t="s">
        <v>259</v>
      </c>
      <c r="F242" s="227" t="s">
        <v>260</v>
      </c>
      <c r="G242" s="228" t="s">
        <v>134</v>
      </c>
      <c r="H242" s="229">
        <v>316.07999999999998</v>
      </c>
      <c r="I242" s="230"/>
      <c r="J242" s="231">
        <f>ROUND(I242*H242,2)</f>
        <v>0</v>
      </c>
      <c r="K242" s="232"/>
      <c r="L242" s="44"/>
      <c r="M242" s="233" t="s">
        <v>1</v>
      </c>
      <c r="N242" s="234" t="s">
        <v>38</v>
      </c>
      <c r="O242" s="97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124</v>
      </c>
      <c r="AT242" s="237" t="s">
        <v>120</v>
      </c>
      <c r="AU242" s="237" t="s">
        <v>125</v>
      </c>
      <c r="AY242" s="17" t="s">
        <v>118</v>
      </c>
      <c r="BE242" s="238">
        <f>IF(N242="základná",J242,0)</f>
        <v>0</v>
      </c>
      <c r="BF242" s="238">
        <f>IF(N242="znížená",J242,0)</f>
        <v>0</v>
      </c>
      <c r="BG242" s="238">
        <f>IF(N242="zákl. prenesená",J242,0)</f>
        <v>0</v>
      </c>
      <c r="BH242" s="238">
        <f>IF(N242="zníž. prenesená",J242,0)</f>
        <v>0</v>
      </c>
      <c r="BI242" s="238">
        <f>IF(N242="nulová",J242,0)</f>
        <v>0</v>
      </c>
      <c r="BJ242" s="17" t="s">
        <v>125</v>
      </c>
      <c r="BK242" s="238">
        <f>ROUND(I242*H242,2)</f>
        <v>0</v>
      </c>
      <c r="BL242" s="17" t="s">
        <v>124</v>
      </c>
      <c r="BM242" s="237" t="s">
        <v>261</v>
      </c>
    </row>
    <row r="243" s="13" customFormat="1">
      <c r="A243" s="13"/>
      <c r="B243" s="239"/>
      <c r="C243" s="240"/>
      <c r="D243" s="241" t="s">
        <v>126</v>
      </c>
      <c r="E243" s="242" t="s">
        <v>1</v>
      </c>
      <c r="F243" s="243" t="s">
        <v>165</v>
      </c>
      <c r="G243" s="240"/>
      <c r="H243" s="242" t="s">
        <v>1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126</v>
      </c>
      <c r="AU243" s="249" t="s">
        <v>125</v>
      </c>
      <c r="AV243" s="13" t="s">
        <v>79</v>
      </c>
      <c r="AW243" s="13" t="s">
        <v>29</v>
      </c>
      <c r="AX243" s="13" t="s">
        <v>72</v>
      </c>
      <c r="AY243" s="249" t="s">
        <v>118</v>
      </c>
    </row>
    <row r="244" s="14" customFormat="1">
      <c r="A244" s="14"/>
      <c r="B244" s="250"/>
      <c r="C244" s="251"/>
      <c r="D244" s="241" t="s">
        <v>126</v>
      </c>
      <c r="E244" s="252" t="s">
        <v>1</v>
      </c>
      <c r="F244" s="253" t="s">
        <v>262</v>
      </c>
      <c r="G244" s="251"/>
      <c r="H244" s="254">
        <v>49.200000000000003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126</v>
      </c>
      <c r="AU244" s="260" t="s">
        <v>125</v>
      </c>
      <c r="AV244" s="14" t="s">
        <v>125</v>
      </c>
      <c r="AW244" s="14" t="s">
        <v>29</v>
      </c>
      <c r="AX244" s="14" t="s">
        <v>72</v>
      </c>
      <c r="AY244" s="260" t="s">
        <v>118</v>
      </c>
    </row>
    <row r="245" s="13" customFormat="1">
      <c r="A245" s="13"/>
      <c r="B245" s="239"/>
      <c r="C245" s="240"/>
      <c r="D245" s="241" t="s">
        <v>126</v>
      </c>
      <c r="E245" s="242" t="s">
        <v>1</v>
      </c>
      <c r="F245" s="243" t="s">
        <v>167</v>
      </c>
      <c r="G245" s="240"/>
      <c r="H245" s="242" t="s">
        <v>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126</v>
      </c>
      <c r="AU245" s="249" t="s">
        <v>125</v>
      </c>
      <c r="AV245" s="13" t="s">
        <v>79</v>
      </c>
      <c r="AW245" s="13" t="s">
        <v>29</v>
      </c>
      <c r="AX245" s="13" t="s">
        <v>72</v>
      </c>
      <c r="AY245" s="249" t="s">
        <v>118</v>
      </c>
    </row>
    <row r="246" s="14" customFormat="1">
      <c r="A246" s="14"/>
      <c r="B246" s="250"/>
      <c r="C246" s="251"/>
      <c r="D246" s="241" t="s">
        <v>126</v>
      </c>
      <c r="E246" s="252" t="s">
        <v>1</v>
      </c>
      <c r="F246" s="253" t="s">
        <v>263</v>
      </c>
      <c r="G246" s="251"/>
      <c r="H246" s="254">
        <v>266.88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126</v>
      </c>
      <c r="AU246" s="260" t="s">
        <v>125</v>
      </c>
      <c r="AV246" s="14" t="s">
        <v>125</v>
      </c>
      <c r="AW246" s="14" t="s">
        <v>29</v>
      </c>
      <c r="AX246" s="14" t="s">
        <v>72</v>
      </c>
      <c r="AY246" s="260" t="s">
        <v>118</v>
      </c>
    </row>
    <row r="247" s="15" customFormat="1">
      <c r="A247" s="15"/>
      <c r="B247" s="261"/>
      <c r="C247" s="262"/>
      <c r="D247" s="241" t="s">
        <v>126</v>
      </c>
      <c r="E247" s="263" t="s">
        <v>1</v>
      </c>
      <c r="F247" s="264" t="s">
        <v>131</v>
      </c>
      <c r="G247" s="262"/>
      <c r="H247" s="265">
        <v>316.07999999999998</v>
      </c>
      <c r="I247" s="266"/>
      <c r="J247" s="262"/>
      <c r="K247" s="262"/>
      <c r="L247" s="267"/>
      <c r="M247" s="268"/>
      <c r="N247" s="269"/>
      <c r="O247" s="269"/>
      <c r="P247" s="269"/>
      <c r="Q247" s="269"/>
      <c r="R247" s="269"/>
      <c r="S247" s="269"/>
      <c r="T247" s="27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1" t="s">
        <v>126</v>
      </c>
      <c r="AU247" s="271" t="s">
        <v>125</v>
      </c>
      <c r="AV247" s="15" t="s">
        <v>124</v>
      </c>
      <c r="AW247" s="15" t="s">
        <v>29</v>
      </c>
      <c r="AX247" s="15" t="s">
        <v>79</v>
      </c>
      <c r="AY247" s="271" t="s">
        <v>118</v>
      </c>
    </row>
    <row r="248" s="2" customFormat="1" ht="24.15" customHeight="1">
      <c r="A248" s="38"/>
      <c r="B248" s="39"/>
      <c r="C248" s="225" t="s">
        <v>264</v>
      </c>
      <c r="D248" s="225" t="s">
        <v>120</v>
      </c>
      <c r="E248" s="226" t="s">
        <v>265</v>
      </c>
      <c r="F248" s="227" t="s">
        <v>266</v>
      </c>
      <c r="G248" s="228" t="s">
        <v>123</v>
      </c>
      <c r="H248" s="229">
        <v>246.68000000000001</v>
      </c>
      <c r="I248" s="230"/>
      <c r="J248" s="231">
        <f>ROUND(I248*H248,2)</f>
        <v>0</v>
      </c>
      <c r="K248" s="232"/>
      <c r="L248" s="44"/>
      <c r="M248" s="233" t="s">
        <v>1</v>
      </c>
      <c r="N248" s="234" t="s">
        <v>38</v>
      </c>
      <c r="O248" s="97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124</v>
      </c>
      <c r="AT248" s="237" t="s">
        <v>120</v>
      </c>
      <c r="AU248" s="237" t="s">
        <v>125</v>
      </c>
      <c r="AY248" s="17" t="s">
        <v>118</v>
      </c>
      <c r="BE248" s="238">
        <f>IF(N248="základná",J248,0)</f>
        <v>0</v>
      </c>
      <c r="BF248" s="238">
        <f>IF(N248="znížená",J248,0)</f>
        <v>0</v>
      </c>
      <c r="BG248" s="238">
        <f>IF(N248="zákl. prenesená",J248,0)</f>
        <v>0</v>
      </c>
      <c r="BH248" s="238">
        <f>IF(N248="zníž. prenesená",J248,0)</f>
        <v>0</v>
      </c>
      <c r="BI248" s="238">
        <f>IF(N248="nulová",J248,0)</f>
        <v>0</v>
      </c>
      <c r="BJ248" s="17" t="s">
        <v>125</v>
      </c>
      <c r="BK248" s="238">
        <f>ROUND(I248*H248,2)</f>
        <v>0</v>
      </c>
      <c r="BL248" s="17" t="s">
        <v>124</v>
      </c>
      <c r="BM248" s="237" t="s">
        <v>267</v>
      </c>
    </row>
    <row r="249" s="13" customFormat="1">
      <c r="A249" s="13"/>
      <c r="B249" s="239"/>
      <c r="C249" s="240"/>
      <c r="D249" s="241" t="s">
        <v>126</v>
      </c>
      <c r="E249" s="242" t="s">
        <v>1</v>
      </c>
      <c r="F249" s="243" t="s">
        <v>165</v>
      </c>
      <c r="G249" s="240"/>
      <c r="H249" s="242" t="s">
        <v>1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126</v>
      </c>
      <c r="AU249" s="249" t="s">
        <v>125</v>
      </c>
      <c r="AV249" s="13" t="s">
        <v>79</v>
      </c>
      <c r="AW249" s="13" t="s">
        <v>29</v>
      </c>
      <c r="AX249" s="13" t="s">
        <v>72</v>
      </c>
      <c r="AY249" s="249" t="s">
        <v>118</v>
      </c>
    </row>
    <row r="250" s="14" customFormat="1">
      <c r="A250" s="14"/>
      <c r="B250" s="250"/>
      <c r="C250" s="251"/>
      <c r="D250" s="241" t="s">
        <v>126</v>
      </c>
      <c r="E250" s="252" t="s">
        <v>1</v>
      </c>
      <c r="F250" s="253" t="s">
        <v>268</v>
      </c>
      <c r="G250" s="251"/>
      <c r="H250" s="254">
        <v>52.399999999999999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126</v>
      </c>
      <c r="AU250" s="260" t="s">
        <v>125</v>
      </c>
      <c r="AV250" s="14" t="s">
        <v>125</v>
      </c>
      <c r="AW250" s="14" t="s">
        <v>29</v>
      </c>
      <c r="AX250" s="14" t="s">
        <v>72</v>
      </c>
      <c r="AY250" s="260" t="s">
        <v>118</v>
      </c>
    </row>
    <row r="251" s="13" customFormat="1">
      <c r="A251" s="13"/>
      <c r="B251" s="239"/>
      <c r="C251" s="240"/>
      <c r="D251" s="241" t="s">
        <v>126</v>
      </c>
      <c r="E251" s="242" t="s">
        <v>1</v>
      </c>
      <c r="F251" s="243" t="s">
        <v>167</v>
      </c>
      <c r="G251" s="240"/>
      <c r="H251" s="242" t="s">
        <v>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126</v>
      </c>
      <c r="AU251" s="249" t="s">
        <v>125</v>
      </c>
      <c r="AV251" s="13" t="s">
        <v>79</v>
      </c>
      <c r="AW251" s="13" t="s">
        <v>29</v>
      </c>
      <c r="AX251" s="13" t="s">
        <v>72</v>
      </c>
      <c r="AY251" s="249" t="s">
        <v>118</v>
      </c>
    </row>
    <row r="252" s="14" customFormat="1">
      <c r="A252" s="14"/>
      <c r="B252" s="250"/>
      <c r="C252" s="251"/>
      <c r="D252" s="241" t="s">
        <v>126</v>
      </c>
      <c r="E252" s="252" t="s">
        <v>1</v>
      </c>
      <c r="F252" s="253" t="s">
        <v>269</v>
      </c>
      <c r="G252" s="251"/>
      <c r="H252" s="254">
        <v>194.28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126</v>
      </c>
      <c r="AU252" s="260" t="s">
        <v>125</v>
      </c>
      <c r="AV252" s="14" t="s">
        <v>125</v>
      </c>
      <c r="AW252" s="14" t="s">
        <v>29</v>
      </c>
      <c r="AX252" s="14" t="s">
        <v>72</v>
      </c>
      <c r="AY252" s="260" t="s">
        <v>118</v>
      </c>
    </row>
    <row r="253" s="15" customFormat="1">
      <c r="A253" s="15"/>
      <c r="B253" s="261"/>
      <c r="C253" s="262"/>
      <c r="D253" s="241" t="s">
        <v>126</v>
      </c>
      <c r="E253" s="263" t="s">
        <v>1</v>
      </c>
      <c r="F253" s="264" t="s">
        <v>131</v>
      </c>
      <c r="G253" s="262"/>
      <c r="H253" s="265">
        <v>246.68000000000001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1" t="s">
        <v>126</v>
      </c>
      <c r="AU253" s="271" t="s">
        <v>125</v>
      </c>
      <c r="AV253" s="15" t="s">
        <v>124</v>
      </c>
      <c r="AW253" s="15" t="s">
        <v>29</v>
      </c>
      <c r="AX253" s="15" t="s">
        <v>79</v>
      </c>
      <c r="AY253" s="271" t="s">
        <v>118</v>
      </c>
    </row>
    <row r="254" s="2" customFormat="1" ht="24.15" customHeight="1">
      <c r="A254" s="38"/>
      <c r="B254" s="39"/>
      <c r="C254" s="225" t="s">
        <v>197</v>
      </c>
      <c r="D254" s="225" t="s">
        <v>120</v>
      </c>
      <c r="E254" s="226" t="s">
        <v>270</v>
      </c>
      <c r="F254" s="227" t="s">
        <v>271</v>
      </c>
      <c r="G254" s="228" t="s">
        <v>123</v>
      </c>
      <c r="H254" s="229">
        <v>246.68000000000001</v>
      </c>
      <c r="I254" s="230"/>
      <c r="J254" s="231">
        <f>ROUND(I254*H254,2)</f>
        <v>0</v>
      </c>
      <c r="K254" s="232"/>
      <c r="L254" s="44"/>
      <c r="M254" s="233" t="s">
        <v>1</v>
      </c>
      <c r="N254" s="234" t="s">
        <v>38</v>
      </c>
      <c r="O254" s="97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124</v>
      </c>
      <c r="AT254" s="237" t="s">
        <v>120</v>
      </c>
      <c r="AU254" s="237" t="s">
        <v>125</v>
      </c>
      <c r="AY254" s="17" t="s">
        <v>118</v>
      </c>
      <c r="BE254" s="238">
        <f>IF(N254="základná",J254,0)</f>
        <v>0</v>
      </c>
      <c r="BF254" s="238">
        <f>IF(N254="znížená",J254,0)</f>
        <v>0</v>
      </c>
      <c r="BG254" s="238">
        <f>IF(N254="zákl. prenesená",J254,0)</f>
        <v>0</v>
      </c>
      <c r="BH254" s="238">
        <f>IF(N254="zníž. prenesená",J254,0)</f>
        <v>0</v>
      </c>
      <c r="BI254" s="238">
        <f>IF(N254="nulová",J254,0)</f>
        <v>0</v>
      </c>
      <c r="BJ254" s="17" t="s">
        <v>125</v>
      </c>
      <c r="BK254" s="238">
        <f>ROUND(I254*H254,2)</f>
        <v>0</v>
      </c>
      <c r="BL254" s="17" t="s">
        <v>124</v>
      </c>
      <c r="BM254" s="237" t="s">
        <v>272</v>
      </c>
    </row>
    <row r="255" s="2" customFormat="1" ht="24.15" customHeight="1">
      <c r="A255" s="38"/>
      <c r="B255" s="39"/>
      <c r="C255" s="225" t="s">
        <v>273</v>
      </c>
      <c r="D255" s="225" t="s">
        <v>120</v>
      </c>
      <c r="E255" s="226" t="s">
        <v>274</v>
      </c>
      <c r="F255" s="227" t="s">
        <v>275</v>
      </c>
      <c r="G255" s="228" t="s">
        <v>217</v>
      </c>
      <c r="H255" s="229">
        <v>31.608000000000001</v>
      </c>
      <c r="I255" s="230"/>
      <c r="J255" s="231">
        <f>ROUND(I255*H255,2)</f>
        <v>0</v>
      </c>
      <c r="K255" s="232"/>
      <c r="L255" s="44"/>
      <c r="M255" s="233" t="s">
        <v>1</v>
      </c>
      <c r="N255" s="234" t="s">
        <v>38</v>
      </c>
      <c r="O255" s="97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124</v>
      </c>
      <c r="AT255" s="237" t="s">
        <v>120</v>
      </c>
      <c r="AU255" s="237" t="s">
        <v>125</v>
      </c>
      <c r="AY255" s="17" t="s">
        <v>118</v>
      </c>
      <c r="BE255" s="238">
        <f>IF(N255="základná",J255,0)</f>
        <v>0</v>
      </c>
      <c r="BF255" s="238">
        <f>IF(N255="znížená",J255,0)</f>
        <v>0</v>
      </c>
      <c r="BG255" s="238">
        <f>IF(N255="zákl. prenesená",J255,0)</f>
        <v>0</v>
      </c>
      <c r="BH255" s="238">
        <f>IF(N255="zníž. prenesená",J255,0)</f>
        <v>0</v>
      </c>
      <c r="BI255" s="238">
        <f>IF(N255="nulová",J255,0)</f>
        <v>0</v>
      </c>
      <c r="BJ255" s="17" t="s">
        <v>125</v>
      </c>
      <c r="BK255" s="238">
        <f>ROUND(I255*H255,2)</f>
        <v>0</v>
      </c>
      <c r="BL255" s="17" t="s">
        <v>124</v>
      </c>
      <c r="BM255" s="237" t="s">
        <v>276</v>
      </c>
    </row>
    <row r="256" s="13" customFormat="1">
      <c r="A256" s="13"/>
      <c r="B256" s="239"/>
      <c r="C256" s="240"/>
      <c r="D256" s="241" t="s">
        <v>126</v>
      </c>
      <c r="E256" s="242" t="s">
        <v>1</v>
      </c>
      <c r="F256" s="243" t="s">
        <v>165</v>
      </c>
      <c r="G256" s="240"/>
      <c r="H256" s="242" t="s">
        <v>1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126</v>
      </c>
      <c r="AU256" s="249" t="s">
        <v>125</v>
      </c>
      <c r="AV256" s="13" t="s">
        <v>79</v>
      </c>
      <c r="AW256" s="13" t="s">
        <v>29</v>
      </c>
      <c r="AX256" s="13" t="s">
        <v>72</v>
      </c>
      <c r="AY256" s="249" t="s">
        <v>118</v>
      </c>
    </row>
    <row r="257" s="14" customFormat="1">
      <c r="A257" s="14"/>
      <c r="B257" s="250"/>
      <c r="C257" s="251"/>
      <c r="D257" s="241" t="s">
        <v>126</v>
      </c>
      <c r="E257" s="252" t="s">
        <v>1</v>
      </c>
      <c r="F257" s="253" t="s">
        <v>277</v>
      </c>
      <c r="G257" s="251"/>
      <c r="H257" s="254">
        <v>4.9199999999999999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0" t="s">
        <v>126</v>
      </c>
      <c r="AU257" s="260" t="s">
        <v>125</v>
      </c>
      <c r="AV257" s="14" t="s">
        <v>125</v>
      </c>
      <c r="AW257" s="14" t="s">
        <v>29</v>
      </c>
      <c r="AX257" s="14" t="s">
        <v>72</v>
      </c>
      <c r="AY257" s="260" t="s">
        <v>118</v>
      </c>
    </row>
    <row r="258" s="13" customFormat="1">
      <c r="A258" s="13"/>
      <c r="B258" s="239"/>
      <c r="C258" s="240"/>
      <c r="D258" s="241" t="s">
        <v>126</v>
      </c>
      <c r="E258" s="242" t="s">
        <v>1</v>
      </c>
      <c r="F258" s="243" t="s">
        <v>167</v>
      </c>
      <c r="G258" s="240"/>
      <c r="H258" s="242" t="s">
        <v>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126</v>
      </c>
      <c r="AU258" s="249" t="s">
        <v>125</v>
      </c>
      <c r="AV258" s="13" t="s">
        <v>79</v>
      </c>
      <c r="AW258" s="13" t="s">
        <v>29</v>
      </c>
      <c r="AX258" s="13" t="s">
        <v>72</v>
      </c>
      <c r="AY258" s="249" t="s">
        <v>118</v>
      </c>
    </row>
    <row r="259" s="14" customFormat="1">
      <c r="A259" s="14"/>
      <c r="B259" s="250"/>
      <c r="C259" s="251"/>
      <c r="D259" s="241" t="s">
        <v>126</v>
      </c>
      <c r="E259" s="252" t="s">
        <v>1</v>
      </c>
      <c r="F259" s="253" t="s">
        <v>278</v>
      </c>
      <c r="G259" s="251"/>
      <c r="H259" s="254">
        <v>26.687999999999999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126</v>
      </c>
      <c r="AU259" s="260" t="s">
        <v>125</v>
      </c>
      <c r="AV259" s="14" t="s">
        <v>125</v>
      </c>
      <c r="AW259" s="14" t="s">
        <v>29</v>
      </c>
      <c r="AX259" s="14" t="s">
        <v>72</v>
      </c>
      <c r="AY259" s="260" t="s">
        <v>118</v>
      </c>
    </row>
    <row r="260" s="15" customFormat="1">
      <c r="A260" s="15"/>
      <c r="B260" s="261"/>
      <c r="C260" s="262"/>
      <c r="D260" s="241" t="s">
        <v>126</v>
      </c>
      <c r="E260" s="263" t="s">
        <v>1</v>
      </c>
      <c r="F260" s="264" t="s">
        <v>131</v>
      </c>
      <c r="G260" s="262"/>
      <c r="H260" s="265">
        <v>31.607999999999997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1" t="s">
        <v>126</v>
      </c>
      <c r="AU260" s="271" t="s">
        <v>125</v>
      </c>
      <c r="AV260" s="15" t="s">
        <v>124</v>
      </c>
      <c r="AW260" s="15" t="s">
        <v>29</v>
      </c>
      <c r="AX260" s="15" t="s">
        <v>79</v>
      </c>
      <c r="AY260" s="271" t="s">
        <v>118</v>
      </c>
    </row>
    <row r="261" s="12" customFormat="1" ht="22.8" customHeight="1">
      <c r="A261" s="12"/>
      <c r="B261" s="209"/>
      <c r="C261" s="210"/>
      <c r="D261" s="211" t="s">
        <v>71</v>
      </c>
      <c r="E261" s="223" t="s">
        <v>124</v>
      </c>
      <c r="F261" s="223" t="s">
        <v>279</v>
      </c>
      <c r="G261" s="210"/>
      <c r="H261" s="210"/>
      <c r="I261" s="213"/>
      <c r="J261" s="224">
        <f>BK261</f>
        <v>0</v>
      </c>
      <c r="K261" s="210"/>
      <c r="L261" s="215"/>
      <c r="M261" s="216"/>
      <c r="N261" s="217"/>
      <c r="O261" s="217"/>
      <c r="P261" s="218">
        <f>SUM(P262:P268)</f>
        <v>0</v>
      </c>
      <c r="Q261" s="217"/>
      <c r="R261" s="218">
        <f>SUM(R262:R268)</f>
        <v>0</v>
      </c>
      <c r="S261" s="217"/>
      <c r="T261" s="219">
        <f>SUM(T262:T268)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0" t="s">
        <v>79</v>
      </c>
      <c r="AT261" s="221" t="s">
        <v>71</v>
      </c>
      <c r="AU261" s="221" t="s">
        <v>79</v>
      </c>
      <c r="AY261" s="220" t="s">
        <v>118</v>
      </c>
      <c r="BK261" s="222">
        <f>SUM(BK262:BK268)</f>
        <v>0</v>
      </c>
    </row>
    <row r="262" s="2" customFormat="1" ht="24.15" customHeight="1">
      <c r="A262" s="38"/>
      <c r="B262" s="39"/>
      <c r="C262" s="225" t="s">
        <v>200</v>
      </c>
      <c r="D262" s="225" t="s">
        <v>120</v>
      </c>
      <c r="E262" s="226" t="s">
        <v>280</v>
      </c>
      <c r="F262" s="227" t="s">
        <v>281</v>
      </c>
      <c r="G262" s="228" t="s">
        <v>134</v>
      </c>
      <c r="H262" s="229">
        <v>42</v>
      </c>
      <c r="I262" s="230"/>
      <c r="J262" s="231">
        <f>ROUND(I262*H262,2)</f>
        <v>0</v>
      </c>
      <c r="K262" s="232"/>
      <c r="L262" s="44"/>
      <c r="M262" s="233" t="s">
        <v>1</v>
      </c>
      <c r="N262" s="234" t="s">
        <v>38</v>
      </c>
      <c r="O262" s="97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124</v>
      </c>
      <c r="AT262" s="237" t="s">
        <v>120</v>
      </c>
      <c r="AU262" s="237" t="s">
        <v>125</v>
      </c>
      <c r="AY262" s="17" t="s">
        <v>118</v>
      </c>
      <c r="BE262" s="238">
        <f>IF(N262="základná",J262,0)</f>
        <v>0</v>
      </c>
      <c r="BF262" s="238">
        <f>IF(N262="znížená",J262,0)</f>
        <v>0</v>
      </c>
      <c r="BG262" s="238">
        <f>IF(N262="zákl. prenesená",J262,0)</f>
        <v>0</v>
      </c>
      <c r="BH262" s="238">
        <f>IF(N262="zníž. prenesená",J262,0)</f>
        <v>0</v>
      </c>
      <c r="BI262" s="238">
        <f>IF(N262="nulová",J262,0)</f>
        <v>0</v>
      </c>
      <c r="BJ262" s="17" t="s">
        <v>125</v>
      </c>
      <c r="BK262" s="238">
        <f>ROUND(I262*H262,2)</f>
        <v>0</v>
      </c>
      <c r="BL262" s="17" t="s">
        <v>124</v>
      </c>
      <c r="BM262" s="237" t="s">
        <v>282</v>
      </c>
    </row>
    <row r="263" s="2" customFormat="1" ht="24.15" customHeight="1">
      <c r="A263" s="38"/>
      <c r="B263" s="39"/>
      <c r="C263" s="225" t="s">
        <v>283</v>
      </c>
      <c r="D263" s="225" t="s">
        <v>120</v>
      </c>
      <c r="E263" s="226" t="s">
        <v>284</v>
      </c>
      <c r="F263" s="227" t="s">
        <v>285</v>
      </c>
      <c r="G263" s="228" t="s">
        <v>217</v>
      </c>
      <c r="H263" s="229">
        <v>2.8820000000000001</v>
      </c>
      <c r="I263" s="230"/>
      <c r="J263" s="231">
        <f>ROUND(I263*H263,2)</f>
        <v>0</v>
      </c>
      <c r="K263" s="232"/>
      <c r="L263" s="44"/>
      <c r="M263" s="233" t="s">
        <v>1</v>
      </c>
      <c r="N263" s="234" t="s">
        <v>38</v>
      </c>
      <c r="O263" s="97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124</v>
      </c>
      <c r="AT263" s="237" t="s">
        <v>120</v>
      </c>
      <c r="AU263" s="237" t="s">
        <v>125</v>
      </c>
      <c r="AY263" s="17" t="s">
        <v>118</v>
      </c>
      <c r="BE263" s="238">
        <f>IF(N263="základná",J263,0)</f>
        <v>0</v>
      </c>
      <c r="BF263" s="238">
        <f>IF(N263="znížená",J263,0)</f>
        <v>0</v>
      </c>
      <c r="BG263" s="238">
        <f>IF(N263="zákl. prenesená",J263,0)</f>
        <v>0</v>
      </c>
      <c r="BH263" s="238">
        <f>IF(N263="zníž. prenesená",J263,0)</f>
        <v>0</v>
      </c>
      <c r="BI263" s="238">
        <f>IF(N263="nulová",J263,0)</f>
        <v>0</v>
      </c>
      <c r="BJ263" s="17" t="s">
        <v>125</v>
      </c>
      <c r="BK263" s="238">
        <f>ROUND(I263*H263,2)</f>
        <v>0</v>
      </c>
      <c r="BL263" s="17" t="s">
        <v>124</v>
      </c>
      <c r="BM263" s="237" t="s">
        <v>286</v>
      </c>
    </row>
    <row r="264" s="14" customFormat="1">
      <c r="A264" s="14"/>
      <c r="B264" s="250"/>
      <c r="C264" s="251"/>
      <c r="D264" s="241" t="s">
        <v>126</v>
      </c>
      <c r="E264" s="252" t="s">
        <v>1</v>
      </c>
      <c r="F264" s="253" t="s">
        <v>287</v>
      </c>
      <c r="G264" s="251"/>
      <c r="H264" s="254">
        <v>2.8820000000000001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0" t="s">
        <v>126</v>
      </c>
      <c r="AU264" s="260" t="s">
        <v>125</v>
      </c>
      <c r="AV264" s="14" t="s">
        <v>125</v>
      </c>
      <c r="AW264" s="14" t="s">
        <v>29</v>
      </c>
      <c r="AX264" s="14" t="s">
        <v>72</v>
      </c>
      <c r="AY264" s="260" t="s">
        <v>118</v>
      </c>
    </row>
    <row r="265" s="15" customFormat="1">
      <c r="A265" s="15"/>
      <c r="B265" s="261"/>
      <c r="C265" s="262"/>
      <c r="D265" s="241" t="s">
        <v>126</v>
      </c>
      <c r="E265" s="263" t="s">
        <v>1</v>
      </c>
      <c r="F265" s="264" t="s">
        <v>131</v>
      </c>
      <c r="G265" s="262"/>
      <c r="H265" s="265">
        <v>2.8820000000000001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1" t="s">
        <v>126</v>
      </c>
      <c r="AU265" s="271" t="s">
        <v>125</v>
      </c>
      <c r="AV265" s="15" t="s">
        <v>124</v>
      </c>
      <c r="AW265" s="15" t="s">
        <v>29</v>
      </c>
      <c r="AX265" s="15" t="s">
        <v>79</v>
      </c>
      <c r="AY265" s="271" t="s">
        <v>118</v>
      </c>
    </row>
    <row r="266" s="2" customFormat="1" ht="21.75" customHeight="1">
      <c r="A266" s="38"/>
      <c r="B266" s="39"/>
      <c r="C266" s="225" t="s">
        <v>210</v>
      </c>
      <c r="D266" s="225" t="s">
        <v>120</v>
      </c>
      <c r="E266" s="226" t="s">
        <v>288</v>
      </c>
      <c r="F266" s="227" t="s">
        <v>289</v>
      </c>
      <c r="G266" s="228" t="s">
        <v>217</v>
      </c>
      <c r="H266" s="229">
        <v>2.5299999999999998</v>
      </c>
      <c r="I266" s="230"/>
      <c r="J266" s="231">
        <f>ROUND(I266*H266,2)</f>
        <v>0</v>
      </c>
      <c r="K266" s="232"/>
      <c r="L266" s="44"/>
      <c r="M266" s="233" t="s">
        <v>1</v>
      </c>
      <c r="N266" s="234" t="s">
        <v>38</v>
      </c>
      <c r="O266" s="97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124</v>
      </c>
      <c r="AT266" s="237" t="s">
        <v>120</v>
      </c>
      <c r="AU266" s="237" t="s">
        <v>125</v>
      </c>
      <c r="AY266" s="17" t="s">
        <v>118</v>
      </c>
      <c r="BE266" s="238">
        <f>IF(N266="základná",J266,0)</f>
        <v>0</v>
      </c>
      <c r="BF266" s="238">
        <f>IF(N266="znížená",J266,0)</f>
        <v>0</v>
      </c>
      <c r="BG266" s="238">
        <f>IF(N266="zákl. prenesená",J266,0)</f>
        <v>0</v>
      </c>
      <c r="BH266" s="238">
        <f>IF(N266="zníž. prenesená",J266,0)</f>
        <v>0</v>
      </c>
      <c r="BI266" s="238">
        <f>IF(N266="nulová",J266,0)</f>
        <v>0</v>
      </c>
      <c r="BJ266" s="17" t="s">
        <v>125</v>
      </c>
      <c r="BK266" s="238">
        <f>ROUND(I266*H266,2)</f>
        <v>0</v>
      </c>
      <c r="BL266" s="17" t="s">
        <v>124</v>
      </c>
      <c r="BM266" s="237" t="s">
        <v>290</v>
      </c>
    </row>
    <row r="267" s="14" customFormat="1">
      <c r="A267" s="14"/>
      <c r="B267" s="250"/>
      <c r="C267" s="251"/>
      <c r="D267" s="241" t="s">
        <v>126</v>
      </c>
      <c r="E267" s="252" t="s">
        <v>1</v>
      </c>
      <c r="F267" s="253" t="s">
        <v>291</v>
      </c>
      <c r="G267" s="251"/>
      <c r="H267" s="254">
        <v>2.5299999999999998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0" t="s">
        <v>126</v>
      </c>
      <c r="AU267" s="260" t="s">
        <v>125</v>
      </c>
      <c r="AV267" s="14" t="s">
        <v>125</v>
      </c>
      <c r="AW267" s="14" t="s">
        <v>29</v>
      </c>
      <c r="AX267" s="14" t="s">
        <v>72</v>
      </c>
      <c r="AY267" s="260" t="s">
        <v>118</v>
      </c>
    </row>
    <row r="268" s="15" customFormat="1">
      <c r="A268" s="15"/>
      <c r="B268" s="261"/>
      <c r="C268" s="262"/>
      <c r="D268" s="241" t="s">
        <v>126</v>
      </c>
      <c r="E268" s="263" t="s">
        <v>1</v>
      </c>
      <c r="F268" s="264" t="s">
        <v>131</v>
      </c>
      <c r="G268" s="262"/>
      <c r="H268" s="265">
        <v>2.5299999999999998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1" t="s">
        <v>126</v>
      </c>
      <c r="AU268" s="271" t="s">
        <v>125</v>
      </c>
      <c r="AV268" s="15" t="s">
        <v>124</v>
      </c>
      <c r="AW268" s="15" t="s">
        <v>29</v>
      </c>
      <c r="AX268" s="15" t="s">
        <v>79</v>
      </c>
      <c r="AY268" s="271" t="s">
        <v>118</v>
      </c>
    </row>
    <row r="269" s="12" customFormat="1" ht="22.8" customHeight="1">
      <c r="A269" s="12"/>
      <c r="B269" s="209"/>
      <c r="C269" s="210"/>
      <c r="D269" s="211" t="s">
        <v>71</v>
      </c>
      <c r="E269" s="223" t="s">
        <v>148</v>
      </c>
      <c r="F269" s="223" t="s">
        <v>292</v>
      </c>
      <c r="G269" s="210"/>
      <c r="H269" s="210"/>
      <c r="I269" s="213"/>
      <c r="J269" s="224">
        <f>BK269</f>
        <v>0</v>
      </c>
      <c r="K269" s="210"/>
      <c r="L269" s="215"/>
      <c r="M269" s="216"/>
      <c r="N269" s="217"/>
      <c r="O269" s="217"/>
      <c r="P269" s="218">
        <f>SUM(P270:P289)</f>
        <v>0</v>
      </c>
      <c r="Q269" s="217"/>
      <c r="R269" s="218">
        <f>SUM(R270:R289)</f>
        <v>0</v>
      </c>
      <c r="S269" s="217"/>
      <c r="T269" s="219">
        <f>SUM(T270:T289)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0" t="s">
        <v>79</v>
      </c>
      <c r="AT269" s="221" t="s">
        <v>71</v>
      </c>
      <c r="AU269" s="221" t="s">
        <v>79</v>
      </c>
      <c r="AY269" s="220" t="s">
        <v>118</v>
      </c>
      <c r="BK269" s="222">
        <f>SUM(BK270:BK289)</f>
        <v>0</v>
      </c>
    </row>
    <row r="270" s="2" customFormat="1" ht="37.8" customHeight="1">
      <c r="A270" s="38"/>
      <c r="B270" s="39"/>
      <c r="C270" s="225" t="s">
        <v>293</v>
      </c>
      <c r="D270" s="225" t="s">
        <v>120</v>
      </c>
      <c r="E270" s="226" t="s">
        <v>294</v>
      </c>
      <c r="F270" s="227" t="s">
        <v>295</v>
      </c>
      <c r="G270" s="228" t="s">
        <v>123</v>
      </c>
      <c r="H270" s="229">
        <v>851.52999999999997</v>
      </c>
      <c r="I270" s="230"/>
      <c r="J270" s="231">
        <f>ROUND(I270*H270,2)</f>
        <v>0</v>
      </c>
      <c r="K270" s="232"/>
      <c r="L270" s="44"/>
      <c r="M270" s="233" t="s">
        <v>1</v>
      </c>
      <c r="N270" s="234" t="s">
        <v>38</v>
      </c>
      <c r="O270" s="97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124</v>
      </c>
      <c r="AT270" s="237" t="s">
        <v>120</v>
      </c>
      <c r="AU270" s="237" t="s">
        <v>125</v>
      </c>
      <c r="AY270" s="17" t="s">
        <v>118</v>
      </c>
      <c r="BE270" s="238">
        <f>IF(N270="základná",J270,0)</f>
        <v>0</v>
      </c>
      <c r="BF270" s="238">
        <f>IF(N270="znížená",J270,0)</f>
        <v>0</v>
      </c>
      <c r="BG270" s="238">
        <f>IF(N270="zákl. prenesená",J270,0)</f>
        <v>0</v>
      </c>
      <c r="BH270" s="238">
        <f>IF(N270="zníž. prenesená",J270,0)</f>
        <v>0</v>
      </c>
      <c r="BI270" s="238">
        <f>IF(N270="nulová",J270,0)</f>
        <v>0</v>
      </c>
      <c r="BJ270" s="17" t="s">
        <v>125</v>
      </c>
      <c r="BK270" s="238">
        <f>ROUND(I270*H270,2)</f>
        <v>0</v>
      </c>
      <c r="BL270" s="17" t="s">
        <v>124</v>
      </c>
      <c r="BM270" s="237" t="s">
        <v>296</v>
      </c>
    </row>
    <row r="271" s="2" customFormat="1" ht="37.8" customHeight="1">
      <c r="A271" s="38"/>
      <c r="B271" s="39"/>
      <c r="C271" s="225" t="s">
        <v>213</v>
      </c>
      <c r="D271" s="225" t="s">
        <v>120</v>
      </c>
      <c r="E271" s="226" t="s">
        <v>297</v>
      </c>
      <c r="F271" s="227" t="s">
        <v>298</v>
      </c>
      <c r="G271" s="228" t="s">
        <v>123</v>
      </c>
      <c r="H271" s="229">
        <v>3066.5</v>
      </c>
      <c r="I271" s="230"/>
      <c r="J271" s="231">
        <f>ROUND(I271*H271,2)</f>
        <v>0</v>
      </c>
      <c r="K271" s="232"/>
      <c r="L271" s="44"/>
      <c r="M271" s="233" t="s">
        <v>1</v>
      </c>
      <c r="N271" s="234" t="s">
        <v>38</v>
      </c>
      <c r="O271" s="97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124</v>
      </c>
      <c r="AT271" s="237" t="s">
        <v>120</v>
      </c>
      <c r="AU271" s="237" t="s">
        <v>125</v>
      </c>
      <c r="AY271" s="17" t="s">
        <v>118</v>
      </c>
      <c r="BE271" s="238">
        <f>IF(N271="základná",J271,0)</f>
        <v>0</v>
      </c>
      <c r="BF271" s="238">
        <f>IF(N271="znížená",J271,0)</f>
        <v>0</v>
      </c>
      <c r="BG271" s="238">
        <f>IF(N271="zákl. prenesená",J271,0)</f>
        <v>0</v>
      </c>
      <c r="BH271" s="238">
        <f>IF(N271="zníž. prenesená",J271,0)</f>
        <v>0</v>
      </c>
      <c r="BI271" s="238">
        <f>IF(N271="nulová",J271,0)</f>
        <v>0</v>
      </c>
      <c r="BJ271" s="17" t="s">
        <v>125</v>
      </c>
      <c r="BK271" s="238">
        <f>ROUND(I271*H271,2)</f>
        <v>0</v>
      </c>
      <c r="BL271" s="17" t="s">
        <v>124</v>
      </c>
      <c r="BM271" s="237" t="s">
        <v>299</v>
      </c>
    </row>
    <row r="272" s="13" customFormat="1">
      <c r="A272" s="13"/>
      <c r="B272" s="239"/>
      <c r="C272" s="240"/>
      <c r="D272" s="241" t="s">
        <v>126</v>
      </c>
      <c r="E272" s="242" t="s">
        <v>1</v>
      </c>
      <c r="F272" s="243" t="s">
        <v>300</v>
      </c>
      <c r="G272" s="240"/>
      <c r="H272" s="242" t="s">
        <v>1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126</v>
      </c>
      <c r="AU272" s="249" t="s">
        <v>125</v>
      </c>
      <c r="AV272" s="13" t="s">
        <v>79</v>
      </c>
      <c r="AW272" s="13" t="s">
        <v>29</v>
      </c>
      <c r="AX272" s="13" t="s">
        <v>72</v>
      </c>
      <c r="AY272" s="249" t="s">
        <v>118</v>
      </c>
    </row>
    <row r="273" s="14" customFormat="1">
      <c r="A273" s="14"/>
      <c r="B273" s="250"/>
      <c r="C273" s="251"/>
      <c r="D273" s="241" t="s">
        <v>126</v>
      </c>
      <c r="E273" s="252" t="s">
        <v>1</v>
      </c>
      <c r="F273" s="253" t="s">
        <v>301</v>
      </c>
      <c r="G273" s="251"/>
      <c r="H273" s="254">
        <v>3066.5</v>
      </c>
      <c r="I273" s="255"/>
      <c r="J273" s="251"/>
      <c r="K273" s="251"/>
      <c r="L273" s="256"/>
      <c r="M273" s="257"/>
      <c r="N273" s="258"/>
      <c r="O273" s="258"/>
      <c r="P273" s="258"/>
      <c r="Q273" s="258"/>
      <c r="R273" s="258"/>
      <c r="S273" s="258"/>
      <c r="T273" s="25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0" t="s">
        <v>126</v>
      </c>
      <c r="AU273" s="260" t="s">
        <v>125</v>
      </c>
      <c r="AV273" s="14" t="s">
        <v>125</v>
      </c>
      <c r="AW273" s="14" t="s">
        <v>29</v>
      </c>
      <c r="AX273" s="14" t="s">
        <v>72</v>
      </c>
      <c r="AY273" s="260" t="s">
        <v>118</v>
      </c>
    </row>
    <row r="274" s="15" customFormat="1">
      <c r="A274" s="15"/>
      <c r="B274" s="261"/>
      <c r="C274" s="262"/>
      <c r="D274" s="241" t="s">
        <v>126</v>
      </c>
      <c r="E274" s="263" t="s">
        <v>1</v>
      </c>
      <c r="F274" s="264" t="s">
        <v>131</v>
      </c>
      <c r="G274" s="262"/>
      <c r="H274" s="265">
        <v>3066.5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1" t="s">
        <v>126</v>
      </c>
      <c r="AU274" s="271" t="s">
        <v>125</v>
      </c>
      <c r="AV274" s="15" t="s">
        <v>124</v>
      </c>
      <c r="AW274" s="15" t="s">
        <v>29</v>
      </c>
      <c r="AX274" s="15" t="s">
        <v>79</v>
      </c>
      <c r="AY274" s="271" t="s">
        <v>118</v>
      </c>
    </row>
    <row r="275" s="2" customFormat="1" ht="33" customHeight="1">
      <c r="A275" s="38"/>
      <c r="B275" s="39"/>
      <c r="C275" s="225" t="s">
        <v>302</v>
      </c>
      <c r="D275" s="225" t="s">
        <v>120</v>
      </c>
      <c r="E275" s="226" t="s">
        <v>303</v>
      </c>
      <c r="F275" s="227" t="s">
        <v>304</v>
      </c>
      <c r="G275" s="228" t="s">
        <v>123</v>
      </c>
      <c r="H275" s="229">
        <v>180</v>
      </c>
      <c r="I275" s="230"/>
      <c r="J275" s="231">
        <f>ROUND(I275*H275,2)</f>
        <v>0</v>
      </c>
      <c r="K275" s="232"/>
      <c r="L275" s="44"/>
      <c r="M275" s="233" t="s">
        <v>1</v>
      </c>
      <c r="N275" s="234" t="s">
        <v>38</v>
      </c>
      <c r="O275" s="97"/>
      <c r="P275" s="235">
        <f>O275*H275</f>
        <v>0</v>
      </c>
      <c r="Q275" s="235">
        <v>0</v>
      </c>
      <c r="R275" s="235">
        <f>Q275*H275</f>
        <v>0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124</v>
      </c>
      <c r="AT275" s="237" t="s">
        <v>120</v>
      </c>
      <c r="AU275" s="237" t="s">
        <v>125</v>
      </c>
      <c r="AY275" s="17" t="s">
        <v>118</v>
      </c>
      <c r="BE275" s="238">
        <f>IF(N275="základná",J275,0)</f>
        <v>0</v>
      </c>
      <c r="BF275" s="238">
        <f>IF(N275="znížená",J275,0)</f>
        <v>0</v>
      </c>
      <c r="BG275" s="238">
        <f>IF(N275="zákl. prenesená",J275,0)</f>
        <v>0</v>
      </c>
      <c r="BH275" s="238">
        <f>IF(N275="zníž. prenesená",J275,0)</f>
        <v>0</v>
      </c>
      <c r="BI275" s="238">
        <f>IF(N275="nulová",J275,0)</f>
        <v>0</v>
      </c>
      <c r="BJ275" s="17" t="s">
        <v>125</v>
      </c>
      <c r="BK275" s="238">
        <f>ROUND(I275*H275,2)</f>
        <v>0</v>
      </c>
      <c r="BL275" s="17" t="s">
        <v>124</v>
      </c>
      <c r="BM275" s="237" t="s">
        <v>305</v>
      </c>
    </row>
    <row r="276" s="14" customFormat="1">
      <c r="A276" s="14"/>
      <c r="B276" s="250"/>
      <c r="C276" s="251"/>
      <c r="D276" s="241" t="s">
        <v>126</v>
      </c>
      <c r="E276" s="252" t="s">
        <v>1</v>
      </c>
      <c r="F276" s="253" t="s">
        <v>306</v>
      </c>
      <c r="G276" s="251"/>
      <c r="H276" s="254">
        <v>180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126</v>
      </c>
      <c r="AU276" s="260" t="s">
        <v>125</v>
      </c>
      <c r="AV276" s="14" t="s">
        <v>125</v>
      </c>
      <c r="AW276" s="14" t="s">
        <v>29</v>
      </c>
      <c r="AX276" s="14" t="s">
        <v>72</v>
      </c>
      <c r="AY276" s="260" t="s">
        <v>118</v>
      </c>
    </row>
    <row r="277" s="15" customFormat="1">
      <c r="A277" s="15"/>
      <c r="B277" s="261"/>
      <c r="C277" s="262"/>
      <c r="D277" s="241" t="s">
        <v>126</v>
      </c>
      <c r="E277" s="263" t="s">
        <v>1</v>
      </c>
      <c r="F277" s="264" t="s">
        <v>131</v>
      </c>
      <c r="G277" s="262"/>
      <c r="H277" s="265">
        <v>180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1" t="s">
        <v>126</v>
      </c>
      <c r="AU277" s="271" t="s">
        <v>125</v>
      </c>
      <c r="AV277" s="15" t="s">
        <v>124</v>
      </c>
      <c r="AW277" s="15" t="s">
        <v>29</v>
      </c>
      <c r="AX277" s="15" t="s">
        <v>79</v>
      </c>
      <c r="AY277" s="271" t="s">
        <v>118</v>
      </c>
    </row>
    <row r="278" s="2" customFormat="1" ht="24.15" customHeight="1">
      <c r="A278" s="38"/>
      <c r="B278" s="39"/>
      <c r="C278" s="225" t="s">
        <v>218</v>
      </c>
      <c r="D278" s="225" t="s">
        <v>120</v>
      </c>
      <c r="E278" s="226" t="s">
        <v>307</v>
      </c>
      <c r="F278" s="227" t="s">
        <v>308</v>
      </c>
      <c r="G278" s="228" t="s">
        <v>123</v>
      </c>
      <c r="H278" s="229">
        <v>180</v>
      </c>
      <c r="I278" s="230"/>
      <c r="J278" s="231">
        <f>ROUND(I278*H278,2)</f>
        <v>0</v>
      </c>
      <c r="K278" s="232"/>
      <c r="L278" s="44"/>
      <c r="M278" s="233" t="s">
        <v>1</v>
      </c>
      <c r="N278" s="234" t="s">
        <v>38</v>
      </c>
      <c r="O278" s="97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124</v>
      </c>
      <c r="AT278" s="237" t="s">
        <v>120</v>
      </c>
      <c r="AU278" s="237" t="s">
        <v>125</v>
      </c>
      <c r="AY278" s="17" t="s">
        <v>118</v>
      </c>
      <c r="BE278" s="238">
        <f>IF(N278="základná",J278,0)</f>
        <v>0</v>
      </c>
      <c r="BF278" s="238">
        <f>IF(N278="znížená",J278,0)</f>
        <v>0</v>
      </c>
      <c r="BG278" s="238">
        <f>IF(N278="zákl. prenesená",J278,0)</f>
        <v>0</v>
      </c>
      <c r="BH278" s="238">
        <f>IF(N278="zníž. prenesená",J278,0)</f>
        <v>0</v>
      </c>
      <c r="BI278" s="238">
        <f>IF(N278="nulová",J278,0)</f>
        <v>0</v>
      </c>
      <c r="BJ278" s="17" t="s">
        <v>125</v>
      </c>
      <c r="BK278" s="238">
        <f>ROUND(I278*H278,2)</f>
        <v>0</v>
      </c>
      <c r="BL278" s="17" t="s">
        <v>124</v>
      </c>
      <c r="BM278" s="237" t="s">
        <v>309</v>
      </c>
    </row>
    <row r="279" s="14" customFormat="1">
      <c r="A279" s="14"/>
      <c r="B279" s="250"/>
      <c r="C279" s="251"/>
      <c r="D279" s="241" t="s">
        <v>126</v>
      </c>
      <c r="E279" s="252" t="s">
        <v>1</v>
      </c>
      <c r="F279" s="253" t="s">
        <v>306</v>
      </c>
      <c r="G279" s="251"/>
      <c r="H279" s="254">
        <v>180</v>
      </c>
      <c r="I279" s="255"/>
      <c r="J279" s="251"/>
      <c r="K279" s="251"/>
      <c r="L279" s="256"/>
      <c r="M279" s="257"/>
      <c r="N279" s="258"/>
      <c r="O279" s="258"/>
      <c r="P279" s="258"/>
      <c r="Q279" s="258"/>
      <c r="R279" s="258"/>
      <c r="S279" s="258"/>
      <c r="T279" s="25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0" t="s">
        <v>126</v>
      </c>
      <c r="AU279" s="260" t="s">
        <v>125</v>
      </c>
      <c r="AV279" s="14" t="s">
        <v>125</v>
      </c>
      <c r="AW279" s="14" t="s">
        <v>29</v>
      </c>
      <c r="AX279" s="14" t="s">
        <v>72</v>
      </c>
      <c r="AY279" s="260" t="s">
        <v>118</v>
      </c>
    </row>
    <row r="280" s="15" customFormat="1">
      <c r="A280" s="15"/>
      <c r="B280" s="261"/>
      <c r="C280" s="262"/>
      <c r="D280" s="241" t="s">
        <v>126</v>
      </c>
      <c r="E280" s="263" t="s">
        <v>1</v>
      </c>
      <c r="F280" s="264" t="s">
        <v>131</v>
      </c>
      <c r="G280" s="262"/>
      <c r="H280" s="265">
        <v>180</v>
      </c>
      <c r="I280" s="266"/>
      <c r="J280" s="262"/>
      <c r="K280" s="262"/>
      <c r="L280" s="267"/>
      <c r="M280" s="268"/>
      <c r="N280" s="269"/>
      <c r="O280" s="269"/>
      <c r="P280" s="269"/>
      <c r="Q280" s="269"/>
      <c r="R280" s="269"/>
      <c r="S280" s="269"/>
      <c r="T280" s="27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1" t="s">
        <v>126</v>
      </c>
      <c r="AU280" s="271" t="s">
        <v>125</v>
      </c>
      <c r="AV280" s="15" t="s">
        <v>124</v>
      </c>
      <c r="AW280" s="15" t="s">
        <v>29</v>
      </c>
      <c r="AX280" s="15" t="s">
        <v>79</v>
      </c>
      <c r="AY280" s="271" t="s">
        <v>118</v>
      </c>
    </row>
    <row r="281" s="2" customFormat="1" ht="33" customHeight="1">
      <c r="A281" s="38"/>
      <c r="B281" s="39"/>
      <c r="C281" s="225" t="s">
        <v>310</v>
      </c>
      <c r="D281" s="225" t="s">
        <v>120</v>
      </c>
      <c r="E281" s="226" t="s">
        <v>311</v>
      </c>
      <c r="F281" s="227" t="s">
        <v>312</v>
      </c>
      <c r="G281" s="228" t="s">
        <v>123</v>
      </c>
      <c r="H281" s="229">
        <v>180</v>
      </c>
      <c r="I281" s="230"/>
      <c r="J281" s="231">
        <f>ROUND(I281*H281,2)</f>
        <v>0</v>
      </c>
      <c r="K281" s="232"/>
      <c r="L281" s="44"/>
      <c r="M281" s="233" t="s">
        <v>1</v>
      </c>
      <c r="N281" s="234" t="s">
        <v>38</v>
      </c>
      <c r="O281" s="97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124</v>
      </c>
      <c r="AT281" s="237" t="s">
        <v>120</v>
      </c>
      <c r="AU281" s="237" t="s">
        <v>125</v>
      </c>
      <c r="AY281" s="17" t="s">
        <v>118</v>
      </c>
      <c r="BE281" s="238">
        <f>IF(N281="základná",J281,0)</f>
        <v>0</v>
      </c>
      <c r="BF281" s="238">
        <f>IF(N281="znížená",J281,0)</f>
        <v>0</v>
      </c>
      <c r="BG281" s="238">
        <f>IF(N281="zákl. prenesená",J281,0)</f>
        <v>0</v>
      </c>
      <c r="BH281" s="238">
        <f>IF(N281="zníž. prenesená",J281,0)</f>
        <v>0</v>
      </c>
      <c r="BI281" s="238">
        <f>IF(N281="nulová",J281,0)</f>
        <v>0</v>
      </c>
      <c r="BJ281" s="17" t="s">
        <v>125</v>
      </c>
      <c r="BK281" s="238">
        <f>ROUND(I281*H281,2)</f>
        <v>0</v>
      </c>
      <c r="BL281" s="17" t="s">
        <v>124</v>
      </c>
      <c r="BM281" s="237" t="s">
        <v>313</v>
      </c>
    </row>
    <row r="282" s="14" customFormat="1">
      <c r="A282" s="14"/>
      <c r="B282" s="250"/>
      <c r="C282" s="251"/>
      <c r="D282" s="241" t="s">
        <v>126</v>
      </c>
      <c r="E282" s="252" t="s">
        <v>1</v>
      </c>
      <c r="F282" s="253" t="s">
        <v>306</v>
      </c>
      <c r="G282" s="251"/>
      <c r="H282" s="254">
        <v>180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126</v>
      </c>
      <c r="AU282" s="260" t="s">
        <v>125</v>
      </c>
      <c r="AV282" s="14" t="s">
        <v>125</v>
      </c>
      <c r="AW282" s="14" t="s">
        <v>29</v>
      </c>
      <c r="AX282" s="14" t="s">
        <v>72</v>
      </c>
      <c r="AY282" s="260" t="s">
        <v>118</v>
      </c>
    </row>
    <row r="283" s="15" customFormat="1">
      <c r="A283" s="15"/>
      <c r="B283" s="261"/>
      <c r="C283" s="262"/>
      <c r="D283" s="241" t="s">
        <v>126</v>
      </c>
      <c r="E283" s="263" t="s">
        <v>1</v>
      </c>
      <c r="F283" s="264" t="s">
        <v>131</v>
      </c>
      <c r="G283" s="262"/>
      <c r="H283" s="265">
        <v>180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1" t="s">
        <v>126</v>
      </c>
      <c r="AU283" s="271" t="s">
        <v>125</v>
      </c>
      <c r="AV283" s="15" t="s">
        <v>124</v>
      </c>
      <c r="AW283" s="15" t="s">
        <v>29</v>
      </c>
      <c r="AX283" s="15" t="s">
        <v>79</v>
      </c>
      <c r="AY283" s="271" t="s">
        <v>118</v>
      </c>
    </row>
    <row r="284" s="2" customFormat="1" ht="33" customHeight="1">
      <c r="A284" s="38"/>
      <c r="B284" s="39"/>
      <c r="C284" s="225" t="s">
        <v>222</v>
      </c>
      <c r="D284" s="225" t="s">
        <v>120</v>
      </c>
      <c r="E284" s="226" t="s">
        <v>314</v>
      </c>
      <c r="F284" s="227" t="s">
        <v>315</v>
      </c>
      <c r="G284" s="228" t="s">
        <v>123</v>
      </c>
      <c r="H284" s="229">
        <v>1373.53</v>
      </c>
      <c r="I284" s="230"/>
      <c r="J284" s="231">
        <f>ROUND(I284*H284,2)</f>
        <v>0</v>
      </c>
      <c r="K284" s="232"/>
      <c r="L284" s="44"/>
      <c r="M284" s="233" t="s">
        <v>1</v>
      </c>
      <c r="N284" s="234" t="s">
        <v>38</v>
      </c>
      <c r="O284" s="97"/>
      <c r="P284" s="235">
        <f>O284*H284</f>
        <v>0</v>
      </c>
      <c r="Q284" s="235">
        <v>0</v>
      </c>
      <c r="R284" s="235">
        <f>Q284*H284</f>
        <v>0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124</v>
      </c>
      <c r="AT284" s="237" t="s">
        <v>120</v>
      </c>
      <c r="AU284" s="237" t="s">
        <v>125</v>
      </c>
      <c r="AY284" s="17" t="s">
        <v>118</v>
      </c>
      <c r="BE284" s="238">
        <f>IF(N284="základná",J284,0)</f>
        <v>0</v>
      </c>
      <c r="BF284" s="238">
        <f>IF(N284="znížená",J284,0)</f>
        <v>0</v>
      </c>
      <c r="BG284" s="238">
        <f>IF(N284="zákl. prenesená",J284,0)</f>
        <v>0</v>
      </c>
      <c r="BH284" s="238">
        <f>IF(N284="zníž. prenesená",J284,0)</f>
        <v>0</v>
      </c>
      <c r="BI284" s="238">
        <f>IF(N284="nulová",J284,0)</f>
        <v>0</v>
      </c>
      <c r="BJ284" s="17" t="s">
        <v>125</v>
      </c>
      <c r="BK284" s="238">
        <f>ROUND(I284*H284,2)</f>
        <v>0</v>
      </c>
      <c r="BL284" s="17" t="s">
        <v>124</v>
      </c>
      <c r="BM284" s="237" t="s">
        <v>316</v>
      </c>
    </row>
    <row r="285" s="2" customFormat="1" ht="24.15" customHeight="1">
      <c r="A285" s="38"/>
      <c r="B285" s="39"/>
      <c r="C285" s="272" t="s">
        <v>317</v>
      </c>
      <c r="D285" s="272" t="s">
        <v>224</v>
      </c>
      <c r="E285" s="273" t="s">
        <v>318</v>
      </c>
      <c r="F285" s="274" t="s">
        <v>319</v>
      </c>
      <c r="G285" s="275" t="s">
        <v>320</v>
      </c>
      <c r="H285" s="276">
        <v>308.28100000000001</v>
      </c>
      <c r="I285" s="277"/>
      <c r="J285" s="278">
        <f>ROUND(I285*H285,2)</f>
        <v>0</v>
      </c>
      <c r="K285" s="279"/>
      <c r="L285" s="280"/>
      <c r="M285" s="281" t="s">
        <v>1</v>
      </c>
      <c r="N285" s="282" t="s">
        <v>38</v>
      </c>
      <c r="O285" s="97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143</v>
      </c>
      <c r="AT285" s="237" t="s">
        <v>224</v>
      </c>
      <c r="AU285" s="237" t="s">
        <v>125</v>
      </c>
      <c r="AY285" s="17" t="s">
        <v>118</v>
      </c>
      <c r="BE285" s="238">
        <f>IF(N285="základná",J285,0)</f>
        <v>0</v>
      </c>
      <c r="BF285" s="238">
        <f>IF(N285="znížená",J285,0)</f>
        <v>0</v>
      </c>
      <c r="BG285" s="238">
        <f>IF(N285="zákl. prenesená",J285,0)</f>
        <v>0</v>
      </c>
      <c r="BH285" s="238">
        <f>IF(N285="zníž. prenesená",J285,0)</f>
        <v>0</v>
      </c>
      <c r="BI285" s="238">
        <f>IF(N285="nulová",J285,0)</f>
        <v>0</v>
      </c>
      <c r="BJ285" s="17" t="s">
        <v>125</v>
      </c>
      <c r="BK285" s="238">
        <f>ROUND(I285*H285,2)</f>
        <v>0</v>
      </c>
      <c r="BL285" s="17" t="s">
        <v>124</v>
      </c>
      <c r="BM285" s="237" t="s">
        <v>321</v>
      </c>
    </row>
    <row r="286" s="14" customFormat="1">
      <c r="A286" s="14"/>
      <c r="B286" s="250"/>
      <c r="C286" s="251"/>
      <c r="D286" s="241" t="s">
        <v>126</v>
      </c>
      <c r="E286" s="252" t="s">
        <v>1</v>
      </c>
      <c r="F286" s="253" t="s">
        <v>322</v>
      </c>
      <c r="G286" s="251"/>
      <c r="H286" s="254">
        <v>305.22899999999998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0" t="s">
        <v>126</v>
      </c>
      <c r="AU286" s="260" t="s">
        <v>125</v>
      </c>
      <c r="AV286" s="14" t="s">
        <v>125</v>
      </c>
      <c r="AW286" s="14" t="s">
        <v>29</v>
      </c>
      <c r="AX286" s="14" t="s">
        <v>72</v>
      </c>
      <c r="AY286" s="260" t="s">
        <v>118</v>
      </c>
    </row>
    <row r="287" s="15" customFormat="1">
      <c r="A287" s="15"/>
      <c r="B287" s="261"/>
      <c r="C287" s="262"/>
      <c r="D287" s="241" t="s">
        <v>126</v>
      </c>
      <c r="E287" s="263" t="s">
        <v>1</v>
      </c>
      <c r="F287" s="264" t="s">
        <v>131</v>
      </c>
      <c r="G287" s="262"/>
      <c r="H287" s="265">
        <v>305.22899999999998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1" t="s">
        <v>126</v>
      </c>
      <c r="AU287" s="271" t="s">
        <v>125</v>
      </c>
      <c r="AV287" s="15" t="s">
        <v>124</v>
      </c>
      <c r="AW287" s="15" t="s">
        <v>29</v>
      </c>
      <c r="AX287" s="15" t="s">
        <v>72</v>
      </c>
      <c r="AY287" s="271" t="s">
        <v>118</v>
      </c>
    </row>
    <row r="288" s="14" customFormat="1">
      <c r="A288" s="14"/>
      <c r="B288" s="250"/>
      <c r="C288" s="251"/>
      <c r="D288" s="241" t="s">
        <v>126</v>
      </c>
      <c r="E288" s="252" t="s">
        <v>1</v>
      </c>
      <c r="F288" s="253" t="s">
        <v>323</v>
      </c>
      <c r="G288" s="251"/>
      <c r="H288" s="254">
        <v>308.28100000000001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126</v>
      </c>
      <c r="AU288" s="260" t="s">
        <v>125</v>
      </c>
      <c r="AV288" s="14" t="s">
        <v>125</v>
      </c>
      <c r="AW288" s="14" t="s">
        <v>29</v>
      </c>
      <c r="AX288" s="14" t="s">
        <v>72</v>
      </c>
      <c r="AY288" s="260" t="s">
        <v>118</v>
      </c>
    </row>
    <row r="289" s="15" customFormat="1">
      <c r="A289" s="15"/>
      <c r="B289" s="261"/>
      <c r="C289" s="262"/>
      <c r="D289" s="241" t="s">
        <v>126</v>
      </c>
      <c r="E289" s="263" t="s">
        <v>1</v>
      </c>
      <c r="F289" s="264" t="s">
        <v>131</v>
      </c>
      <c r="G289" s="262"/>
      <c r="H289" s="265">
        <v>308.28100000000001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1" t="s">
        <v>126</v>
      </c>
      <c r="AU289" s="271" t="s">
        <v>125</v>
      </c>
      <c r="AV289" s="15" t="s">
        <v>124</v>
      </c>
      <c r="AW289" s="15" t="s">
        <v>29</v>
      </c>
      <c r="AX289" s="15" t="s">
        <v>79</v>
      </c>
      <c r="AY289" s="271" t="s">
        <v>118</v>
      </c>
    </row>
    <row r="290" s="12" customFormat="1" ht="22.8" customHeight="1">
      <c r="A290" s="12"/>
      <c r="B290" s="209"/>
      <c r="C290" s="210"/>
      <c r="D290" s="211" t="s">
        <v>71</v>
      </c>
      <c r="E290" s="223" t="s">
        <v>172</v>
      </c>
      <c r="F290" s="223" t="s">
        <v>324</v>
      </c>
      <c r="G290" s="210"/>
      <c r="H290" s="210"/>
      <c r="I290" s="213"/>
      <c r="J290" s="224">
        <f>BK290</f>
        <v>0</v>
      </c>
      <c r="K290" s="210"/>
      <c r="L290" s="215"/>
      <c r="M290" s="216"/>
      <c r="N290" s="217"/>
      <c r="O290" s="217"/>
      <c r="P290" s="218">
        <f>SUM(P291:P322)</f>
        <v>0</v>
      </c>
      <c r="Q290" s="217"/>
      <c r="R290" s="218">
        <f>SUM(R291:R322)</f>
        <v>0</v>
      </c>
      <c r="S290" s="217"/>
      <c r="T290" s="219">
        <f>SUM(T291:T322)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0" t="s">
        <v>79</v>
      </c>
      <c r="AT290" s="221" t="s">
        <v>71</v>
      </c>
      <c r="AU290" s="221" t="s">
        <v>79</v>
      </c>
      <c r="AY290" s="220" t="s">
        <v>118</v>
      </c>
      <c r="BK290" s="222">
        <f>SUM(BK291:BK322)</f>
        <v>0</v>
      </c>
    </row>
    <row r="291" s="2" customFormat="1" ht="24.15" customHeight="1">
      <c r="A291" s="38"/>
      <c r="B291" s="39"/>
      <c r="C291" s="225" t="s">
        <v>228</v>
      </c>
      <c r="D291" s="225" t="s">
        <v>120</v>
      </c>
      <c r="E291" s="226" t="s">
        <v>325</v>
      </c>
      <c r="F291" s="227" t="s">
        <v>326</v>
      </c>
      <c r="G291" s="228" t="s">
        <v>320</v>
      </c>
      <c r="H291" s="229">
        <v>10</v>
      </c>
      <c r="I291" s="230"/>
      <c r="J291" s="231">
        <f>ROUND(I291*H291,2)</f>
        <v>0</v>
      </c>
      <c r="K291" s="232"/>
      <c r="L291" s="44"/>
      <c r="M291" s="233" t="s">
        <v>1</v>
      </c>
      <c r="N291" s="234" t="s">
        <v>38</v>
      </c>
      <c r="O291" s="97"/>
      <c r="P291" s="235">
        <f>O291*H291</f>
        <v>0</v>
      </c>
      <c r="Q291" s="235">
        <v>0</v>
      </c>
      <c r="R291" s="235">
        <f>Q291*H291</f>
        <v>0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124</v>
      </c>
      <c r="AT291" s="237" t="s">
        <v>120</v>
      </c>
      <c r="AU291" s="237" t="s">
        <v>125</v>
      </c>
      <c r="AY291" s="17" t="s">
        <v>118</v>
      </c>
      <c r="BE291" s="238">
        <f>IF(N291="základná",J291,0)</f>
        <v>0</v>
      </c>
      <c r="BF291" s="238">
        <f>IF(N291="znížená",J291,0)</f>
        <v>0</v>
      </c>
      <c r="BG291" s="238">
        <f>IF(N291="zákl. prenesená",J291,0)</f>
        <v>0</v>
      </c>
      <c r="BH291" s="238">
        <f>IF(N291="zníž. prenesená",J291,0)</f>
        <v>0</v>
      </c>
      <c r="BI291" s="238">
        <f>IF(N291="nulová",J291,0)</f>
        <v>0</v>
      </c>
      <c r="BJ291" s="17" t="s">
        <v>125</v>
      </c>
      <c r="BK291" s="238">
        <f>ROUND(I291*H291,2)</f>
        <v>0</v>
      </c>
      <c r="BL291" s="17" t="s">
        <v>124</v>
      </c>
      <c r="BM291" s="237" t="s">
        <v>327</v>
      </c>
    </row>
    <row r="292" s="2" customFormat="1" ht="33" customHeight="1">
      <c r="A292" s="38"/>
      <c r="B292" s="39"/>
      <c r="C292" s="272" t="s">
        <v>328</v>
      </c>
      <c r="D292" s="272" t="s">
        <v>224</v>
      </c>
      <c r="E292" s="273" t="s">
        <v>329</v>
      </c>
      <c r="F292" s="274" t="s">
        <v>330</v>
      </c>
      <c r="G292" s="275" t="s">
        <v>320</v>
      </c>
      <c r="H292" s="276">
        <v>10</v>
      </c>
      <c r="I292" s="277"/>
      <c r="J292" s="278">
        <f>ROUND(I292*H292,2)</f>
        <v>0</v>
      </c>
      <c r="K292" s="279"/>
      <c r="L292" s="280"/>
      <c r="M292" s="281" t="s">
        <v>1</v>
      </c>
      <c r="N292" s="282" t="s">
        <v>38</v>
      </c>
      <c r="O292" s="97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143</v>
      </c>
      <c r="AT292" s="237" t="s">
        <v>224</v>
      </c>
      <c r="AU292" s="237" t="s">
        <v>125</v>
      </c>
      <c r="AY292" s="17" t="s">
        <v>118</v>
      </c>
      <c r="BE292" s="238">
        <f>IF(N292="základná",J292,0)</f>
        <v>0</v>
      </c>
      <c r="BF292" s="238">
        <f>IF(N292="znížená",J292,0)</f>
        <v>0</v>
      </c>
      <c r="BG292" s="238">
        <f>IF(N292="zákl. prenesená",J292,0)</f>
        <v>0</v>
      </c>
      <c r="BH292" s="238">
        <f>IF(N292="zníž. prenesená",J292,0)</f>
        <v>0</v>
      </c>
      <c r="BI292" s="238">
        <f>IF(N292="nulová",J292,0)</f>
        <v>0</v>
      </c>
      <c r="BJ292" s="17" t="s">
        <v>125</v>
      </c>
      <c r="BK292" s="238">
        <f>ROUND(I292*H292,2)</f>
        <v>0</v>
      </c>
      <c r="BL292" s="17" t="s">
        <v>124</v>
      </c>
      <c r="BM292" s="237" t="s">
        <v>331</v>
      </c>
    </row>
    <row r="293" s="2" customFormat="1" ht="16.5" customHeight="1">
      <c r="A293" s="38"/>
      <c r="B293" s="39"/>
      <c r="C293" s="272" t="s">
        <v>234</v>
      </c>
      <c r="D293" s="272" t="s">
        <v>224</v>
      </c>
      <c r="E293" s="273" t="s">
        <v>332</v>
      </c>
      <c r="F293" s="274" t="s">
        <v>333</v>
      </c>
      <c r="G293" s="275" t="s">
        <v>320</v>
      </c>
      <c r="H293" s="276">
        <v>10</v>
      </c>
      <c r="I293" s="277"/>
      <c r="J293" s="278">
        <f>ROUND(I293*H293,2)</f>
        <v>0</v>
      </c>
      <c r="K293" s="279"/>
      <c r="L293" s="280"/>
      <c r="M293" s="281" t="s">
        <v>1</v>
      </c>
      <c r="N293" s="282" t="s">
        <v>38</v>
      </c>
      <c r="O293" s="97"/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143</v>
      </c>
      <c r="AT293" s="237" t="s">
        <v>224</v>
      </c>
      <c r="AU293" s="237" t="s">
        <v>125</v>
      </c>
      <c r="AY293" s="17" t="s">
        <v>118</v>
      </c>
      <c r="BE293" s="238">
        <f>IF(N293="základná",J293,0)</f>
        <v>0</v>
      </c>
      <c r="BF293" s="238">
        <f>IF(N293="znížená",J293,0)</f>
        <v>0</v>
      </c>
      <c r="BG293" s="238">
        <f>IF(N293="zákl. prenesená",J293,0)</f>
        <v>0</v>
      </c>
      <c r="BH293" s="238">
        <f>IF(N293="zníž. prenesená",J293,0)</f>
        <v>0</v>
      </c>
      <c r="BI293" s="238">
        <f>IF(N293="nulová",J293,0)</f>
        <v>0</v>
      </c>
      <c r="BJ293" s="17" t="s">
        <v>125</v>
      </c>
      <c r="BK293" s="238">
        <f>ROUND(I293*H293,2)</f>
        <v>0</v>
      </c>
      <c r="BL293" s="17" t="s">
        <v>124</v>
      </c>
      <c r="BM293" s="237" t="s">
        <v>334</v>
      </c>
    </row>
    <row r="294" s="2" customFormat="1" ht="33" customHeight="1">
      <c r="A294" s="38"/>
      <c r="B294" s="39"/>
      <c r="C294" s="272" t="s">
        <v>335</v>
      </c>
      <c r="D294" s="272" t="s">
        <v>224</v>
      </c>
      <c r="E294" s="273" t="s">
        <v>336</v>
      </c>
      <c r="F294" s="274" t="s">
        <v>337</v>
      </c>
      <c r="G294" s="275" t="s">
        <v>320</v>
      </c>
      <c r="H294" s="276">
        <v>10</v>
      </c>
      <c r="I294" s="277"/>
      <c r="J294" s="278">
        <f>ROUND(I294*H294,2)</f>
        <v>0</v>
      </c>
      <c r="K294" s="279"/>
      <c r="L294" s="280"/>
      <c r="M294" s="281" t="s">
        <v>1</v>
      </c>
      <c r="N294" s="282" t="s">
        <v>38</v>
      </c>
      <c r="O294" s="97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143</v>
      </c>
      <c r="AT294" s="237" t="s">
        <v>224</v>
      </c>
      <c r="AU294" s="237" t="s">
        <v>125</v>
      </c>
      <c r="AY294" s="17" t="s">
        <v>118</v>
      </c>
      <c r="BE294" s="238">
        <f>IF(N294="základná",J294,0)</f>
        <v>0</v>
      </c>
      <c r="BF294" s="238">
        <f>IF(N294="znížená",J294,0)</f>
        <v>0</v>
      </c>
      <c r="BG294" s="238">
        <f>IF(N294="zákl. prenesená",J294,0)</f>
        <v>0</v>
      </c>
      <c r="BH294" s="238">
        <f>IF(N294="zníž. prenesená",J294,0)</f>
        <v>0</v>
      </c>
      <c r="BI294" s="238">
        <f>IF(N294="nulová",J294,0)</f>
        <v>0</v>
      </c>
      <c r="BJ294" s="17" t="s">
        <v>125</v>
      </c>
      <c r="BK294" s="238">
        <f>ROUND(I294*H294,2)</f>
        <v>0</v>
      </c>
      <c r="BL294" s="17" t="s">
        <v>124</v>
      </c>
      <c r="BM294" s="237" t="s">
        <v>338</v>
      </c>
    </row>
    <row r="295" s="2" customFormat="1" ht="16.5" customHeight="1">
      <c r="A295" s="38"/>
      <c r="B295" s="39"/>
      <c r="C295" s="272" t="s">
        <v>240</v>
      </c>
      <c r="D295" s="272" t="s">
        <v>224</v>
      </c>
      <c r="E295" s="273" t="s">
        <v>339</v>
      </c>
      <c r="F295" s="274" t="s">
        <v>340</v>
      </c>
      <c r="G295" s="275" t="s">
        <v>320</v>
      </c>
      <c r="H295" s="276">
        <v>10</v>
      </c>
      <c r="I295" s="277"/>
      <c r="J295" s="278">
        <f>ROUND(I295*H295,2)</f>
        <v>0</v>
      </c>
      <c r="K295" s="279"/>
      <c r="L295" s="280"/>
      <c r="M295" s="281" t="s">
        <v>1</v>
      </c>
      <c r="N295" s="282" t="s">
        <v>38</v>
      </c>
      <c r="O295" s="97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143</v>
      </c>
      <c r="AT295" s="237" t="s">
        <v>224</v>
      </c>
      <c r="AU295" s="237" t="s">
        <v>125</v>
      </c>
      <c r="AY295" s="17" t="s">
        <v>118</v>
      </c>
      <c r="BE295" s="238">
        <f>IF(N295="základná",J295,0)</f>
        <v>0</v>
      </c>
      <c r="BF295" s="238">
        <f>IF(N295="znížená",J295,0)</f>
        <v>0</v>
      </c>
      <c r="BG295" s="238">
        <f>IF(N295="zákl. prenesená",J295,0)</f>
        <v>0</v>
      </c>
      <c r="BH295" s="238">
        <f>IF(N295="zníž. prenesená",J295,0)</f>
        <v>0</v>
      </c>
      <c r="BI295" s="238">
        <f>IF(N295="nulová",J295,0)</f>
        <v>0</v>
      </c>
      <c r="BJ295" s="17" t="s">
        <v>125</v>
      </c>
      <c r="BK295" s="238">
        <f>ROUND(I295*H295,2)</f>
        <v>0</v>
      </c>
      <c r="BL295" s="17" t="s">
        <v>124</v>
      </c>
      <c r="BM295" s="237" t="s">
        <v>341</v>
      </c>
    </row>
    <row r="296" s="2" customFormat="1" ht="33" customHeight="1">
      <c r="A296" s="38"/>
      <c r="B296" s="39"/>
      <c r="C296" s="225" t="s">
        <v>342</v>
      </c>
      <c r="D296" s="225" t="s">
        <v>120</v>
      </c>
      <c r="E296" s="226" t="s">
        <v>343</v>
      </c>
      <c r="F296" s="227" t="s">
        <v>344</v>
      </c>
      <c r="G296" s="228" t="s">
        <v>123</v>
      </c>
      <c r="H296" s="229">
        <v>32</v>
      </c>
      <c r="I296" s="230"/>
      <c r="J296" s="231">
        <f>ROUND(I296*H296,2)</f>
        <v>0</v>
      </c>
      <c r="K296" s="232"/>
      <c r="L296" s="44"/>
      <c r="M296" s="233" t="s">
        <v>1</v>
      </c>
      <c r="N296" s="234" t="s">
        <v>38</v>
      </c>
      <c r="O296" s="97"/>
      <c r="P296" s="235">
        <f>O296*H296</f>
        <v>0</v>
      </c>
      <c r="Q296" s="235">
        <v>0</v>
      </c>
      <c r="R296" s="235">
        <f>Q296*H296</f>
        <v>0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124</v>
      </c>
      <c r="AT296" s="237" t="s">
        <v>120</v>
      </c>
      <c r="AU296" s="237" t="s">
        <v>125</v>
      </c>
      <c r="AY296" s="17" t="s">
        <v>118</v>
      </c>
      <c r="BE296" s="238">
        <f>IF(N296="základná",J296,0)</f>
        <v>0</v>
      </c>
      <c r="BF296" s="238">
        <f>IF(N296="znížená",J296,0)</f>
        <v>0</v>
      </c>
      <c r="BG296" s="238">
        <f>IF(N296="zákl. prenesená",J296,0)</f>
        <v>0</v>
      </c>
      <c r="BH296" s="238">
        <f>IF(N296="zníž. prenesená",J296,0)</f>
        <v>0</v>
      </c>
      <c r="BI296" s="238">
        <f>IF(N296="nulová",J296,0)</f>
        <v>0</v>
      </c>
      <c r="BJ296" s="17" t="s">
        <v>125</v>
      </c>
      <c r="BK296" s="238">
        <f>ROUND(I296*H296,2)</f>
        <v>0</v>
      </c>
      <c r="BL296" s="17" t="s">
        <v>124</v>
      </c>
      <c r="BM296" s="237" t="s">
        <v>345</v>
      </c>
    </row>
    <row r="297" s="13" customFormat="1">
      <c r="A297" s="13"/>
      <c r="B297" s="239"/>
      <c r="C297" s="240"/>
      <c r="D297" s="241" t="s">
        <v>126</v>
      </c>
      <c r="E297" s="242" t="s">
        <v>1</v>
      </c>
      <c r="F297" s="243" t="s">
        <v>346</v>
      </c>
      <c r="G297" s="240"/>
      <c r="H297" s="242" t="s">
        <v>1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126</v>
      </c>
      <c r="AU297" s="249" t="s">
        <v>125</v>
      </c>
      <c r="AV297" s="13" t="s">
        <v>79</v>
      </c>
      <c r="AW297" s="13" t="s">
        <v>29</v>
      </c>
      <c r="AX297" s="13" t="s">
        <v>72</v>
      </c>
      <c r="AY297" s="249" t="s">
        <v>118</v>
      </c>
    </row>
    <row r="298" s="14" customFormat="1">
      <c r="A298" s="14"/>
      <c r="B298" s="250"/>
      <c r="C298" s="251"/>
      <c r="D298" s="241" t="s">
        <v>126</v>
      </c>
      <c r="E298" s="252" t="s">
        <v>1</v>
      </c>
      <c r="F298" s="253" t="s">
        <v>347</v>
      </c>
      <c r="G298" s="251"/>
      <c r="H298" s="254">
        <v>32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126</v>
      </c>
      <c r="AU298" s="260" t="s">
        <v>125</v>
      </c>
      <c r="AV298" s="14" t="s">
        <v>125</v>
      </c>
      <c r="AW298" s="14" t="s">
        <v>29</v>
      </c>
      <c r="AX298" s="14" t="s">
        <v>72</v>
      </c>
      <c r="AY298" s="260" t="s">
        <v>118</v>
      </c>
    </row>
    <row r="299" s="15" customFormat="1">
      <c r="A299" s="15"/>
      <c r="B299" s="261"/>
      <c r="C299" s="262"/>
      <c r="D299" s="241" t="s">
        <v>126</v>
      </c>
      <c r="E299" s="263" t="s">
        <v>1</v>
      </c>
      <c r="F299" s="264" t="s">
        <v>131</v>
      </c>
      <c r="G299" s="262"/>
      <c r="H299" s="265">
        <v>32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1" t="s">
        <v>126</v>
      </c>
      <c r="AU299" s="271" t="s">
        <v>125</v>
      </c>
      <c r="AV299" s="15" t="s">
        <v>124</v>
      </c>
      <c r="AW299" s="15" t="s">
        <v>29</v>
      </c>
      <c r="AX299" s="15" t="s">
        <v>79</v>
      </c>
      <c r="AY299" s="271" t="s">
        <v>118</v>
      </c>
    </row>
    <row r="300" s="2" customFormat="1" ht="24.15" customHeight="1">
      <c r="A300" s="38"/>
      <c r="B300" s="39"/>
      <c r="C300" s="272" t="s">
        <v>243</v>
      </c>
      <c r="D300" s="272" t="s">
        <v>224</v>
      </c>
      <c r="E300" s="273" t="s">
        <v>348</v>
      </c>
      <c r="F300" s="274" t="s">
        <v>349</v>
      </c>
      <c r="G300" s="275" t="s">
        <v>227</v>
      </c>
      <c r="H300" s="276">
        <v>144</v>
      </c>
      <c r="I300" s="277"/>
      <c r="J300" s="278">
        <f>ROUND(I300*H300,2)</f>
        <v>0</v>
      </c>
      <c r="K300" s="279"/>
      <c r="L300" s="280"/>
      <c r="M300" s="281" t="s">
        <v>1</v>
      </c>
      <c r="N300" s="282" t="s">
        <v>38</v>
      </c>
      <c r="O300" s="97"/>
      <c r="P300" s="235">
        <f>O300*H300</f>
        <v>0</v>
      </c>
      <c r="Q300" s="235">
        <v>0</v>
      </c>
      <c r="R300" s="235">
        <f>Q300*H300</f>
        <v>0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143</v>
      </c>
      <c r="AT300" s="237" t="s">
        <v>224</v>
      </c>
      <c r="AU300" s="237" t="s">
        <v>125</v>
      </c>
      <c r="AY300" s="17" t="s">
        <v>118</v>
      </c>
      <c r="BE300" s="238">
        <f>IF(N300="základná",J300,0)</f>
        <v>0</v>
      </c>
      <c r="BF300" s="238">
        <f>IF(N300="znížená",J300,0)</f>
        <v>0</v>
      </c>
      <c r="BG300" s="238">
        <f>IF(N300="zákl. prenesená",J300,0)</f>
        <v>0</v>
      </c>
      <c r="BH300" s="238">
        <f>IF(N300="zníž. prenesená",J300,0)</f>
        <v>0</v>
      </c>
      <c r="BI300" s="238">
        <f>IF(N300="nulová",J300,0)</f>
        <v>0</v>
      </c>
      <c r="BJ300" s="17" t="s">
        <v>125</v>
      </c>
      <c r="BK300" s="238">
        <f>ROUND(I300*H300,2)</f>
        <v>0</v>
      </c>
      <c r="BL300" s="17" t="s">
        <v>124</v>
      </c>
      <c r="BM300" s="237" t="s">
        <v>350</v>
      </c>
    </row>
    <row r="301" s="14" customFormat="1">
      <c r="A301" s="14"/>
      <c r="B301" s="250"/>
      <c r="C301" s="251"/>
      <c r="D301" s="241" t="s">
        <v>126</v>
      </c>
      <c r="E301" s="252" t="s">
        <v>1</v>
      </c>
      <c r="F301" s="253" t="s">
        <v>351</v>
      </c>
      <c r="G301" s="251"/>
      <c r="H301" s="254">
        <v>144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126</v>
      </c>
      <c r="AU301" s="260" t="s">
        <v>125</v>
      </c>
      <c r="AV301" s="14" t="s">
        <v>125</v>
      </c>
      <c r="AW301" s="14" t="s">
        <v>29</v>
      </c>
      <c r="AX301" s="14" t="s">
        <v>72</v>
      </c>
      <c r="AY301" s="260" t="s">
        <v>118</v>
      </c>
    </row>
    <row r="302" s="15" customFormat="1">
      <c r="A302" s="15"/>
      <c r="B302" s="261"/>
      <c r="C302" s="262"/>
      <c r="D302" s="241" t="s">
        <v>126</v>
      </c>
      <c r="E302" s="263" t="s">
        <v>1</v>
      </c>
      <c r="F302" s="264" t="s">
        <v>131</v>
      </c>
      <c r="G302" s="262"/>
      <c r="H302" s="265">
        <v>144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1" t="s">
        <v>126</v>
      </c>
      <c r="AU302" s="271" t="s">
        <v>125</v>
      </c>
      <c r="AV302" s="15" t="s">
        <v>124</v>
      </c>
      <c r="AW302" s="15" t="s">
        <v>29</v>
      </c>
      <c r="AX302" s="15" t="s">
        <v>79</v>
      </c>
      <c r="AY302" s="271" t="s">
        <v>118</v>
      </c>
    </row>
    <row r="303" s="2" customFormat="1" ht="33" customHeight="1">
      <c r="A303" s="38"/>
      <c r="B303" s="39"/>
      <c r="C303" s="225" t="s">
        <v>352</v>
      </c>
      <c r="D303" s="225" t="s">
        <v>120</v>
      </c>
      <c r="E303" s="226" t="s">
        <v>353</v>
      </c>
      <c r="F303" s="227" t="s">
        <v>354</v>
      </c>
      <c r="G303" s="228" t="s">
        <v>233</v>
      </c>
      <c r="H303" s="229">
        <v>100</v>
      </c>
      <c r="I303" s="230"/>
      <c r="J303" s="231">
        <f>ROUND(I303*H303,2)</f>
        <v>0</v>
      </c>
      <c r="K303" s="232"/>
      <c r="L303" s="44"/>
      <c r="M303" s="233" t="s">
        <v>1</v>
      </c>
      <c r="N303" s="234" t="s">
        <v>38</v>
      </c>
      <c r="O303" s="97"/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124</v>
      </c>
      <c r="AT303" s="237" t="s">
        <v>120</v>
      </c>
      <c r="AU303" s="237" t="s">
        <v>125</v>
      </c>
      <c r="AY303" s="17" t="s">
        <v>118</v>
      </c>
      <c r="BE303" s="238">
        <f>IF(N303="základná",J303,0)</f>
        <v>0</v>
      </c>
      <c r="BF303" s="238">
        <f>IF(N303="znížená",J303,0)</f>
        <v>0</v>
      </c>
      <c r="BG303" s="238">
        <f>IF(N303="zákl. prenesená",J303,0)</f>
        <v>0</v>
      </c>
      <c r="BH303" s="238">
        <f>IF(N303="zníž. prenesená",J303,0)</f>
        <v>0</v>
      </c>
      <c r="BI303" s="238">
        <f>IF(N303="nulová",J303,0)</f>
        <v>0</v>
      </c>
      <c r="BJ303" s="17" t="s">
        <v>125</v>
      </c>
      <c r="BK303" s="238">
        <f>ROUND(I303*H303,2)</f>
        <v>0</v>
      </c>
      <c r="BL303" s="17" t="s">
        <v>124</v>
      </c>
      <c r="BM303" s="237" t="s">
        <v>355</v>
      </c>
    </row>
    <row r="304" s="14" customFormat="1">
      <c r="A304" s="14"/>
      <c r="B304" s="250"/>
      <c r="C304" s="251"/>
      <c r="D304" s="241" t="s">
        <v>126</v>
      </c>
      <c r="E304" s="252" t="s">
        <v>1</v>
      </c>
      <c r="F304" s="253" t="s">
        <v>356</v>
      </c>
      <c r="G304" s="251"/>
      <c r="H304" s="254">
        <v>100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0" t="s">
        <v>126</v>
      </c>
      <c r="AU304" s="260" t="s">
        <v>125</v>
      </c>
      <c r="AV304" s="14" t="s">
        <v>125</v>
      </c>
      <c r="AW304" s="14" t="s">
        <v>29</v>
      </c>
      <c r="AX304" s="14" t="s">
        <v>72</v>
      </c>
      <c r="AY304" s="260" t="s">
        <v>118</v>
      </c>
    </row>
    <row r="305" s="15" customFormat="1">
      <c r="A305" s="15"/>
      <c r="B305" s="261"/>
      <c r="C305" s="262"/>
      <c r="D305" s="241" t="s">
        <v>126</v>
      </c>
      <c r="E305" s="263" t="s">
        <v>1</v>
      </c>
      <c r="F305" s="264" t="s">
        <v>131</v>
      </c>
      <c r="G305" s="262"/>
      <c r="H305" s="265">
        <v>100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1" t="s">
        <v>126</v>
      </c>
      <c r="AU305" s="271" t="s">
        <v>125</v>
      </c>
      <c r="AV305" s="15" t="s">
        <v>124</v>
      </c>
      <c r="AW305" s="15" t="s">
        <v>29</v>
      </c>
      <c r="AX305" s="15" t="s">
        <v>79</v>
      </c>
      <c r="AY305" s="271" t="s">
        <v>118</v>
      </c>
    </row>
    <row r="306" s="2" customFormat="1" ht="24.15" customHeight="1">
      <c r="A306" s="38"/>
      <c r="B306" s="39"/>
      <c r="C306" s="272" t="s">
        <v>248</v>
      </c>
      <c r="D306" s="272" t="s">
        <v>224</v>
      </c>
      <c r="E306" s="273" t="s">
        <v>357</v>
      </c>
      <c r="F306" s="274" t="s">
        <v>358</v>
      </c>
      <c r="G306" s="275" t="s">
        <v>320</v>
      </c>
      <c r="H306" s="276">
        <v>101</v>
      </c>
      <c r="I306" s="277"/>
      <c r="J306" s="278">
        <f>ROUND(I306*H306,2)</f>
        <v>0</v>
      </c>
      <c r="K306" s="279"/>
      <c r="L306" s="280"/>
      <c r="M306" s="281" t="s">
        <v>1</v>
      </c>
      <c r="N306" s="282" t="s">
        <v>38</v>
      </c>
      <c r="O306" s="97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143</v>
      </c>
      <c r="AT306" s="237" t="s">
        <v>224</v>
      </c>
      <c r="AU306" s="237" t="s">
        <v>125</v>
      </c>
      <c r="AY306" s="17" t="s">
        <v>118</v>
      </c>
      <c r="BE306" s="238">
        <f>IF(N306="základná",J306,0)</f>
        <v>0</v>
      </c>
      <c r="BF306" s="238">
        <f>IF(N306="znížená",J306,0)</f>
        <v>0</v>
      </c>
      <c r="BG306" s="238">
        <f>IF(N306="zákl. prenesená",J306,0)</f>
        <v>0</v>
      </c>
      <c r="BH306" s="238">
        <f>IF(N306="zníž. prenesená",J306,0)</f>
        <v>0</v>
      </c>
      <c r="BI306" s="238">
        <f>IF(N306="nulová",J306,0)</f>
        <v>0</v>
      </c>
      <c r="BJ306" s="17" t="s">
        <v>125</v>
      </c>
      <c r="BK306" s="238">
        <f>ROUND(I306*H306,2)</f>
        <v>0</v>
      </c>
      <c r="BL306" s="17" t="s">
        <v>124</v>
      </c>
      <c r="BM306" s="237" t="s">
        <v>359</v>
      </c>
    </row>
    <row r="307" s="14" customFormat="1">
      <c r="A307" s="14"/>
      <c r="B307" s="250"/>
      <c r="C307" s="251"/>
      <c r="D307" s="241" t="s">
        <v>126</v>
      </c>
      <c r="E307" s="252" t="s">
        <v>1</v>
      </c>
      <c r="F307" s="253" t="s">
        <v>360</v>
      </c>
      <c r="G307" s="251"/>
      <c r="H307" s="254">
        <v>101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126</v>
      </c>
      <c r="AU307" s="260" t="s">
        <v>125</v>
      </c>
      <c r="AV307" s="14" t="s">
        <v>125</v>
      </c>
      <c r="AW307" s="14" t="s">
        <v>29</v>
      </c>
      <c r="AX307" s="14" t="s">
        <v>72</v>
      </c>
      <c r="AY307" s="260" t="s">
        <v>118</v>
      </c>
    </row>
    <row r="308" s="15" customFormat="1">
      <c r="A308" s="15"/>
      <c r="B308" s="261"/>
      <c r="C308" s="262"/>
      <c r="D308" s="241" t="s">
        <v>126</v>
      </c>
      <c r="E308" s="263" t="s">
        <v>1</v>
      </c>
      <c r="F308" s="264" t="s">
        <v>131</v>
      </c>
      <c r="G308" s="262"/>
      <c r="H308" s="265">
        <v>101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1" t="s">
        <v>126</v>
      </c>
      <c r="AU308" s="271" t="s">
        <v>125</v>
      </c>
      <c r="AV308" s="15" t="s">
        <v>124</v>
      </c>
      <c r="AW308" s="15" t="s">
        <v>29</v>
      </c>
      <c r="AX308" s="15" t="s">
        <v>79</v>
      </c>
      <c r="AY308" s="271" t="s">
        <v>118</v>
      </c>
    </row>
    <row r="309" s="2" customFormat="1" ht="33" customHeight="1">
      <c r="A309" s="38"/>
      <c r="B309" s="39"/>
      <c r="C309" s="225" t="s">
        <v>361</v>
      </c>
      <c r="D309" s="225" t="s">
        <v>120</v>
      </c>
      <c r="E309" s="226" t="s">
        <v>362</v>
      </c>
      <c r="F309" s="227" t="s">
        <v>363</v>
      </c>
      <c r="G309" s="228" t="s">
        <v>134</v>
      </c>
      <c r="H309" s="229">
        <v>3</v>
      </c>
      <c r="I309" s="230"/>
      <c r="J309" s="231">
        <f>ROUND(I309*H309,2)</f>
        <v>0</v>
      </c>
      <c r="K309" s="232"/>
      <c r="L309" s="44"/>
      <c r="M309" s="233" t="s">
        <v>1</v>
      </c>
      <c r="N309" s="234" t="s">
        <v>38</v>
      </c>
      <c r="O309" s="97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124</v>
      </c>
      <c r="AT309" s="237" t="s">
        <v>120</v>
      </c>
      <c r="AU309" s="237" t="s">
        <v>125</v>
      </c>
      <c r="AY309" s="17" t="s">
        <v>118</v>
      </c>
      <c r="BE309" s="238">
        <f>IF(N309="základná",J309,0)</f>
        <v>0</v>
      </c>
      <c r="BF309" s="238">
        <f>IF(N309="znížená",J309,0)</f>
        <v>0</v>
      </c>
      <c r="BG309" s="238">
        <f>IF(N309="zákl. prenesená",J309,0)</f>
        <v>0</v>
      </c>
      <c r="BH309" s="238">
        <f>IF(N309="zníž. prenesená",J309,0)</f>
        <v>0</v>
      </c>
      <c r="BI309" s="238">
        <f>IF(N309="nulová",J309,0)</f>
        <v>0</v>
      </c>
      <c r="BJ309" s="17" t="s">
        <v>125</v>
      </c>
      <c r="BK309" s="238">
        <f>ROUND(I309*H309,2)</f>
        <v>0</v>
      </c>
      <c r="BL309" s="17" t="s">
        <v>124</v>
      </c>
      <c r="BM309" s="237" t="s">
        <v>364</v>
      </c>
    </row>
    <row r="310" s="13" customFormat="1">
      <c r="A310" s="13"/>
      <c r="B310" s="239"/>
      <c r="C310" s="240"/>
      <c r="D310" s="241" t="s">
        <v>126</v>
      </c>
      <c r="E310" s="242" t="s">
        <v>1</v>
      </c>
      <c r="F310" s="243" t="s">
        <v>156</v>
      </c>
      <c r="G310" s="240"/>
      <c r="H310" s="242" t="s">
        <v>1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126</v>
      </c>
      <c r="AU310" s="249" t="s">
        <v>125</v>
      </c>
      <c r="AV310" s="13" t="s">
        <v>79</v>
      </c>
      <c r="AW310" s="13" t="s">
        <v>29</v>
      </c>
      <c r="AX310" s="13" t="s">
        <v>72</v>
      </c>
      <c r="AY310" s="249" t="s">
        <v>118</v>
      </c>
    </row>
    <row r="311" s="14" customFormat="1">
      <c r="A311" s="14"/>
      <c r="B311" s="250"/>
      <c r="C311" s="251"/>
      <c r="D311" s="241" t="s">
        <v>126</v>
      </c>
      <c r="E311" s="252" t="s">
        <v>1</v>
      </c>
      <c r="F311" s="253" t="s">
        <v>365</v>
      </c>
      <c r="G311" s="251"/>
      <c r="H311" s="254">
        <v>3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0" t="s">
        <v>126</v>
      </c>
      <c r="AU311" s="260" t="s">
        <v>125</v>
      </c>
      <c r="AV311" s="14" t="s">
        <v>125</v>
      </c>
      <c r="AW311" s="14" t="s">
        <v>29</v>
      </c>
      <c r="AX311" s="14" t="s">
        <v>72</v>
      </c>
      <c r="AY311" s="260" t="s">
        <v>118</v>
      </c>
    </row>
    <row r="312" s="15" customFormat="1">
      <c r="A312" s="15"/>
      <c r="B312" s="261"/>
      <c r="C312" s="262"/>
      <c r="D312" s="241" t="s">
        <v>126</v>
      </c>
      <c r="E312" s="263" t="s">
        <v>1</v>
      </c>
      <c r="F312" s="264" t="s">
        <v>131</v>
      </c>
      <c r="G312" s="262"/>
      <c r="H312" s="265">
        <v>3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1" t="s">
        <v>126</v>
      </c>
      <c r="AU312" s="271" t="s">
        <v>125</v>
      </c>
      <c r="AV312" s="15" t="s">
        <v>124</v>
      </c>
      <c r="AW312" s="15" t="s">
        <v>29</v>
      </c>
      <c r="AX312" s="15" t="s">
        <v>79</v>
      </c>
      <c r="AY312" s="271" t="s">
        <v>118</v>
      </c>
    </row>
    <row r="313" s="2" customFormat="1" ht="21.75" customHeight="1">
      <c r="A313" s="38"/>
      <c r="B313" s="39"/>
      <c r="C313" s="225" t="s">
        <v>252</v>
      </c>
      <c r="D313" s="225" t="s">
        <v>120</v>
      </c>
      <c r="E313" s="226" t="s">
        <v>366</v>
      </c>
      <c r="F313" s="227" t="s">
        <v>367</v>
      </c>
      <c r="G313" s="228" t="s">
        <v>368</v>
      </c>
      <c r="H313" s="229">
        <v>1</v>
      </c>
      <c r="I313" s="230"/>
      <c r="J313" s="231">
        <f>ROUND(I313*H313,2)</f>
        <v>0</v>
      </c>
      <c r="K313" s="232"/>
      <c r="L313" s="44"/>
      <c r="M313" s="233" t="s">
        <v>1</v>
      </c>
      <c r="N313" s="234" t="s">
        <v>38</v>
      </c>
      <c r="O313" s="97"/>
      <c r="P313" s="235">
        <f>O313*H313</f>
        <v>0</v>
      </c>
      <c r="Q313" s="235">
        <v>0</v>
      </c>
      <c r="R313" s="235">
        <f>Q313*H313</f>
        <v>0</v>
      </c>
      <c r="S313" s="235">
        <v>0</v>
      </c>
      <c r="T313" s="23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124</v>
      </c>
      <c r="AT313" s="237" t="s">
        <v>120</v>
      </c>
      <c r="AU313" s="237" t="s">
        <v>125</v>
      </c>
      <c r="AY313" s="17" t="s">
        <v>118</v>
      </c>
      <c r="BE313" s="238">
        <f>IF(N313="základná",J313,0)</f>
        <v>0</v>
      </c>
      <c r="BF313" s="238">
        <f>IF(N313="znížená",J313,0)</f>
        <v>0</v>
      </c>
      <c r="BG313" s="238">
        <f>IF(N313="zákl. prenesená",J313,0)</f>
        <v>0</v>
      </c>
      <c r="BH313" s="238">
        <f>IF(N313="zníž. prenesená",J313,0)</f>
        <v>0</v>
      </c>
      <c r="BI313" s="238">
        <f>IF(N313="nulová",J313,0)</f>
        <v>0</v>
      </c>
      <c r="BJ313" s="17" t="s">
        <v>125</v>
      </c>
      <c r="BK313" s="238">
        <f>ROUND(I313*H313,2)</f>
        <v>0</v>
      </c>
      <c r="BL313" s="17" t="s">
        <v>124</v>
      </c>
      <c r="BM313" s="237" t="s">
        <v>369</v>
      </c>
    </row>
    <row r="314" s="2" customFormat="1" ht="21.75" customHeight="1">
      <c r="A314" s="38"/>
      <c r="B314" s="39"/>
      <c r="C314" s="225" t="s">
        <v>370</v>
      </c>
      <c r="D314" s="225" t="s">
        <v>120</v>
      </c>
      <c r="E314" s="226" t="s">
        <v>371</v>
      </c>
      <c r="F314" s="227" t="s">
        <v>372</v>
      </c>
      <c r="G314" s="228" t="s">
        <v>217</v>
      </c>
      <c r="H314" s="229">
        <v>590.39999999999998</v>
      </c>
      <c r="I314" s="230"/>
      <c r="J314" s="231">
        <f>ROUND(I314*H314,2)</f>
        <v>0</v>
      </c>
      <c r="K314" s="232"/>
      <c r="L314" s="44"/>
      <c r="M314" s="233" t="s">
        <v>1</v>
      </c>
      <c r="N314" s="234" t="s">
        <v>38</v>
      </c>
      <c r="O314" s="97"/>
      <c r="P314" s="235">
        <f>O314*H314</f>
        <v>0</v>
      </c>
      <c r="Q314" s="235">
        <v>0</v>
      </c>
      <c r="R314" s="235">
        <f>Q314*H314</f>
        <v>0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124</v>
      </c>
      <c r="AT314" s="237" t="s">
        <v>120</v>
      </c>
      <c r="AU314" s="237" t="s">
        <v>125</v>
      </c>
      <c r="AY314" s="17" t="s">
        <v>118</v>
      </c>
      <c r="BE314" s="238">
        <f>IF(N314="základná",J314,0)</f>
        <v>0</v>
      </c>
      <c r="BF314" s="238">
        <f>IF(N314="znížená",J314,0)</f>
        <v>0</v>
      </c>
      <c r="BG314" s="238">
        <f>IF(N314="zákl. prenesená",J314,0)</f>
        <v>0</v>
      </c>
      <c r="BH314" s="238">
        <f>IF(N314="zníž. prenesená",J314,0)</f>
        <v>0</v>
      </c>
      <c r="BI314" s="238">
        <f>IF(N314="nulová",J314,0)</f>
        <v>0</v>
      </c>
      <c r="BJ314" s="17" t="s">
        <v>125</v>
      </c>
      <c r="BK314" s="238">
        <f>ROUND(I314*H314,2)</f>
        <v>0</v>
      </c>
      <c r="BL314" s="17" t="s">
        <v>124</v>
      </c>
      <c r="BM314" s="237" t="s">
        <v>373</v>
      </c>
    </row>
    <row r="315" s="2" customFormat="1" ht="24.15" customHeight="1">
      <c r="A315" s="38"/>
      <c r="B315" s="39"/>
      <c r="C315" s="225" t="s">
        <v>258</v>
      </c>
      <c r="D315" s="225" t="s">
        <v>120</v>
      </c>
      <c r="E315" s="226" t="s">
        <v>374</v>
      </c>
      <c r="F315" s="227" t="s">
        <v>375</v>
      </c>
      <c r="G315" s="228" t="s">
        <v>217</v>
      </c>
      <c r="H315" s="229">
        <v>5313.6000000000004</v>
      </c>
      <c r="I315" s="230"/>
      <c r="J315" s="231">
        <f>ROUND(I315*H315,2)</f>
        <v>0</v>
      </c>
      <c r="K315" s="232"/>
      <c r="L315" s="44"/>
      <c r="M315" s="233" t="s">
        <v>1</v>
      </c>
      <c r="N315" s="234" t="s">
        <v>38</v>
      </c>
      <c r="O315" s="97"/>
      <c r="P315" s="235">
        <f>O315*H315</f>
        <v>0</v>
      </c>
      <c r="Q315" s="235">
        <v>0</v>
      </c>
      <c r="R315" s="235">
        <f>Q315*H315</f>
        <v>0</v>
      </c>
      <c r="S315" s="235">
        <v>0</v>
      </c>
      <c r="T315" s="23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7" t="s">
        <v>124</v>
      </c>
      <c r="AT315" s="237" t="s">
        <v>120</v>
      </c>
      <c r="AU315" s="237" t="s">
        <v>125</v>
      </c>
      <c r="AY315" s="17" t="s">
        <v>118</v>
      </c>
      <c r="BE315" s="238">
        <f>IF(N315="základná",J315,0)</f>
        <v>0</v>
      </c>
      <c r="BF315" s="238">
        <f>IF(N315="znížená",J315,0)</f>
        <v>0</v>
      </c>
      <c r="BG315" s="238">
        <f>IF(N315="zákl. prenesená",J315,0)</f>
        <v>0</v>
      </c>
      <c r="BH315" s="238">
        <f>IF(N315="zníž. prenesená",J315,0)</f>
        <v>0</v>
      </c>
      <c r="BI315" s="238">
        <f>IF(N315="nulová",J315,0)</f>
        <v>0</v>
      </c>
      <c r="BJ315" s="17" t="s">
        <v>125</v>
      </c>
      <c r="BK315" s="238">
        <f>ROUND(I315*H315,2)</f>
        <v>0</v>
      </c>
      <c r="BL315" s="17" t="s">
        <v>124</v>
      </c>
      <c r="BM315" s="237" t="s">
        <v>376</v>
      </c>
    </row>
    <row r="316" s="14" customFormat="1">
      <c r="A316" s="14"/>
      <c r="B316" s="250"/>
      <c r="C316" s="251"/>
      <c r="D316" s="241" t="s">
        <v>126</v>
      </c>
      <c r="E316" s="252" t="s">
        <v>1</v>
      </c>
      <c r="F316" s="253" t="s">
        <v>377</v>
      </c>
      <c r="G316" s="251"/>
      <c r="H316" s="254">
        <v>5313.6000000000004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0" t="s">
        <v>126</v>
      </c>
      <c r="AU316" s="260" t="s">
        <v>125</v>
      </c>
      <c r="AV316" s="14" t="s">
        <v>125</v>
      </c>
      <c r="AW316" s="14" t="s">
        <v>29</v>
      </c>
      <c r="AX316" s="14" t="s">
        <v>72</v>
      </c>
      <c r="AY316" s="260" t="s">
        <v>118</v>
      </c>
    </row>
    <row r="317" s="15" customFormat="1">
      <c r="A317" s="15"/>
      <c r="B317" s="261"/>
      <c r="C317" s="262"/>
      <c r="D317" s="241" t="s">
        <v>126</v>
      </c>
      <c r="E317" s="263" t="s">
        <v>1</v>
      </c>
      <c r="F317" s="264" t="s">
        <v>131</v>
      </c>
      <c r="G317" s="262"/>
      <c r="H317" s="265">
        <v>5313.6000000000004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1" t="s">
        <v>126</v>
      </c>
      <c r="AU317" s="271" t="s">
        <v>125</v>
      </c>
      <c r="AV317" s="15" t="s">
        <v>124</v>
      </c>
      <c r="AW317" s="15" t="s">
        <v>29</v>
      </c>
      <c r="AX317" s="15" t="s">
        <v>79</v>
      </c>
      <c r="AY317" s="271" t="s">
        <v>118</v>
      </c>
    </row>
    <row r="318" s="2" customFormat="1" ht="24.15" customHeight="1">
      <c r="A318" s="38"/>
      <c r="B318" s="39"/>
      <c r="C318" s="225" t="s">
        <v>378</v>
      </c>
      <c r="D318" s="225" t="s">
        <v>120</v>
      </c>
      <c r="E318" s="226" t="s">
        <v>379</v>
      </c>
      <c r="F318" s="227" t="s">
        <v>380</v>
      </c>
      <c r="G318" s="228" t="s">
        <v>217</v>
      </c>
      <c r="H318" s="229">
        <v>590.39999999999998</v>
      </c>
      <c r="I318" s="230"/>
      <c r="J318" s="231">
        <f>ROUND(I318*H318,2)</f>
        <v>0</v>
      </c>
      <c r="K318" s="232"/>
      <c r="L318" s="44"/>
      <c r="M318" s="233" t="s">
        <v>1</v>
      </c>
      <c r="N318" s="234" t="s">
        <v>38</v>
      </c>
      <c r="O318" s="97"/>
      <c r="P318" s="235">
        <f>O318*H318</f>
        <v>0</v>
      </c>
      <c r="Q318" s="235">
        <v>0</v>
      </c>
      <c r="R318" s="235">
        <f>Q318*H318</f>
        <v>0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124</v>
      </c>
      <c r="AT318" s="237" t="s">
        <v>120</v>
      </c>
      <c r="AU318" s="237" t="s">
        <v>125</v>
      </c>
      <c r="AY318" s="17" t="s">
        <v>118</v>
      </c>
      <c r="BE318" s="238">
        <f>IF(N318="základná",J318,0)</f>
        <v>0</v>
      </c>
      <c r="BF318" s="238">
        <f>IF(N318="znížená",J318,0)</f>
        <v>0</v>
      </c>
      <c r="BG318" s="238">
        <f>IF(N318="zákl. prenesená",J318,0)</f>
        <v>0</v>
      </c>
      <c r="BH318" s="238">
        <f>IF(N318="zníž. prenesená",J318,0)</f>
        <v>0</v>
      </c>
      <c r="BI318" s="238">
        <f>IF(N318="nulová",J318,0)</f>
        <v>0</v>
      </c>
      <c r="BJ318" s="17" t="s">
        <v>125</v>
      </c>
      <c r="BK318" s="238">
        <f>ROUND(I318*H318,2)</f>
        <v>0</v>
      </c>
      <c r="BL318" s="17" t="s">
        <v>124</v>
      </c>
      <c r="BM318" s="237" t="s">
        <v>381</v>
      </c>
    </row>
    <row r="319" s="2" customFormat="1" ht="24.15" customHeight="1">
      <c r="A319" s="38"/>
      <c r="B319" s="39"/>
      <c r="C319" s="225" t="s">
        <v>261</v>
      </c>
      <c r="D319" s="225" t="s">
        <v>120</v>
      </c>
      <c r="E319" s="226" t="s">
        <v>382</v>
      </c>
      <c r="F319" s="227" t="s">
        <v>383</v>
      </c>
      <c r="G319" s="228" t="s">
        <v>217</v>
      </c>
      <c r="H319" s="229">
        <v>5904</v>
      </c>
      <c r="I319" s="230"/>
      <c r="J319" s="231">
        <f>ROUND(I319*H319,2)</f>
        <v>0</v>
      </c>
      <c r="K319" s="232"/>
      <c r="L319" s="44"/>
      <c r="M319" s="233" t="s">
        <v>1</v>
      </c>
      <c r="N319" s="234" t="s">
        <v>38</v>
      </c>
      <c r="O319" s="97"/>
      <c r="P319" s="235">
        <f>O319*H319</f>
        <v>0</v>
      </c>
      <c r="Q319" s="235">
        <v>0</v>
      </c>
      <c r="R319" s="235">
        <f>Q319*H319</f>
        <v>0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124</v>
      </c>
      <c r="AT319" s="237" t="s">
        <v>120</v>
      </c>
      <c r="AU319" s="237" t="s">
        <v>125</v>
      </c>
      <c r="AY319" s="17" t="s">
        <v>118</v>
      </c>
      <c r="BE319" s="238">
        <f>IF(N319="základná",J319,0)</f>
        <v>0</v>
      </c>
      <c r="BF319" s="238">
        <f>IF(N319="znížená",J319,0)</f>
        <v>0</v>
      </c>
      <c r="BG319" s="238">
        <f>IF(N319="zákl. prenesená",J319,0)</f>
        <v>0</v>
      </c>
      <c r="BH319" s="238">
        <f>IF(N319="zníž. prenesená",J319,0)</f>
        <v>0</v>
      </c>
      <c r="BI319" s="238">
        <f>IF(N319="nulová",J319,0)</f>
        <v>0</v>
      </c>
      <c r="BJ319" s="17" t="s">
        <v>125</v>
      </c>
      <c r="BK319" s="238">
        <f>ROUND(I319*H319,2)</f>
        <v>0</v>
      </c>
      <c r="BL319" s="17" t="s">
        <v>124</v>
      </c>
      <c r="BM319" s="237" t="s">
        <v>384</v>
      </c>
    </row>
    <row r="320" s="14" customFormat="1">
      <c r="A320" s="14"/>
      <c r="B320" s="250"/>
      <c r="C320" s="251"/>
      <c r="D320" s="241" t="s">
        <v>126</v>
      </c>
      <c r="E320" s="252" t="s">
        <v>1</v>
      </c>
      <c r="F320" s="253" t="s">
        <v>385</v>
      </c>
      <c r="G320" s="251"/>
      <c r="H320" s="254">
        <v>5904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126</v>
      </c>
      <c r="AU320" s="260" t="s">
        <v>125</v>
      </c>
      <c r="AV320" s="14" t="s">
        <v>125</v>
      </c>
      <c r="AW320" s="14" t="s">
        <v>29</v>
      </c>
      <c r="AX320" s="14" t="s">
        <v>72</v>
      </c>
      <c r="AY320" s="260" t="s">
        <v>118</v>
      </c>
    </row>
    <row r="321" s="15" customFormat="1">
      <c r="A321" s="15"/>
      <c r="B321" s="261"/>
      <c r="C321" s="262"/>
      <c r="D321" s="241" t="s">
        <v>126</v>
      </c>
      <c r="E321" s="263" t="s">
        <v>1</v>
      </c>
      <c r="F321" s="264" t="s">
        <v>131</v>
      </c>
      <c r="G321" s="262"/>
      <c r="H321" s="265">
        <v>5904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1" t="s">
        <v>126</v>
      </c>
      <c r="AU321" s="271" t="s">
        <v>125</v>
      </c>
      <c r="AV321" s="15" t="s">
        <v>124</v>
      </c>
      <c r="AW321" s="15" t="s">
        <v>29</v>
      </c>
      <c r="AX321" s="15" t="s">
        <v>79</v>
      </c>
      <c r="AY321" s="271" t="s">
        <v>118</v>
      </c>
    </row>
    <row r="322" s="2" customFormat="1" ht="24.15" customHeight="1">
      <c r="A322" s="38"/>
      <c r="B322" s="39"/>
      <c r="C322" s="225" t="s">
        <v>386</v>
      </c>
      <c r="D322" s="225" t="s">
        <v>120</v>
      </c>
      <c r="E322" s="226" t="s">
        <v>387</v>
      </c>
      <c r="F322" s="227" t="s">
        <v>388</v>
      </c>
      <c r="G322" s="228" t="s">
        <v>217</v>
      </c>
      <c r="H322" s="229">
        <v>590.39999999999998</v>
      </c>
      <c r="I322" s="230"/>
      <c r="J322" s="231">
        <f>ROUND(I322*H322,2)</f>
        <v>0</v>
      </c>
      <c r="K322" s="232"/>
      <c r="L322" s="44"/>
      <c r="M322" s="233" t="s">
        <v>1</v>
      </c>
      <c r="N322" s="234" t="s">
        <v>38</v>
      </c>
      <c r="O322" s="97"/>
      <c r="P322" s="235">
        <f>O322*H322</f>
        <v>0</v>
      </c>
      <c r="Q322" s="235">
        <v>0</v>
      </c>
      <c r="R322" s="235">
        <f>Q322*H322</f>
        <v>0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124</v>
      </c>
      <c r="AT322" s="237" t="s">
        <v>120</v>
      </c>
      <c r="AU322" s="237" t="s">
        <v>125</v>
      </c>
      <c r="AY322" s="17" t="s">
        <v>118</v>
      </c>
      <c r="BE322" s="238">
        <f>IF(N322="základná",J322,0)</f>
        <v>0</v>
      </c>
      <c r="BF322" s="238">
        <f>IF(N322="znížená",J322,0)</f>
        <v>0</v>
      </c>
      <c r="BG322" s="238">
        <f>IF(N322="zákl. prenesená",J322,0)</f>
        <v>0</v>
      </c>
      <c r="BH322" s="238">
        <f>IF(N322="zníž. prenesená",J322,0)</f>
        <v>0</v>
      </c>
      <c r="BI322" s="238">
        <f>IF(N322="nulová",J322,0)</f>
        <v>0</v>
      </c>
      <c r="BJ322" s="17" t="s">
        <v>125</v>
      </c>
      <c r="BK322" s="238">
        <f>ROUND(I322*H322,2)</f>
        <v>0</v>
      </c>
      <c r="BL322" s="17" t="s">
        <v>124</v>
      </c>
      <c r="BM322" s="237" t="s">
        <v>389</v>
      </c>
    </row>
    <row r="323" s="12" customFormat="1" ht="22.8" customHeight="1">
      <c r="A323" s="12"/>
      <c r="B323" s="209"/>
      <c r="C323" s="210"/>
      <c r="D323" s="211" t="s">
        <v>71</v>
      </c>
      <c r="E323" s="223" t="s">
        <v>390</v>
      </c>
      <c r="F323" s="223" t="s">
        <v>391</v>
      </c>
      <c r="G323" s="210"/>
      <c r="H323" s="210"/>
      <c r="I323" s="213"/>
      <c r="J323" s="224">
        <f>BK323</f>
        <v>0</v>
      </c>
      <c r="K323" s="210"/>
      <c r="L323" s="215"/>
      <c r="M323" s="216"/>
      <c r="N323" s="217"/>
      <c r="O323" s="217"/>
      <c r="P323" s="218">
        <f>P324</f>
        <v>0</v>
      </c>
      <c r="Q323" s="217"/>
      <c r="R323" s="218">
        <f>R324</f>
        <v>0</v>
      </c>
      <c r="S323" s="217"/>
      <c r="T323" s="219">
        <f>T324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0" t="s">
        <v>79</v>
      </c>
      <c r="AT323" s="221" t="s">
        <v>71</v>
      </c>
      <c r="AU323" s="221" t="s">
        <v>79</v>
      </c>
      <c r="AY323" s="220" t="s">
        <v>118</v>
      </c>
      <c r="BK323" s="222">
        <f>BK324</f>
        <v>0</v>
      </c>
    </row>
    <row r="324" s="2" customFormat="1" ht="24.15" customHeight="1">
      <c r="A324" s="38"/>
      <c r="B324" s="39"/>
      <c r="C324" s="225" t="s">
        <v>267</v>
      </c>
      <c r="D324" s="225" t="s">
        <v>120</v>
      </c>
      <c r="E324" s="226" t="s">
        <v>392</v>
      </c>
      <c r="F324" s="227" t="s">
        <v>393</v>
      </c>
      <c r="G324" s="228" t="s">
        <v>217</v>
      </c>
      <c r="H324" s="229">
        <v>3890.6640000000002</v>
      </c>
      <c r="I324" s="230"/>
      <c r="J324" s="231">
        <f>ROUND(I324*H324,2)</f>
        <v>0</v>
      </c>
      <c r="K324" s="232"/>
      <c r="L324" s="44"/>
      <c r="M324" s="233" t="s">
        <v>1</v>
      </c>
      <c r="N324" s="234" t="s">
        <v>38</v>
      </c>
      <c r="O324" s="97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124</v>
      </c>
      <c r="AT324" s="237" t="s">
        <v>120</v>
      </c>
      <c r="AU324" s="237" t="s">
        <v>125</v>
      </c>
      <c r="AY324" s="17" t="s">
        <v>118</v>
      </c>
      <c r="BE324" s="238">
        <f>IF(N324="základná",J324,0)</f>
        <v>0</v>
      </c>
      <c r="BF324" s="238">
        <f>IF(N324="znížená",J324,0)</f>
        <v>0</v>
      </c>
      <c r="BG324" s="238">
        <f>IF(N324="zákl. prenesená",J324,0)</f>
        <v>0</v>
      </c>
      <c r="BH324" s="238">
        <f>IF(N324="zníž. prenesená",J324,0)</f>
        <v>0</v>
      </c>
      <c r="BI324" s="238">
        <f>IF(N324="nulová",J324,0)</f>
        <v>0</v>
      </c>
      <c r="BJ324" s="17" t="s">
        <v>125</v>
      </c>
      <c r="BK324" s="238">
        <f>ROUND(I324*H324,2)</f>
        <v>0</v>
      </c>
      <c r="BL324" s="17" t="s">
        <v>124</v>
      </c>
      <c r="BM324" s="237" t="s">
        <v>394</v>
      </c>
    </row>
    <row r="325" s="12" customFormat="1" ht="25.92" customHeight="1">
      <c r="A325" s="12"/>
      <c r="B325" s="209"/>
      <c r="C325" s="210"/>
      <c r="D325" s="211" t="s">
        <v>71</v>
      </c>
      <c r="E325" s="212" t="s">
        <v>395</v>
      </c>
      <c r="F325" s="212" t="s">
        <v>396</v>
      </c>
      <c r="G325" s="210"/>
      <c r="H325" s="210"/>
      <c r="I325" s="213"/>
      <c r="J325" s="214">
        <f>BK325</f>
        <v>0</v>
      </c>
      <c r="K325" s="210"/>
      <c r="L325" s="215"/>
      <c r="M325" s="216"/>
      <c r="N325" s="217"/>
      <c r="O325" s="217"/>
      <c r="P325" s="218">
        <f>P326+P375</f>
        <v>0</v>
      </c>
      <c r="Q325" s="217"/>
      <c r="R325" s="218">
        <f>R326+R375</f>
        <v>0</v>
      </c>
      <c r="S325" s="217"/>
      <c r="T325" s="219">
        <f>T326+T375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0" t="s">
        <v>125</v>
      </c>
      <c r="AT325" s="221" t="s">
        <v>71</v>
      </c>
      <c r="AU325" s="221" t="s">
        <v>72</v>
      </c>
      <c r="AY325" s="220" t="s">
        <v>118</v>
      </c>
      <c r="BK325" s="222">
        <f>BK326+BK375</f>
        <v>0</v>
      </c>
    </row>
    <row r="326" s="12" customFormat="1" ht="22.8" customHeight="1">
      <c r="A326" s="12"/>
      <c r="B326" s="209"/>
      <c r="C326" s="210"/>
      <c r="D326" s="211" t="s">
        <v>71</v>
      </c>
      <c r="E326" s="223" t="s">
        <v>397</v>
      </c>
      <c r="F326" s="223" t="s">
        <v>398</v>
      </c>
      <c r="G326" s="210"/>
      <c r="H326" s="210"/>
      <c r="I326" s="213"/>
      <c r="J326" s="224">
        <f>BK326</f>
        <v>0</v>
      </c>
      <c r="K326" s="210"/>
      <c r="L326" s="215"/>
      <c r="M326" s="216"/>
      <c r="N326" s="217"/>
      <c r="O326" s="217"/>
      <c r="P326" s="218">
        <f>SUM(P327:P374)</f>
        <v>0</v>
      </c>
      <c r="Q326" s="217"/>
      <c r="R326" s="218">
        <f>SUM(R327:R374)</f>
        <v>0</v>
      </c>
      <c r="S326" s="217"/>
      <c r="T326" s="219">
        <f>SUM(T327:T374)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0" t="s">
        <v>125</v>
      </c>
      <c r="AT326" s="221" t="s">
        <v>71</v>
      </c>
      <c r="AU326" s="221" t="s">
        <v>79</v>
      </c>
      <c r="AY326" s="220" t="s">
        <v>118</v>
      </c>
      <c r="BK326" s="222">
        <f>SUM(BK327:BK374)</f>
        <v>0</v>
      </c>
    </row>
    <row r="327" s="2" customFormat="1" ht="24.15" customHeight="1">
      <c r="A327" s="38"/>
      <c r="B327" s="39"/>
      <c r="C327" s="225" t="s">
        <v>399</v>
      </c>
      <c r="D327" s="225" t="s">
        <v>120</v>
      </c>
      <c r="E327" s="226" t="s">
        <v>400</v>
      </c>
      <c r="F327" s="227" t="s">
        <v>401</v>
      </c>
      <c r="G327" s="228" t="s">
        <v>227</v>
      </c>
      <c r="H327" s="229">
        <v>12490</v>
      </c>
      <c r="I327" s="230"/>
      <c r="J327" s="231">
        <f>ROUND(I327*H327,2)</f>
        <v>0</v>
      </c>
      <c r="K327" s="232"/>
      <c r="L327" s="44"/>
      <c r="M327" s="233" t="s">
        <v>1</v>
      </c>
      <c r="N327" s="234" t="s">
        <v>38</v>
      </c>
      <c r="O327" s="97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171</v>
      </c>
      <c r="AT327" s="237" t="s">
        <v>120</v>
      </c>
      <c r="AU327" s="237" t="s">
        <v>125</v>
      </c>
      <c r="AY327" s="17" t="s">
        <v>118</v>
      </c>
      <c r="BE327" s="238">
        <f>IF(N327="základná",J327,0)</f>
        <v>0</v>
      </c>
      <c r="BF327" s="238">
        <f>IF(N327="znížená",J327,0)</f>
        <v>0</v>
      </c>
      <c r="BG327" s="238">
        <f>IF(N327="zákl. prenesená",J327,0)</f>
        <v>0</v>
      </c>
      <c r="BH327" s="238">
        <f>IF(N327="zníž. prenesená",J327,0)</f>
        <v>0</v>
      </c>
      <c r="BI327" s="238">
        <f>IF(N327="nulová",J327,0)</f>
        <v>0</v>
      </c>
      <c r="BJ327" s="17" t="s">
        <v>125</v>
      </c>
      <c r="BK327" s="238">
        <f>ROUND(I327*H327,2)</f>
        <v>0</v>
      </c>
      <c r="BL327" s="17" t="s">
        <v>171</v>
      </c>
      <c r="BM327" s="237" t="s">
        <v>402</v>
      </c>
    </row>
    <row r="328" s="13" customFormat="1">
      <c r="A328" s="13"/>
      <c r="B328" s="239"/>
      <c r="C328" s="240"/>
      <c r="D328" s="241" t="s">
        <v>126</v>
      </c>
      <c r="E328" s="242" t="s">
        <v>1</v>
      </c>
      <c r="F328" s="243" t="s">
        <v>403</v>
      </c>
      <c r="G328" s="240"/>
      <c r="H328" s="242" t="s">
        <v>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126</v>
      </c>
      <c r="AU328" s="249" t="s">
        <v>125</v>
      </c>
      <c r="AV328" s="13" t="s">
        <v>79</v>
      </c>
      <c r="AW328" s="13" t="s">
        <v>29</v>
      </c>
      <c r="AX328" s="13" t="s">
        <v>72</v>
      </c>
      <c r="AY328" s="249" t="s">
        <v>118</v>
      </c>
    </row>
    <row r="329" s="14" customFormat="1">
      <c r="A329" s="14"/>
      <c r="B329" s="250"/>
      <c r="C329" s="251"/>
      <c r="D329" s="241" t="s">
        <v>126</v>
      </c>
      <c r="E329" s="252" t="s">
        <v>1</v>
      </c>
      <c r="F329" s="253" t="s">
        <v>404</v>
      </c>
      <c r="G329" s="251"/>
      <c r="H329" s="254">
        <v>6590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126</v>
      </c>
      <c r="AU329" s="260" t="s">
        <v>125</v>
      </c>
      <c r="AV329" s="14" t="s">
        <v>125</v>
      </c>
      <c r="AW329" s="14" t="s">
        <v>29</v>
      </c>
      <c r="AX329" s="14" t="s">
        <v>72</v>
      </c>
      <c r="AY329" s="260" t="s">
        <v>118</v>
      </c>
    </row>
    <row r="330" s="13" customFormat="1">
      <c r="A330" s="13"/>
      <c r="B330" s="239"/>
      <c r="C330" s="240"/>
      <c r="D330" s="241" t="s">
        <v>126</v>
      </c>
      <c r="E330" s="242" t="s">
        <v>1</v>
      </c>
      <c r="F330" s="243" t="s">
        <v>405</v>
      </c>
      <c r="G330" s="240"/>
      <c r="H330" s="242" t="s">
        <v>1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126</v>
      </c>
      <c r="AU330" s="249" t="s">
        <v>125</v>
      </c>
      <c r="AV330" s="13" t="s">
        <v>79</v>
      </c>
      <c r="AW330" s="13" t="s">
        <v>29</v>
      </c>
      <c r="AX330" s="13" t="s">
        <v>72</v>
      </c>
      <c r="AY330" s="249" t="s">
        <v>118</v>
      </c>
    </row>
    <row r="331" s="14" customFormat="1">
      <c r="A331" s="14"/>
      <c r="B331" s="250"/>
      <c r="C331" s="251"/>
      <c r="D331" s="241" t="s">
        <v>126</v>
      </c>
      <c r="E331" s="252" t="s">
        <v>1</v>
      </c>
      <c r="F331" s="253" t="s">
        <v>406</v>
      </c>
      <c r="G331" s="251"/>
      <c r="H331" s="254">
        <v>5900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0" t="s">
        <v>126</v>
      </c>
      <c r="AU331" s="260" t="s">
        <v>125</v>
      </c>
      <c r="AV331" s="14" t="s">
        <v>125</v>
      </c>
      <c r="AW331" s="14" t="s">
        <v>29</v>
      </c>
      <c r="AX331" s="14" t="s">
        <v>72</v>
      </c>
      <c r="AY331" s="260" t="s">
        <v>118</v>
      </c>
    </row>
    <row r="332" s="15" customFormat="1">
      <c r="A332" s="15"/>
      <c r="B332" s="261"/>
      <c r="C332" s="262"/>
      <c r="D332" s="241" t="s">
        <v>126</v>
      </c>
      <c r="E332" s="263" t="s">
        <v>1</v>
      </c>
      <c r="F332" s="264" t="s">
        <v>131</v>
      </c>
      <c r="G332" s="262"/>
      <c r="H332" s="265">
        <v>12490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1" t="s">
        <v>126</v>
      </c>
      <c r="AU332" s="271" t="s">
        <v>125</v>
      </c>
      <c r="AV332" s="15" t="s">
        <v>124</v>
      </c>
      <c r="AW332" s="15" t="s">
        <v>29</v>
      </c>
      <c r="AX332" s="15" t="s">
        <v>79</v>
      </c>
      <c r="AY332" s="271" t="s">
        <v>118</v>
      </c>
    </row>
    <row r="333" s="2" customFormat="1" ht="24.15" customHeight="1">
      <c r="A333" s="38"/>
      <c r="B333" s="39"/>
      <c r="C333" s="272" t="s">
        <v>272</v>
      </c>
      <c r="D333" s="272" t="s">
        <v>224</v>
      </c>
      <c r="E333" s="273" t="s">
        <v>407</v>
      </c>
      <c r="F333" s="274" t="s">
        <v>408</v>
      </c>
      <c r="G333" s="275" t="s">
        <v>217</v>
      </c>
      <c r="H333" s="276">
        <v>2.7480000000000002</v>
      </c>
      <c r="I333" s="277"/>
      <c r="J333" s="278">
        <f>ROUND(I333*H333,2)</f>
        <v>0</v>
      </c>
      <c r="K333" s="279"/>
      <c r="L333" s="280"/>
      <c r="M333" s="281" t="s">
        <v>1</v>
      </c>
      <c r="N333" s="282" t="s">
        <v>38</v>
      </c>
      <c r="O333" s="97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200</v>
      </c>
      <c r="AT333" s="237" t="s">
        <v>224</v>
      </c>
      <c r="AU333" s="237" t="s">
        <v>125</v>
      </c>
      <c r="AY333" s="17" t="s">
        <v>118</v>
      </c>
      <c r="BE333" s="238">
        <f>IF(N333="základná",J333,0)</f>
        <v>0</v>
      </c>
      <c r="BF333" s="238">
        <f>IF(N333="znížená",J333,0)</f>
        <v>0</v>
      </c>
      <c r="BG333" s="238">
        <f>IF(N333="zákl. prenesená",J333,0)</f>
        <v>0</v>
      </c>
      <c r="BH333" s="238">
        <f>IF(N333="zníž. prenesená",J333,0)</f>
        <v>0</v>
      </c>
      <c r="BI333" s="238">
        <f>IF(N333="nulová",J333,0)</f>
        <v>0</v>
      </c>
      <c r="BJ333" s="17" t="s">
        <v>125</v>
      </c>
      <c r="BK333" s="238">
        <f>ROUND(I333*H333,2)</f>
        <v>0</v>
      </c>
      <c r="BL333" s="17" t="s">
        <v>171</v>
      </c>
      <c r="BM333" s="237" t="s">
        <v>409</v>
      </c>
    </row>
    <row r="334" s="14" customFormat="1">
      <c r="A334" s="14"/>
      <c r="B334" s="250"/>
      <c r="C334" s="251"/>
      <c r="D334" s="241" t="s">
        <v>126</v>
      </c>
      <c r="E334" s="252" t="s">
        <v>1</v>
      </c>
      <c r="F334" s="253" t="s">
        <v>410</v>
      </c>
      <c r="G334" s="251"/>
      <c r="H334" s="254">
        <v>2.7480000000000002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126</v>
      </c>
      <c r="AU334" s="260" t="s">
        <v>125</v>
      </c>
      <c r="AV334" s="14" t="s">
        <v>125</v>
      </c>
      <c r="AW334" s="14" t="s">
        <v>29</v>
      </c>
      <c r="AX334" s="14" t="s">
        <v>72</v>
      </c>
      <c r="AY334" s="260" t="s">
        <v>118</v>
      </c>
    </row>
    <row r="335" s="15" customFormat="1">
      <c r="A335" s="15"/>
      <c r="B335" s="261"/>
      <c r="C335" s="262"/>
      <c r="D335" s="241" t="s">
        <v>126</v>
      </c>
      <c r="E335" s="263" t="s">
        <v>1</v>
      </c>
      <c r="F335" s="264" t="s">
        <v>131</v>
      </c>
      <c r="G335" s="262"/>
      <c r="H335" s="265">
        <v>2.7480000000000002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1" t="s">
        <v>126</v>
      </c>
      <c r="AU335" s="271" t="s">
        <v>125</v>
      </c>
      <c r="AV335" s="15" t="s">
        <v>124</v>
      </c>
      <c r="AW335" s="15" t="s">
        <v>29</v>
      </c>
      <c r="AX335" s="15" t="s">
        <v>79</v>
      </c>
      <c r="AY335" s="271" t="s">
        <v>118</v>
      </c>
    </row>
    <row r="336" s="2" customFormat="1" ht="24.15" customHeight="1">
      <c r="A336" s="38"/>
      <c r="B336" s="39"/>
      <c r="C336" s="272" t="s">
        <v>411</v>
      </c>
      <c r="D336" s="272" t="s">
        <v>224</v>
      </c>
      <c r="E336" s="273" t="s">
        <v>412</v>
      </c>
      <c r="F336" s="274" t="s">
        <v>413</v>
      </c>
      <c r="G336" s="275" t="s">
        <v>217</v>
      </c>
      <c r="H336" s="276">
        <v>4.1950000000000003</v>
      </c>
      <c r="I336" s="277"/>
      <c r="J336" s="278">
        <f>ROUND(I336*H336,2)</f>
        <v>0</v>
      </c>
      <c r="K336" s="279"/>
      <c r="L336" s="280"/>
      <c r="M336" s="281" t="s">
        <v>1</v>
      </c>
      <c r="N336" s="282" t="s">
        <v>38</v>
      </c>
      <c r="O336" s="97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200</v>
      </c>
      <c r="AT336" s="237" t="s">
        <v>224</v>
      </c>
      <c r="AU336" s="237" t="s">
        <v>125</v>
      </c>
      <c r="AY336" s="17" t="s">
        <v>118</v>
      </c>
      <c r="BE336" s="238">
        <f>IF(N336="základná",J336,0)</f>
        <v>0</v>
      </c>
      <c r="BF336" s="238">
        <f>IF(N336="znížená",J336,0)</f>
        <v>0</v>
      </c>
      <c r="BG336" s="238">
        <f>IF(N336="zákl. prenesená",J336,0)</f>
        <v>0</v>
      </c>
      <c r="BH336" s="238">
        <f>IF(N336="zníž. prenesená",J336,0)</f>
        <v>0</v>
      </c>
      <c r="BI336" s="238">
        <f>IF(N336="nulová",J336,0)</f>
        <v>0</v>
      </c>
      <c r="BJ336" s="17" t="s">
        <v>125</v>
      </c>
      <c r="BK336" s="238">
        <f>ROUND(I336*H336,2)</f>
        <v>0</v>
      </c>
      <c r="BL336" s="17" t="s">
        <v>171</v>
      </c>
      <c r="BM336" s="237" t="s">
        <v>414</v>
      </c>
    </row>
    <row r="337" s="14" customFormat="1">
      <c r="A337" s="14"/>
      <c r="B337" s="250"/>
      <c r="C337" s="251"/>
      <c r="D337" s="241" t="s">
        <v>126</v>
      </c>
      <c r="E337" s="252" t="s">
        <v>1</v>
      </c>
      <c r="F337" s="253" t="s">
        <v>415</v>
      </c>
      <c r="G337" s="251"/>
      <c r="H337" s="254">
        <v>4.1950000000000003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126</v>
      </c>
      <c r="AU337" s="260" t="s">
        <v>125</v>
      </c>
      <c r="AV337" s="14" t="s">
        <v>125</v>
      </c>
      <c r="AW337" s="14" t="s">
        <v>29</v>
      </c>
      <c r="AX337" s="14" t="s">
        <v>72</v>
      </c>
      <c r="AY337" s="260" t="s">
        <v>118</v>
      </c>
    </row>
    <row r="338" s="15" customFormat="1">
      <c r="A338" s="15"/>
      <c r="B338" s="261"/>
      <c r="C338" s="262"/>
      <c r="D338" s="241" t="s">
        <v>126</v>
      </c>
      <c r="E338" s="263" t="s">
        <v>1</v>
      </c>
      <c r="F338" s="264" t="s">
        <v>131</v>
      </c>
      <c r="G338" s="262"/>
      <c r="H338" s="265">
        <v>4.1950000000000003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1" t="s">
        <v>126</v>
      </c>
      <c r="AU338" s="271" t="s">
        <v>125</v>
      </c>
      <c r="AV338" s="15" t="s">
        <v>124</v>
      </c>
      <c r="AW338" s="15" t="s">
        <v>29</v>
      </c>
      <c r="AX338" s="15" t="s">
        <v>79</v>
      </c>
      <c r="AY338" s="271" t="s">
        <v>118</v>
      </c>
    </row>
    <row r="339" s="2" customFormat="1" ht="24.15" customHeight="1">
      <c r="A339" s="38"/>
      <c r="B339" s="39"/>
      <c r="C339" s="272" t="s">
        <v>276</v>
      </c>
      <c r="D339" s="272" t="s">
        <v>224</v>
      </c>
      <c r="E339" s="273" t="s">
        <v>416</v>
      </c>
      <c r="F339" s="274" t="s">
        <v>417</v>
      </c>
      <c r="G339" s="275" t="s">
        <v>123</v>
      </c>
      <c r="H339" s="276">
        <v>324</v>
      </c>
      <c r="I339" s="277"/>
      <c r="J339" s="278">
        <f>ROUND(I339*H339,2)</f>
        <v>0</v>
      </c>
      <c r="K339" s="279"/>
      <c r="L339" s="280"/>
      <c r="M339" s="281" t="s">
        <v>1</v>
      </c>
      <c r="N339" s="282" t="s">
        <v>38</v>
      </c>
      <c r="O339" s="97"/>
      <c r="P339" s="235">
        <f>O339*H339</f>
        <v>0</v>
      </c>
      <c r="Q339" s="235">
        <v>0</v>
      </c>
      <c r="R339" s="235">
        <f>Q339*H339</f>
        <v>0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200</v>
      </c>
      <c r="AT339" s="237" t="s">
        <v>224</v>
      </c>
      <c r="AU339" s="237" t="s">
        <v>125</v>
      </c>
      <c r="AY339" s="17" t="s">
        <v>118</v>
      </c>
      <c r="BE339" s="238">
        <f>IF(N339="základná",J339,0)</f>
        <v>0</v>
      </c>
      <c r="BF339" s="238">
        <f>IF(N339="znížená",J339,0)</f>
        <v>0</v>
      </c>
      <c r="BG339" s="238">
        <f>IF(N339="zákl. prenesená",J339,0)</f>
        <v>0</v>
      </c>
      <c r="BH339" s="238">
        <f>IF(N339="zníž. prenesená",J339,0)</f>
        <v>0</v>
      </c>
      <c r="BI339" s="238">
        <f>IF(N339="nulová",J339,0)</f>
        <v>0</v>
      </c>
      <c r="BJ339" s="17" t="s">
        <v>125</v>
      </c>
      <c r="BK339" s="238">
        <f>ROUND(I339*H339,2)</f>
        <v>0</v>
      </c>
      <c r="BL339" s="17" t="s">
        <v>171</v>
      </c>
      <c r="BM339" s="237" t="s">
        <v>418</v>
      </c>
    </row>
    <row r="340" s="14" customFormat="1">
      <c r="A340" s="14"/>
      <c r="B340" s="250"/>
      <c r="C340" s="251"/>
      <c r="D340" s="241" t="s">
        <v>126</v>
      </c>
      <c r="E340" s="252" t="s">
        <v>1</v>
      </c>
      <c r="F340" s="253" t="s">
        <v>419</v>
      </c>
      <c r="G340" s="251"/>
      <c r="H340" s="254">
        <v>324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126</v>
      </c>
      <c r="AU340" s="260" t="s">
        <v>125</v>
      </c>
      <c r="AV340" s="14" t="s">
        <v>125</v>
      </c>
      <c r="AW340" s="14" t="s">
        <v>29</v>
      </c>
      <c r="AX340" s="14" t="s">
        <v>72</v>
      </c>
      <c r="AY340" s="260" t="s">
        <v>118</v>
      </c>
    </row>
    <row r="341" s="15" customFormat="1">
      <c r="A341" s="15"/>
      <c r="B341" s="261"/>
      <c r="C341" s="262"/>
      <c r="D341" s="241" t="s">
        <v>126</v>
      </c>
      <c r="E341" s="263" t="s">
        <v>1</v>
      </c>
      <c r="F341" s="264" t="s">
        <v>131</v>
      </c>
      <c r="G341" s="262"/>
      <c r="H341" s="265">
        <v>324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1" t="s">
        <v>126</v>
      </c>
      <c r="AU341" s="271" t="s">
        <v>125</v>
      </c>
      <c r="AV341" s="15" t="s">
        <v>124</v>
      </c>
      <c r="AW341" s="15" t="s">
        <v>29</v>
      </c>
      <c r="AX341" s="15" t="s">
        <v>79</v>
      </c>
      <c r="AY341" s="271" t="s">
        <v>118</v>
      </c>
    </row>
    <row r="342" s="2" customFormat="1" ht="24.15" customHeight="1">
      <c r="A342" s="38"/>
      <c r="B342" s="39"/>
      <c r="C342" s="225" t="s">
        <v>420</v>
      </c>
      <c r="D342" s="225" t="s">
        <v>120</v>
      </c>
      <c r="E342" s="226" t="s">
        <v>421</v>
      </c>
      <c r="F342" s="227" t="s">
        <v>422</v>
      </c>
      <c r="G342" s="228" t="s">
        <v>227</v>
      </c>
      <c r="H342" s="229">
        <v>2288</v>
      </c>
      <c r="I342" s="230"/>
      <c r="J342" s="231">
        <f>ROUND(I342*H342,2)</f>
        <v>0</v>
      </c>
      <c r="K342" s="232"/>
      <c r="L342" s="44"/>
      <c r="M342" s="233" t="s">
        <v>1</v>
      </c>
      <c r="N342" s="234" t="s">
        <v>38</v>
      </c>
      <c r="O342" s="97"/>
      <c r="P342" s="235">
        <f>O342*H342</f>
        <v>0</v>
      </c>
      <c r="Q342" s="235">
        <v>0</v>
      </c>
      <c r="R342" s="235">
        <f>Q342*H342</f>
        <v>0</v>
      </c>
      <c r="S342" s="235">
        <v>0</v>
      </c>
      <c r="T342" s="23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7" t="s">
        <v>171</v>
      </c>
      <c r="AT342" s="237" t="s">
        <v>120</v>
      </c>
      <c r="AU342" s="237" t="s">
        <v>125</v>
      </c>
      <c r="AY342" s="17" t="s">
        <v>118</v>
      </c>
      <c r="BE342" s="238">
        <f>IF(N342="základná",J342,0)</f>
        <v>0</v>
      </c>
      <c r="BF342" s="238">
        <f>IF(N342="znížená",J342,0)</f>
        <v>0</v>
      </c>
      <c r="BG342" s="238">
        <f>IF(N342="zákl. prenesená",J342,0)</f>
        <v>0</v>
      </c>
      <c r="BH342" s="238">
        <f>IF(N342="zníž. prenesená",J342,0)</f>
        <v>0</v>
      </c>
      <c r="BI342" s="238">
        <f>IF(N342="nulová",J342,0)</f>
        <v>0</v>
      </c>
      <c r="BJ342" s="17" t="s">
        <v>125</v>
      </c>
      <c r="BK342" s="238">
        <f>ROUND(I342*H342,2)</f>
        <v>0</v>
      </c>
      <c r="BL342" s="17" t="s">
        <v>171</v>
      </c>
      <c r="BM342" s="237" t="s">
        <v>423</v>
      </c>
    </row>
    <row r="343" s="13" customFormat="1">
      <c r="A343" s="13"/>
      <c r="B343" s="239"/>
      <c r="C343" s="240"/>
      <c r="D343" s="241" t="s">
        <v>126</v>
      </c>
      <c r="E343" s="242" t="s">
        <v>1</v>
      </c>
      <c r="F343" s="243" t="s">
        <v>424</v>
      </c>
      <c r="G343" s="240"/>
      <c r="H343" s="242" t="s">
        <v>1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126</v>
      </c>
      <c r="AU343" s="249" t="s">
        <v>125</v>
      </c>
      <c r="AV343" s="13" t="s">
        <v>79</v>
      </c>
      <c r="AW343" s="13" t="s">
        <v>29</v>
      </c>
      <c r="AX343" s="13" t="s">
        <v>72</v>
      </c>
      <c r="AY343" s="249" t="s">
        <v>118</v>
      </c>
    </row>
    <row r="344" s="14" customFormat="1">
      <c r="A344" s="14"/>
      <c r="B344" s="250"/>
      <c r="C344" s="251"/>
      <c r="D344" s="241" t="s">
        <v>126</v>
      </c>
      <c r="E344" s="252" t="s">
        <v>1</v>
      </c>
      <c r="F344" s="253" t="s">
        <v>425</v>
      </c>
      <c r="G344" s="251"/>
      <c r="H344" s="254">
        <v>2240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0" t="s">
        <v>126</v>
      </c>
      <c r="AU344" s="260" t="s">
        <v>125</v>
      </c>
      <c r="AV344" s="14" t="s">
        <v>125</v>
      </c>
      <c r="AW344" s="14" t="s">
        <v>29</v>
      </c>
      <c r="AX344" s="14" t="s">
        <v>72</v>
      </c>
      <c r="AY344" s="260" t="s">
        <v>118</v>
      </c>
    </row>
    <row r="345" s="13" customFormat="1">
      <c r="A345" s="13"/>
      <c r="B345" s="239"/>
      <c r="C345" s="240"/>
      <c r="D345" s="241" t="s">
        <v>126</v>
      </c>
      <c r="E345" s="242" t="s">
        <v>1</v>
      </c>
      <c r="F345" s="243" t="s">
        <v>426</v>
      </c>
      <c r="G345" s="240"/>
      <c r="H345" s="242" t="s">
        <v>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126</v>
      </c>
      <c r="AU345" s="249" t="s">
        <v>125</v>
      </c>
      <c r="AV345" s="13" t="s">
        <v>79</v>
      </c>
      <c r="AW345" s="13" t="s">
        <v>29</v>
      </c>
      <c r="AX345" s="13" t="s">
        <v>72</v>
      </c>
      <c r="AY345" s="249" t="s">
        <v>118</v>
      </c>
    </row>
    <row r="346" s="14" customFormat="1">
      <c r="A346" s="14"/>
      <c r="B346" s="250"/>
      <c r="C346" s="251"/>
      <c r="D346" s="241" t="s">
        <v>126</v>
      </c>
      <c r="E346" s="252" t="s">
        <v>1</v>
      </c>
      <c r="F346" s="253" t="s">
        <v>427</v>
      </c>
      <c r="G346" s="251"/>
      <c r="H346" s="254">
        <v>48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0" t="s">
        <v>126</v>
      </c>
      <c r="AU346" s="260" t="s">
        <v>125</v>
      </c>
      <c r="AV346" s="14" t="s">
        <v>125</v>
      </c>
      <c r="AW346" s="14" t="s">
        <v>29</v>
      </c>
      <c r="AX346" s="14" t="s">
        <v>72</v>
      </c>
      <c r="AY346" s="260" t="s">
        <v>118</v>
      </c>
    </row>
    <row r="347" s="15" customFormat="1">
      <c r="A347" s="15"/>
      <c r="B347" s="261"/>
      <c r="C347" s="262"/>
      <c r="D347" s="241" t="s">
        <v>126</v>
      </c>
      <c r="E347" s="263" t="s">
        <v>1</v>
      </c>
      <c r="F347" s="264" t="s">
        <v>131</v>
      </c>
      <c r="G347" s="262"/>
      <c r="H347" s="265">
        <v>2288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1" t="s">
        <v>126</v>
      </c>
      <c r="AU347" s="271" t="s">
        <v>125</v>
      </c>
      <c r="AV347" s="15" t="s">
        <v>124</v>
      </c>
      <c r="AW347" s="15" t="s">
        <v>29</v>
      </c>
      <c r="AX347" s="15" t="s">
        <v>79</v>
      </c>
      <c r="AY347" s="271" t="s">
        <v>118</v>
      </c>
    </row>
    <row r="348" s="2" customFormat="1" ht="24.15" customHeight="1">
      <c r="A348" s="38"/>
      <c r="B348" s="39"/>
      <c r="C348" s="272" t="s">
        <v>282</v>
      </c>
      <c r="D348" s="272" t="s">
        <v>224</v>
      </c>
      <c r="E348" s="273" t="s">
        <v>428</v>
      </c>
      <c r="F348" s="274" t="s">
        <v>429</v>
      </c>
      <c r="G348" s="275" t="s">
        <v>217</v>
      </c>
      <c r="H348" s="276">
        <v>2.464</v>
      </c>
      <c r="I348" s="277"/>
      <c r="J348" s="278">
        <f>ROUND(I348*H348,2)</f>
        <v>0</v>
      </c>
      <c r="K348" s="279"/>
      <c r="L348" s="280"/>
      <c r="M348" s="281" t="s">
        <v>1</v>
      </c>
      <c r="N348" s="282" t="s">
        <v>38</v>
      </c>
      <c r="O348" s="97"/>
      <c r="P348" s="235">
        <f>O348*H348</f>
        <v>0</v>
      </c>
      <c r="Q348" s="235">
        <v>0</v>
      </c>
      <c r="R348" s="235">
        <f>Q348*H348</f>
        <v>0</v>
      </c>
      <c r="S348" s="235">
        <v>0</v>
      </c>
      <c r="T348" s="23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7" t="s">
        <v>200</v>
      </c>
      <c r="AT348" s="237" t="s">
        <v>224</v>
      </c>
      <c r="AU348" s="237" t="s">
        <v>125</v>
      </c>
      <c r="AY348" s="17" t="s">
        <v>118</v>
      </c>
      <c r="BE348" s="238">
        <f>IF(N348="základná",J348,0)</f>
        <v>0</v>
      </c>
      <c r="BF348" s="238">
        <f>IF(N348="znížená",J348,0)</f>
        <v>0</v>
      </c>
      <c r="BG348" s="238">
        <f>IF(N348="zákl. prenesená",J348,0)</f>
        <v>0</v>
      </c>
      <c r="BH348" s="238">
        <f>IF(N348="zníž. prenesená",J348,0)</f>
        <v>0</v>
      </c>
      <c r="BI348" s="238">
        <f>IF(N348="nulová",J348,0)</f>
        <v>0</v>
      </c>
      <c r="BJ348" s="17" t="s">
        <v>125</v>
      </c>
      <c r="BK348" s="238">
        <f>ROUND(I348*H348,2)</f>
        <v>0</v>
      </c>
      <c r="BL348" s="17" t="s">
        <v>171</v>
      </c>
      <c r="BM348" s="237" t="s">
        <v>430</v>
      </c>
    </row>
    <row r="349" s="14" customFormat="1">
      <c r="A349" s="14"/>
      <c r="B349" s="250"/>
      <c r="C349" s="251"/>
      <c r="D349" s="241" t="s">
        <v>126</v>
      </c>
      <c r="E349" s="252" t="s">
        <v>1</v>
      </c>
      <c r="F349" s="253" t="s">
        <v>431</v>
      </c>
      <c r="G349" s="251"/>
      <c r="H349" s="254">
        <v>2.464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0" t="s">
        <v>126</v>
      </c>
      <c r="AU349" s="260" t="s">
        <v>125</v>
      </c>
      <c r="AV349" s="14" t="s">
        <v>125</v>
      </c>
      <c r="AW349" s="14" t="s">
        <v>29</v>
      </c>
      <c r="AX349" s="14" t="s">
        <v>72</v>
      </c>
      <c r="AY349" s="260" t="s">
        <v>118</v>
      </c>
    </row>
    <row r="350" s="15" customFormat="1">
      <c r="A350" s="15"/>
      <c r="B350" s="261"/>
      <c r="C350" s="262"/>
      <c r="D350" s="241" t="s">
        <v>126</v>
      </c>
      <c r="E350" s="263" t="s">
        <v>1</v>
      </c>
      <c r="F350" s="264" t="s">
        <v>131</v>
      </c>
      <c r="G350" s="262"/>
      <c r="H350" s="265">
        <v>2.464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1" t="s">
        <v>126</v>
      </c>
      <c r="AU350" s="271" t="s">
        <v>125</v>
      </c>
      <c r="AV350" s="15" t="s">
        <v>124</v>
      </c>
      <c r="AW350" s="15" t="s">
        <v>29</v>
      </c>
      <c r="AX350" s="15" t="s">
        <v>79</v>
      </c>
      <c r="AY350" s="271" t="s">
        <v>118</v>
      </c>
    </row>
    <row r="351" s="2" customFormat="1" ht="24.15" customHeight="1">
      <c r="A351" s="38"/>
      <c r="B351" s="39"/>
      <c r="C351" s="272" t="s">
        <v>432</v>
      </c>
      <c r="D351" s="272" t="s">
        <v>224</v>
      </c>
      <c r="E351" s="273" t="s">
        <v>433</v>
      </c>
      <c r="F351" s="274" t="s">
        <v>434</v>
      </c>
      <c r="G351" s="275" t="s">
        <v>217</v>
      </c>
      <c r="H351" s="276">
        <v>0.048000000000000001</v>
      </c>
      <c r="I351" s="277"/>
      <c r="J351" s="278">
        <f>ROUND(I351*H351,2)</f>
        <v>0</v>
      </c>
      <c r="K351" s="279"/>
      <c r="L351" s="280"/>
      <c r="M351" s="281" t="s">
        <v>1</v>
      </c>
      <c r="N351" s="282" t="s">
        <v>38</v>
      </c>
      <c r="O351" s="97"/>
      <c r="P351" s="235">
        <f>O351*H351</f>
        <v>0</v>
      </c>
      <c r="Q351" s="235">
        <v>0</v>
      </c>
      <c r="R351" s="235">
        <f>Q351*H351</f>
        <v>0</v>
      </c>
      <c r="S351" s="235">
        <v>0</v>
      </c>
      <c r="T351" s="23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7" t="s">
        <v>200</v>
      </c>
      <c r="AT351" s="237" t="s">
        <v>224</v>
      </c>
      <c r="AU351" s="237" t="s">
        <v>125</v>
      </c>
      <c r="AY351" s="17" t="s">
        <v>118</v>
      </c>
      <c r="BE351" s="238">
        <f>IF(N351="základná",J351,0)</f>
        <v>0</v>
      </c>
      <c r="BF351" s="238">
        <f>IF(N351="znížená",J351,0)</f>
        <v>0</v>
      </c>
      <c r="BG351" s="238">
        <f>IF(N351="zákl. prenesená",J351,0)</f>
        <v>0</v>
      </c>
      <c r="BH351" s="238">
        <f>IF(N351="zníž. prenesená",J351,0)</f>
        <v>0</v>
      </c>
      <c r="BI351" s="238">
        <f>IF(N351="nulová",J351,0)</f>
        <v>0</v>
      </c>
      <c r="BJ351" s="17" t="s">
        <v>125</v>
      </c>
      <c r="BK351" s="238">
        <f>ROUND(I351*H351,2)</f>
        <v>0</v>
      </c>
      <c r="BL351" s="17" t="s">
        <v>171</v>
      </c>
      <c r="BM351" s="237" t="s">
        <v>435</v>
      </c>
    </row>
    <row r="352" s="14" customFormat="1">
      <c r="A352" s="14"/>
      <c r="B352" s="250"/>
      <c r="C352" s="251"/>
      <c r="D352" s="241" t="s">
        <v>126</v>
      </c>
      <c r="E352" s="252" t="s">
        <v>1</v>
      </c>
      <c r="F352" s="253" t="s">
        <v>436</v>
      </c>
      <c r="G352" s="251"/>
      <c r="H352" s="254">
        <v>0.048000000000000001</v>
      </c>
      <c r="I352" s="255"/>
      <c r="J352" s="251"/>
      <c r="K352" s="251"/>
      <c r="L352" s="256"/>
      <c r="M352" s="257"/>
      <c r="N352" s="258"/>
      <c r="O352" s="258"/>
      <c r="P352" s="258"/>
      <c r="Q352" s="258"/>
      <c r="R352" s="258"/>
      <c r="S352" s="258"/>
      <c r="T352" s="25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0" t="s">
        <v>126</v>
      </c>
      <c r="AU352" s="260" t="s">
        <v>125</v>
      </c>
      <c r="AV352" s="14" t="s">
        <v>125</v>
      </c>
      <c r="AW352" s="14" t="s">
        <v>29</v>
      </c>
      <c r="AX352" s="14" t="s">
        <v>72</v>
      </c>
      <c r="AY352" s="260" t="s">
        <v>118</v>
      </c>
    </row>
    <row r="353" s="15" customFormat="1">
      <c r="A353" s="15"/>
      <c r="B353" s="261"/>
      <c r="C353" s="262"/>
      <c r="D353" s="241" t="s">
        <v>126</v>
      </c>
      <c r="E353" s="263" t="s">
        <v>1</v>
      </c>
      <c r="F353" s="264" t="s">
        <v>131</v>
      </c>
      <c r="G353" s="262"/>
      <c r="H353" s="265">
        <v>0.048000000000000001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1" t="s">
        <v>126</v>
      </c>
      <c r="AU353" s="271" t="s">
        <v>125</v>
      </c>
      <c r="AV353" s="15" t="s">
        <v>124</v>
      </c>
      <c r="AW353" s="15" t="s">
        <v>29</v>
      </c>
      <c r="AX353" s="15" t="s">
        <v>79</v>
      </c>
      <c r="AY353" s="271" t="s">
        <v>118</v>
      </c>
    </row>
    <row r="354" s="2" customFormat="1" ht="24.15" customHeight="1">
      <c r="A354" s="38"/>
      <c r="B354" s="39"/>
      <c r="C354" s="225" t="s">
        <v>286</v>
      </c>
      <c r="D354" s="225" t="s">
        <v>120</v>
      </c>
      <c r="E354" s="226" t="s">
        <v>437</v>
      </c>
      <c r="F354" s="227" t="s">
        <v>438</v>
      </c>
      <c r="G354" s="228" t="s">
        <v>227</v>
      </c>
      <c r="H354" s="229">
        <v>69561</v>
      </c>
      <c r="I354" s="230"/>
      <c r="J354" s="231">
        <f>ROUND(I354*H354,2)</f>
        <v>0</v>
      </c>
      <c r="K354" s="232"/>
      <c r="L354" s="44"/>
      <c r="M354" s="233" t="s">
        <v>1</v>
      </c>
      <c r="N354" s="234" t="s">
        <v>38</v>
      </c>
      <c r="O354" s="97"/>
      <c r="P354" s="235">
        <f>O354*H354</f>
        <v>0</v>
      </c>
      <c r="Q354" s="235">
        <v>0</v>
      </c>
      <c r="R354" s="235">
        <f>Q354*H354</f>
        <v>0</v>
      </c>
      <c r="S354" s="235">
        <v>0</v>
      </c>
      <c r="T354" s="23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7" t="s">
        <v>171</v>
      </c>
      <c r="AT354" s="237" t="s">
        <v>120</v>
      </c>
      <c r="AU354" s="237" t="s">
        <v>125</v>
      </c>
      <c r="AY354" s="17" t="s">
        <v>118</v>
      </c>
      <c r="BE354" s="238">
        <f>IF(N354="základná",J354,0)</f>
        <v>0</v>
      </c>
      <c r="BF354" s="238">
        <f>IF(N354="znížená",J354,0)</f>
        <v>0</v>
      </c>
      <c r="BG354" s="238">
        <f>IF(N354="zákl. prenesená",J354,0)</f>
        <v>0</v>
      </c>
      <c r="BH354" s="238">
        <f>IF(N354="zníž. prenesená",J354,0)</f>
        <v>0</v>
      </c>
      <c r="BI354" s="238">
        <f>IF(N354="nulová",J354,0)</f>
        <v>0</v>
      </c>
      <c r="BJ354" s="17" t="s">
        <v>125</v>
      </c>
      <c r="BK354" s="238">
        <f>ROUND(I354*H354,2)</f>
        <v>0</v>
      </c>
      <c r="BL354" s="17" t="s">
        <v>171</v>
      </c>
      <c r="BM354" s="237" t="s">
        <v>439</v>
      </c>
    </row>
    <row r="355" s="13" customFormat="1">
      <c r="A355" s="13"/>
      <c r="B355" s="239"/>
      <c r="C355" s="240"/>
      <c r="D355" s="241" t="s">
        <v>126</v>
      </c>
      <c r="E355" s="242" t="s">
        <v>1</v>
      </c>
      <c r="F355" s="243" t="s">
        <v>440</v>
      </c>
      <c r="G355" s="240"/>
      <c r="H355" s="242" t="s">
        <v>1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126</v>
      </c>
      <c r="AU355" s="249" t="s">
        <v>125</v>
      </c>
      <c r="AV355" s="13" t="s">
        <v>79</v>
      </c>
      <c r="AW355" s="13" t="s">
        <v>29</v>
      </c>
      <c r="AX355" s="13" t="s">
        <v>72</v>
      </c>
      <c r="AY355" s="249" t="s">
        <v>118</v>
      </c>
    </row>
    <row r="356" s="14" customFormat="1">
      <c r="A356" s="14"/>
      <c r="B356" s="250"/>
      <c r="C356" s="251"/>
      <c r="D356" s="241" t="s">
        <v>126</v>
      </c>
      <c r="E356" s="252" t="s">
        <v>1</v>
      </c>
      <c r="F356" s="253" t="s">
        <v>441</v>
      </c>
      <c r="G356" s="251"/>
      <c r="H356" s="254">
        <v>58794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0" t="s">
        <v>126</v>
      </c>
      <c r="AU356" s="260" t="s">
        <v>125</v>
      </c>
      <c r="AV356" s="14" t="s">
        <v>125</v>
      </c>
      <c r="AW356" s="14" t="s">
        <v>29</v>
      </c>
      <c r="AX356" s="14" t="s">
        <v>72</v>
      </c>
      <c r="AY356" s="260" t="s">
        <v>118</v>
      </c>
    </row>
    <row r="357" s="13" customFormat="1">
      <c r="A357" s="13"/>
      <c r="B357" s="239"/>
      <c r="C357" s="240"/>
      <c r="D357" s="241" t="s">
        <v>126</v>
      </c>
      <c r="E357" s="242" t="s">
        <v>1</v>
      </c>
      <c r="F357" s="243" t="s">
        <v>442</v>
      </c>
      <c r="G357" s="240"/>
      <c r="H357" s="242" t="s">
        <v>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126</v>
      </c>
      <c r="AU357" s="249" t="s">
        <v>125</v>
      </c>
      <c r="AV357" s="13" t="s">
        <v>79</v>
      </c>
      <c r="AW357" s="13" t="s">
        <v>29</v>
      </c>
      <c r="AX357" s="13" t="s">
        <v>72</v>
      </c>
      <c r="AY357" s="249" t="s">
        <v>118</v>
      </c>
    </row>
    <row r="358" s="14" customFormat="1">
      <c r="A358" s="14"/>
      <c r="B358" s="250"/>
      <c r="C358" s="251"/>
      <c r="D358" s="241" t="s">
        <v>126</v>
      </c>
      <c r="E358" s="252" t="s">
        <v>1</v>
      </c>
      <c r="F358" s="253" t="s">
        <v>443</v>
      </c>
      <c r="G358" s="251"/>
      <c r="H358" s="254">
        <v>10767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126</v>
      </c>
      <c r="AU358" s="260" t="s">
        <v>125</v>
      </c>
      <c r="AV358" s="14" t="s">
        <v>125</v>
      </c>
      <c r="AW358" s="14" t="s">
        <v>29</v>
      </c>
      <c r="AX358" s="14" t="s">
        <v>72</v>
      </c>
      <c r="AY358" s="260" t="s">
        <v>118</v>
      </c>
    </row>
    <row r="359" s="15" customFormat="1">
      <c r="A359" s="15"/>
      <c r="B359" s="261"/>
      <c r="C359" s="262"/>
      <c r="D359" s="241" t="s">
        <v>126</v>
      </c>
      <c r="E359" s="263" t="s">
        <v>1</v>
      </c>
      <c r="F359" s="264" t="s">
        <v>131</v>
      </c>
      <c r="G359" s="262"/>
      <c r="H359" s="265">
        <v>69561</v>
      </c>
      <c r="I359" s="266"/>
      <c r="J359" s="262"/>
      <c r="K359" s="262"/>
      <c r="L359" s="267"/>
      <c r="M359" s="268"/>
      <c r="N359" s="269"/>
      <c r="O359" s="269"/>
      <c r="P359" s="269"/>
      <c r="Q359" s="269"/>
      <c r="R359" s="269"/>
      <c r="S359" s="269"/>
      <c r="T359" s="27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1" t="s">
        <v>126</v>
      </c>
      <c r="AU359" s="271" t="s">
        <v>125</v>
      </c>
      <c r="AV359" s="15" t="s">
        <v>124</v>
      </c>
      <c r="AW359" s="15" t="s">
        <v>29</v>
      </c>
      <c r="AX359" s="15" t="s">
        <v>79</v>
      </c>
      <c r="AY359" s="271" t="s">
        <v>118</v>
      </c>
    </row>
    <row r="360" s="2" customFormat="1" ht="24.15" customHeight="1">
      <c r="A360" s="38"/>
      <c r="B360" s="39"/>
      <c r="C360" s="272" t="s">
        <v>444</v>
      </c>
      <c r="D360" s="272" t="s">
        <v>224</v>
      </c>
      <c r="E360" s="273" t="s">
        <v>445</v>
      </c>
      <c r="F360" s="274" t="s">
        <v>446</v>
      </c>
      <c r="G360" s="275" t="s">
        <v>217</v>
      </c>
      <c r="H360" s="276">
        <v>31.512</v>
      </c>
      <c r="I360" s="277"/>
      <c r="J360" s="278">
        <f>ROUND(I360*H360,2)</f>
        <v>0</v>
      </c>
      <c r="K360" s="279"/>
      <c r="L360" s="280"/>
      <c r="M360" s="281" t="s">
        <v>1</v>
      </c>
      <c r="N360" s="282" t="s">
        <v>38</v>
      </c>
      <c r="O360" s="97"/>
      <c r="P360" s="235">
        <f>O360*H360</f>
        <v>0</v>
      </c>
      <c r="Q360" s="235">
        <v>0</v>
      </c>
      <c r="R360" s="235">
        <f>Q360*H360</f>
        <v>0</v>
      </c>
      <c r="S360" s="235">
        <v>0</v>
      </c>
      <c r="T360" s="23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7" t="s">
        <v>200</v>
      </c>
      <c r="AT360" s="237" t="s">
        <v>224</v>
      </c>
      <c r="AU360" s="237" t="s">
        <v>125</v>
      </c>
      <c r="AY360" s="17" t="s">
        <v>118</v>
      </c>
      <c r="BE360" s="238">
        <f>IF(N360="základná",J360,0)</f>
        <v>0</v>
      </c>
      <c r="BF360" s="238">
        <f>IF(N360="znížená",J360,0)</f>
        <v>0</v>
      </c>
      <c r="BG360" s="238">
        <f>IF(N360="zákl. prenesená",J360,0)</f>
        <v>0</v>
      </c>
      <c r="BH360" s="238">
        <f>IF(N360="zníž. prenesená",J360,0)</f>
        <v>0</v>
      </c>
      <c r="BI360" s="238">
        <f>IF(N360="nulová",J360,0)</f>
        <v>0</v>
      </c>
      <c r="BJ360" s="17" t="s">
        <v>125</v>
      </c>
      <c r="BK360" s="238">
        <f>ROUND(I360*H360,2)</f>
        <v>0</v>
      </c>
      <c r="BL360" s="17" t="s">
        <v>171</v>
      </c>
      <c r="BM360" s="237" t="s">
        <v>447</v>
      </c>
    </row>
    <row r="361" s="14" customFormat="1">
      <c r="A361" s="14"/>
      <c r="B361" s="250"/>
      <c r="C361" s="251"/>
      <c r="D361" s="241" t="s">
        <v>126</v>
      </c>
      <c r="E361" s="252" t="s">
        <v>1</v>
      </c>
      <c r="F361" s="253" t="s">
        <v>448</v>
      </c>
      <c r="G361" s="251"/>
      <c r="H361" s="254">
        <v>31.512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0" t="s">
        <v>126</v>
      </c>
      <c r="AU361" s="260" t="s">
        <v>125</v>
      </c>
      <c r="AV361" s="14" t="s">
        <v>125</v>
      </c>
      <c r="AW361" s="14" t="s">
        <v>29</v>
      </c>
      <c r="AX361" s="14" t="s">
        <v>72</v>
      </c>
      <c r="AY361" s="260" t="s">
        <v>118</v>
      </c>
    </row>
    <row r="362" s="15" customFormat="1">
      <c r="A362" s="15"/>
      <c r="B362" s="261"/>
      <c r="C362" s="262"/>
      <c r="D362" s="241" t="s">
        <v>126</v>
      </c>
      <c r="E362" s="263" t="s">
        <v>1</v>
      </c>
      <c r="F362" s="264" t="s">
        <v>131</v>
      </c>
      <c r="G362" s="262"/>
      <c r="H362" s="265">
        <v>31.512</v>
      </c>
      <c r="I362" s="266"/>
      <c r="J362" s="262"/>
      <c r="K362" s="262"/>
      <c r="L362" s="267"/>
      <c r="M362" s="268"/>
      <c r="N362" s="269"/>
      <c r="O362" s="269"/>
      <c r="P362" s="269"/>
      <c r="Q362" s="269"/>
      <c r="R362" s="269"/>
      <c r="S362" s="269"/>
      <c r="T362" s="270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1" t="s">
        <v>126</v>
      </c>
      <c r="AU362" s="271" t="s">
        <v>125</v>
      </c>
      <c r="AV362" s="15" t="s">
        <v>124</v>
      </c>
      <c r="AW362" s="15" t="s">
        <v>29</v>
      </c>
      <c r="AX362" s="15" t="s">
        <v>79</v>
      </c>
      <c r="AY362" s="271" t="s">
        <v>118</v>
      </c>
    </row>
    <row r="363" s="2" customFormat="1" ht="16.5" customHeight="1">
      <c r="A363" s="38"/>
      <c r="B363" s="39"/>
      <c r="C363" s="272" t="s">
        <v>290</v>
      </c>
      <c r="D363" s="272" t="s">
        <v>224</v>
      </c>
      <c r="E363" s="273" t="s">
        <v>449</v>
      </c>
      <c r="F363" s="274" t="s">
        <v>450</v>
      </c>
      <c r="G363" s="275" t="s">
        <v>227</v>
      </c>
      <c r="H363" s="276">
        <v>28646.099999999999</v>
      </c>
      <c r="I363" s="277"/>
      <c r="J363" s="278">
        <f>ROUND(I363*H363,2)</f>
        <v>0</v>
      </c>
      <c r="K363" s="279"/>
      <c r="L363" s="280"/>
      <c r="M363" s="281" t="s">
        <v>1</v>
      </c>
      <c r="N363" s="282" t="s">
        <v>38</v>
      </c>
      <c r="O363" s="97"/>
      <c r="P363" s="235">
        <f>O363*H363</f>
        <v>0</v>
      </c>
      <c r="Q363" s="235">
        <v>0</v>
      </c>
      <c r="R363" s="235">
        <f>Q363*H363</f>
        <v>0</v>
      </c>
      <c r="S363" s="235">
        <v>0</v>
      </c>
      <c r="T363" s="23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7" t="s">
        <v>200</v>
      </c>
      <c r="AT363" s="237" t="s">
        <v>224</v>
      </c>
      <c r="AU363" s="237" t="s">
        <v>125</v>
      </c>
      <c r="AY363" s="17" t="s">
        <v>118</v>
      </c>
      <c r="BE363" s="238">
        <f>IF(N363="základná",J363,0)</f>
        <v>0</v>
      </c>
      <c r="BF363" s="238">
        <f>IF(N363="znížená",J363,0)</f>
        <v>0</v>
      </c>
      <c r="BG363" s="238">
        <f>IF(N363="zákl. prenesená",J363,0)</f>
        <v>0</v>
      </c>
      <c r="BH363" s="238">
        <f>IF(N363="zníž. prenesená",J363,0)</f>
        <v>0</v>
      </c>
      <c r="BI363" s="238">
        <f>IF(N363="nulová",J363,0)</f>
        <v>0</v>
      </c>
      <c r="BJ363" s="17" t="s">
        <v>125</v>
      </c>
      <c r="BK363" s="238">
        <f>ROUND(I363*H363,2)</f>
        <v>0</v>
      </c>
      <c r="BL363" s="17" t="s">
        <v>171</v>
      </c>
      <c r="BM363" s="237" t="s">
        <v>451</v>
      </c>
    </row>
    <row r="364" s="14" customFormat="1">
      <c r="A364" s="14"/>
      <c r="B364" s="250"/>
      <c r="C364" s="251"/>
      <c r="D364" s="241" t="s">
        <v>126</v>
      </c>
      <c r="E364" s="252" t="s">
        <v>1</v>
      </c>
      <c r="F364" s="253" t="s">
        <v>452</v>
      </c>
      <c r="G364" s="251"/>
      <c r="H364" s="254">
        <v>27282</v>
      </c>
      <c r="I364" s="255"/>
      <c r="J364" s="251"/>
      <c r="K364" s="251"/>
      <c r="L364" s="256"/>
      <c r="M364" s="257"/>
      <c r="N364" s="258"/>
      <c r="O364" s="258"/>
      <c r="P364" s="258"/>
      <c r="Q364" s="258"/>
      <c r="R364" s="258"/>
      <c r="S364" s="258"/>
      <c r="T364" s="25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0" t="s">
        <v>126</v>
      </c>
      <c r="AU364" s="260" t="s">
        <v>125</v>
      </c>
      <c r="AV364" s="14" t="s">
        <v>125</v>
      </c>
      <c r="AW364" s="14" t="s">
        <v>29</v>
      </c>
      <c r="AX364" s="14" t="s">
        <v>72</v>
      </c>
      <c r="AY364" s="260" t="s">
        <v>118</v>
      </c>
    </row>
    <row r="365" s="15" customFormat="1">
      <c r="A365" s="15"/>
      <c r="B365" s="261"/>
      <c r="C365" s="262"/>
      <c r="D365" s="241" t="s">
        <v>126</v>
      </c>
      <c r="E365" s="263" t="s">
        <v>1</v>
      </c>
      <c r="F365" s="264" t="s">
        <v>131</v>
      </c>
      <c r="G365" s="262"/>
      <c r="H365" s="265">
        <v>27282</v>
      </c>
      <c r="I365" s="266"/>
      <c r="J365" s="262"/>
      <c r="K365" s="262"/>
      <c r="L365" s="267"/>
      <c r="M365" s="268"/>
      <c r="N365" s="269"/>
      <c r="O365" s="269"/>
      <c r="P365" s="269"/>
      <c r="Q365" s="269"/>
      <c r="R365" s="269"/>
      <c r="S365" s="269"/>
      <c r="T365" s="270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1" t="s">
        <v>126</v>
      </c>
      <c r="AU365" s="271" t="s">
        <v>125</v>
      </c>
      <c r="AV365" s="15" t="s">
        <v>124</v>
      </c>
      <c r="AW365" s="15" t="s">
        <v>29</v>
      </c>
      <c r="AX365" s="15" t="s">
        <v>72</v>
      </c>
      <c r="AY365" s="271" t="s">
        <v>118</v>
      </c>
    </row>
    <row r="366" s="14" customFormat="1">
      <c r="A366" s="14"/>
      <c r="B366" s="250"/>
      <c r="C366" s="251"/>
      <c r="D366" s="241" t="s">
        <v>126</v>
      </c>
      <c r="E366" s="252" t="s">
        <v>1</v>
      </c>
      <c r="F366" s="253" t="s">
        <v>453</v>
      </c>
      <c r="G366" s="251"/>
      <c r="H366" s="254">
        <v>28646.099999999999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0" t="s">
        <v>126</v>
      </c>
      <c r="AU366" s="260" t="s">
        <v>125</v>
      </c>
      <c r="AV366" s="14" t="s">
        <v>125</v>
      </c>
      <c r="AW366" s="14" t="s">
        <v>29</v>
      </c>
      <c r="AX366" s="14" t="s">
        <v>72</v>
      </c>
      <c r="AY366" s="260" t="s">
        <v>118</v>
      </c>
    </row>
    <row r="367" s="15" customFormat="1">
      <c r="A367" s="15"/>
      <c r="B367" s="261"/>
      <c r="C367" s="262"/>
      <c r="D367" s="241" t="s">
        <v>126</v>
      </c>
      <c r="E367" s="263" t="s">
        <v>1</v>
      </c>
      <c r="F367" s="264" t="s">
        <v>131</v>
      </c>
      <c r="G367" s="262"/>
      <c r="H367" s="265">
        <v>28646.099999999999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1" t="s">
        <v>126</v>
      </c>
      <c r="AU367" s="271" t="s">
        <v>125</v>
      </c>
      <c r="AV367" s="15" t="s">
        <v>124</v>
      </c>
      <c r="AW367" s="15" t="s">
        <v>29</v>
      </c>
      <c r="AX367" s="15" t="s">
        <v>79</v>
      </c>
      <c r="AY367" s="271" t="s">
        <v>118</v>
      </c>
    </row>
    <row r="368" s="2" customFormat="1" ht="16.5" customHeight="1">
      <c r="A368" s="38"/>
      <c r="B368" s="39"/>
      <c r="C368" s="272" t="s">
        <v>454</v>
      </c>
      <c r="D368" s="272" t="s">
        <v>224</v>
      </c>
      <c r="E368" s="273" t="s">
        <v>455</v>
      </c>
      <c r="F368" s="274" t="s">
        <v>456</v>
      </c>
      <c r="G368" s="275" t="s">
        <v>227</v>
      </c>
      <c r="H368" s="276">
        <v>11305.35</v>
      </c>
      <c r="I368" s="277"/>
      <c r="J368" s="278">
        <f>ROUND(I368*H368,2)</f>
        <v>0</v>
      </c>
      <c r="K368" s="279"/>
      <c r="L368" s="280"/>
      <c r="M368" s="281" t="s">
        <v>1</v>
      </c>
      <c r="N368" s="282" t="s">
        <v>38</v>
      </c>
      <c r="O368" s="97"/>
      <c r="P368" s="235">
        <f>O368*H368</f>
        <v>0</v>
      </c>
      <c r="Q368" s="235">
        <v>0</v>
      </c>
      <c r="R368" s="235">
        <f>Q368*H368</f>
        <v>0</v>
      </c>
      <c r="S368" s="235">
        <v>0</v>
      </c>
      <c r="T368" s="23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7" t="s">
        <v>200</v>
      </c>
      <c r="AT368" s="237" t="s">
        <v>224</v>
      </c>
      <c r="AU368" s="237" t="s">
        <v>125</v>
      </c>
      <c r="AY368" s="17" t="s">
        <v>118</v>
      </c>
      <c r="BE368" s="238">
        <f>IF(N368="základná",J368,0)</f>
        <v>0</v>
      </c>
      <c r="BF368" s="238">
        <f>IF(N368="znížená",J368,0)</f>
        <v>0</v>
      </c>
      <c r="BG368" s="238">
        <f>IF(N368="zákl. prenesená",J368,0)</f>
        <v>0</v>
      </c>
      <c r="BH368" s="238">
        <f>IF(N368="zníž. prenesená",J368,0)</f>
        <v>0</v>
      </c>
      <c r="BI368" s="238">
        <f>IF(N368="nulová",J368,0)</f>
        <v>0</v>
      </c>
      <c r="BJ368" s="17" t="s">
        <v>125</v>
      </c>
      <c r="BK368" s="238">
        <f>ROUND(I368*H368,2)</f>
        <v>0</v>
      </c>
      <c r="BL368" s="17" t="s">
        <v>171</v>
      </c>
      <c r="BM368" s="237" t="s">
        <v>457</v>
      </c>
    </row>
    <row r="369" s="14" customFormat="1">
      <c r="A369" s="14"/>
      <c r="B369" s="250"/>
      <c r="C369" s="251"/>
      <c r="D369" s="241" t="s">
        <v>126</v>
      </c>
      <c r="E369" s="252" t="s">
        <v>1</v>
      </c>
      <c r="F369" s="253" t="s">
        <v>443</v>
      </c>
      <c r="G369" s="251"/>
      <c r="H369" s="254">
        <v>10767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0" t="s">
        <v>126</v>
      </c>
      <c r="AU369" s="260" t="s">
        <v>125</v>
      </c>
      <c r="AV369" s="14" t="s">
        <v>125</v>
      </c>
      <c r="AW369" s="14" t="s">
        <v>29</v>
      </c>
      <c r="AX369" s="14" t="s">
        <v>72</v>
      </c>
      <c r="AY369" s="260" t="s">
        <v>118</v>
      </c>
    </row>
    <row r="370" s="15" customFormat="1">
      <c r="A370" s="15"/>
      <c r="B370" s="261"/>
      <c r="C370" s="262"/>
      <c r="D370" s="241" t="s">
        <v>126</v>
      </c>
      <c r="E370" s="263" t="s">
        <v>1</v>
      </c>
      <c r="F370" s="264" t="s">
        <v>131</v>
      </c>
      <c r="G370" s="262"/>
      <c r="H370" s="265">
        <v>10767</v>
      </c>
      <c r="I370" s="266"/>
      <c r="J370" s="262"/>
      <c r="K370" s="262"/>
      <c r="L370" s="267"/>
      <c r="M370" s="268"/>
      <c r="N370" s="269"/>
      <c r="O370" s="269"/>
      <c r="P370" s="269"/>
      <c r="Q370" s="269"/>
      <c r="R370" s="269"/>
      <c r="S370" s="269"/>
      <c r="T370" s="27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1" t="s">
        <v>126</v>
      </c>
      <c r="AU370" s="271" t="s">
        <v>125</v>
      </c>
      <c r="AV370" s="15" t="s">
        <v>124</v>
      </c>
      <c r="AW370" s="15" t="s">
        <v>29</v>
      </c>
      <c r="AX370" s="15" t="s">
        <v>72</v>
      </c>
      <c r="AY370" s="271" t="s">
        <v>118</v>
      </c>
    </row>
    <row r="371" s="14" customFormat="1">
      <c r="A371" s="14"/>
      <c r="B371" s="250"/>
      <c r="C371" s="251"/>
      <c r="D371" s="241" t="s">
        <v>126</v>
      </c>
      <c r="E371" s="252" t="s">
        <v>1</v>
      </c>
      <c r="F371" s="253" t="s">
        <v>458</v>
      </c>
      <c r="G371" s="251"/>
      <c r="H371" s="254">
        <v>11305.35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126</v>
      </c>
      <c r="AU371" s="260" t="s">
        <v>125</v>
      </c>
      <c r="AV371" s="14" t="s">
        <v>125</v>
      </c>
      <c r="AW371" s="14" t="s">
        <v>29</v>
      </c>
      <c r="AX371" s="14" t="s">
        <v>72</v>
      </c>
      <c r="AY371" s="260" t="s">
        <v>118</v>
      </c>
    </row>
    <row r="372" s="15" customFormat="1">
      <c r="A372" s="15"/>
      <c r="B372" s="261"/>
      <c r="C372" s="262"/>
      <c r="D372" s="241" t="s">
        <v>126</v>
      </c>
      <c r="E372" s="263" t="s">
        <v>1</v>
      </c>
      <c r="F372" s="264" t="s">
        <v>131</v>
      </c>
      <c r="G372" s="262"/>
      <c r="H372" s="265">
        <v>11305.35</v>
      </c>
      <c r="I372" s="266"/>
      <c r="J372" s="262"/>
      <c r="K372" s="262"/>
      <c r="L372" s="267"/>
      <c r="M372" s="268"/>
      <c r="N372" s="269"/>
      <c r="O372" s="269"/>
      <c r="P372" s="269"/>
      <c r="Q372" s="269"/>
      <c r="R372" s="269"/>
      <c r="S372" s="269"/>
      <c r="T372" s="27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1" t="s">
        <v>126</v>
      </c>
      <c r="AU372" s="271" t="s">
        <v>125</v>
      </c>
      <c r="AV372" s="15" t="s">
        <v>124</v>
      </c>
      <c r="AW372" s="15" t="s">
        <v>29</v>
      </c>
      <c r="AX372" s="15" t="s">
        <v>79</v>
      </c>
      <c r="AY372" s="271" t="s">
        <v>118</v>
      </c>
    </row>
    <row r="373" s="2" customFormat="1" ht="24.15" customHeight="1">
      <c r="A373" s="38"/>
      <c r="B373" s="39"/>
      <c r="C373" s="225" t="s">
        <v>296</v>
      </c>
      <c r="D373" s="225" t="s">
        <v>120</v>
      </c>
      <c r="E373" s="226" t="s">
        <v>459</v>
      </c>
      <c r="F373" s="227" t="s">
        <v>460</v>
      </c>
      <c r="G373" s="228" t="s">
        <v>461</v>
      </c>
      <c r="H373" s="283"/>
      <c r="I373" s="230"/>
      <c r="J373" s="231">
        <f>ROUND(I373*H373,2)</f>
        <v>0</v>
      </c>
      <c r="K373" s="232"/>
      <c r="L373" s="44"/>
      <c r="M373" s="233" t="s">
        <v>1</v>
      </c>
      <c r="N373" s="234" t="s">
        <v>38</v>
      </c>
      <c r="O373" s="97"/>
      <c r="P373" s="235">
        <f>O373*H373</f>
        <v>0</v>
      </c>
      <c r="Q373" s="235">
        <v>0</v>
      </c>
      <c r="R373" s="235">
        <f>Q373*H373</f>
        <v>0</v>
      </c>
      <c r="S373" s="235">
        <v>0</v>
      </c>
      <c r="T373" s="23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171</v>
      </c>
      <c r="AT373" s="237" t="s">
        <v>120</v>
      </c>
      <c r="AU373" s="237" t="s">
        <v>125</v>
      </c>
      <c r="AY373" s="17" t="s">
        <v>118</v>
      </c>
      <c r="BE373" s="238">
        <f>IF(N373="základná",J373,0)</f>
        <v>0</v>
      </c>
      <c r="BF373" s="238">
        <f>IF(N373="znížená",J373,0)</f>
        <v>0</v>
      </c>
      <c r="BG373" s="238">
        <f>IF(N373="zákl. prenesená",J373,0)</f>
        <v>0</v>
      </c>
      <c r="BH373" s="238">
        <f>IF(N373="zníž. prenesená",J373,0)</f>
        <v>0</v>
      </c>
      <c r="BI373" s="238">
        <f>IF(N373="nulová",J373,0)</f>
        <v>0</v>
      </c>
      <c r="BJ373" s="17" t="s">
        <v>125</v>
      </c>
      <c r="BK373" s="238">
        <f>ROUND(I373*H373,2)</f>
        <v>0</v>
      </c>
      <c r="BL373" s="17" t="s">
        <v>171</v>
      </c>
      <c r="BM373" s="237" t="s">
        <v>462</v>
      </c>
    </row>
    <row r="374" s="2" customFormat="1" ht="24.15" customHeight="1">
      <c r="A374" s="38"/>
      <c r="B374" s="39"/>
      <c r="C374" s="225" t="s">
        <v>463</v>
      </c>
      <c r="D374" s="225" t="s">
        <v>120</v>
      </c>
      <c r="E374" s="226" t="s">
        <v>464</v>
      </c>
      <c r="F374" s="227" t="s">
        <v>465</v>
      </c>
      <c r="G374" s="228" t="s">
        <v>461</v>
      </c>
      <c r="H374" s="283"/>
      <c r="I374" s="230"/>
      <c r="J374" s="231">
        <f>ROUND(I374*H374,2)</f>
        <v>0</v>
      </c>
      <c r="K374" s="232"/>
      <c r="L374" s="44"/>
      <c r="M374" s="233" t="s">
        <v>1</v>
      </c>
      <c r="N374" s="234" t="s">
        <v>38</v>
      </c>
      <c r="O374" s="97"/>
      <c r="P374" s="235">
        <f>O374*H374</f>
        <v>0</v>
      </c>
      <c r="Q374" s="235">
        <v>0</v>
      </c>
      <c r="R374" s="235">
        <f>Q374*H374</f>
        <v>0</v>
      </c>
      <c r="S374" s="235">
        <v>0</v>
      </c>
      <c r="T374" s="23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7" t="s">
        <v>171</v>
      </c>
      <c r="AT374" s="237" t="s">
        <v>120</v>
      </c>
      <c r="AU374" s="237" t="s">
        <v>125</v>
      </c>
      <c r="AY374" s="17" t="s">
        <v>118</v>
      </c>
      <c r="BE374" s="238">
        <f>IF(N374="základná",J374,0)</f>
        <v>0</v>
      </c>
      <c r="BF374" s="238">
        <f>IF(N374="znížená",J374,0)</f>
        <v>0</v>
      </c>
      <c r="BG374" s="238">
        <f>IF(N374="zákl. prenesená",J374,0)</f>
        <v>0</v>
      </c>
      <c r="BH374" s="238">
        <f>IF(N374="zníž. prenesená",J374,0)</f>
        <v>0</v>
      </c>
      <c r="BI374" s="238">
        <f>IF(N374="nulová",J374,0)</f>
        <v>0</v>
      </c>
      <c r="BJ374" s="17" t="s">
        <v>125</v>
      </c>
      <c r="BK374" s="238">
        <f>ROUND(I374*H374,2)</f>
        <v>0</v>
      </c>
      <c r="BL374" s="17" t="s">
        <v>171</v>
      </c>
      <c r="BM374" s="237" t="s">
        <v>466</v>
      </c>
    </row>
    <row r="375" s="12" customFormat="1" ht="22.8" customHeight="1">
      <c r="A375" s="12"/>
      <c r="B375" s="209"/>
      <c r="C375" s="210"/>
      <c r="D375" s="211" t="s">
        <v>71</v>
      </c>
      <c r="E375" s="223" t="s">
        <v>467</v>
      </c>
      <c r="F375" s="223" t="s">
        <v>468</v>
      </c>
      <c r="G375" s="210"/>
      <c r="H375" s="210"/>
      <c r="I375" s="213"/>
      <c r="J375" s="224">
        <f>BK375</f>
        <v>0</v>
      </c>
      <c r="K375" s="210"/>
      <c r="L375" s="215"/>
      <c r="M375" s="216"/>
      <c r="N375" s="217"/>
      <c r="O375" s="217"/>
      <c r="P375" s="218">
        <f>SUM(P376:P379)</f>
        <v>0</v>
      </c>
      <c r="Q375" s="217"/>
      <c r="R375" s="218">
        <f>SUM(R376:R379)</f>
        <v>0</v>
      </c>
      <c r="S375" s="217"/>
      <c r="T375" s="219">
        <f>SUM(T376:T379)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0" t="s">
        <v>125</v>
      </c>
      <c r="AT375" s="221" t="s">
        <v>71</v>
      </c>
      <c r="AU375" s="221" t="s">
        <v>79</v>
      </c>
      <c r="AY375" s="220" t="s">
        <v>118</v>
      </c>
      <c r="BK375" s="222">
        <f>SUM(BK376:BK379)</f>
        <v>0</v>
      </c>
    </row>
    <row r="376" s="2" customFormat="1" ht="24.15" customHeight="1">
      <c r="A376" s="38"/>
      <c r="B376" s="39"/>
      <c r="C376" s="225" t="s">
        <v>299</v>
      </c>
      <c r="D376" s="225" t="s">
        <v>120</v>
      </c>
      <c r="E376" s="226" t="s">
        <v>469</v>
      </c>
      <c r="F376" s="227" t="s">
        <v>470</v>
      </c>
      <c r="G376" s="228" t="s">
        <v>123</v>
      </c>
      <c r="H376" s="229">
        <v>485</v>
      </c>
      <c r="I376" s="230"/>
      <c r="J376" s="231">
        <f>ROUND(I376*H376,2)</f>
        <v>0</v>
      </c>
      <c r="K376" s="232"/>
      <c r="L376" s="44"/>
      <c r="M376" s="233" t="s">
        <v>1</v>
      </c>
      <c r="N376" s="234" t="s">
        <v>38</v>
      </c>
      <c r="O376" s="97"/>
      <c r="P376" s="235">
        <f>O376*H376</f>
        <v>0</v>
      </c>
      <c r="Q376" s="235">
        <v>0</v>
      </c>
      <c r="R376" s="235">
        <f>Q376*H376</f>
        <v>0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171</v>
      </c>
      <c r="AT376" s="237" t="s">
        <v>120</v>
      </c>
      <c r="AU376" s="237" t="s">
        <v>125</v>
      </c>
      <c r="AY376" s="17" t="s">
        <v>118</v>
      </c>
      <c r="BE376" s="238">
        <f>IF(N376="základná",J376,0)</f>
        <v>0</v>
      </c>
      <c r="BF376" s="238">
        <f>IF(N376="znížená",J376,0)</f>
        <v>0</v>
      </c>
      <c r="BG376" s="238">
        <f>IF(N376="zákl. prenesená",J376,0)</f>
        <v>0</v>
      </c>
      <c r="BH376" s="238">
        <f>IF(N376="zníž. prenesená",J376,0)</f>
        <v>0</v>
      </c>
      <c r="BI376" s="238">
        <f>IF(N376="nulová",J376,0)</f>
        <v>0</v>
      </c>
      <c r="BJ376" s="17" t="s">
        <v>125</v>
      </c>
      <c r="BK376" s="238">
        <f>ROUND(I376*H376,2)</f>
        <v>0</v>
      </c>
      <c r="BL376" s="17" t="s">
        <v>171</v>
      </c>
      <c r="BM376" s="237" t="s">
        <v>471</v>
      </c>
    </row>
    <row r="377" s="2" customFormat="1" ht="24.15" customHeight="1">
      <c r="A377" s="38"/>
      <c r="B377" s="39"/>
      <c r="C377" s="225" t="s">
        <v>472</v>
      </c>
      <c r="D377" s="225" t="s">
        <v>120</v>
      </c>
      <c r="E377" s="226" t="s">
        <v>473</v>
      </c>
      <c r="F377" s="227" t="s">
        <v>474</v>
      </c>
      <c r="G377" s="228" t="s">
        <v>123</v>
      </c>
      <c r="H377" s="229">
        <v>485</v>
      </c>
      <c r="I377" s="230"/>
      <c r="J377" s="231">
        <f>ROUND(I377*H377,2)</f>
        <v>0</v>
      </c>
      <c r="K377" s="232"/>
      <c r="L377" s="44"/>
      <c r="M377" s="233" t="s">
        <v>1</v>
      </c>
      <c r="N377" s="234" t="s">
        <v>38</v>
      </c>
      <c r="O377" s="97"/>
      <c r="P377" s="235">
        <f>O377*H377</f>
        <v>0</v>
      </c>
      <c r="Q377" s="235">
        <v>0</v>
      </c>
      <c r="R377" s="235">
        <f>Q377*H377</f>
        <v>0</v>
      </c>
      <c r="S377" s="235">
        <v>0</v>
      </c>
      <c r="T377" s="23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7" t="s">
        <v>171</v>
      </c>
      <c r="AT377" s="237" t="s">
        <v>120</v>
      </c>
      <c r="AU377" s="237" t="s">
        <v>125</v>
      </c>
      <c r="AY377" s="17" t="s">
        <v>118</v>
      </c>
      <c r="BE377" s="238">
        <f>IF(N377="základná",J377,0)</f>
        <v>0</v>
      </c>
      <c r="BF377" s="238">
        <f>IF(N377="znížená",J377,0)</f>
        <v>0</v>
      </c>
      <c r="BG377" s="238">
        <f>IF(N377="zákl. prenesená",J377,0)</f>
        <v>0</v>
      </c>
      <c r="BH377" s="238">
        <f>IF(N377="zníž. prenesená",J377,0)</f>
        <v>0</v>
      </c>
      <c r="BI377" s="238">
        <f>IF(N377="nulová",J377,0)</f>
        <v>0</v>
      </c>
      <c r="BJ377" s="17" t="s">
        <v>125</v>
      </c>
      <c r="BK377" s="238">
        <f>ROUND(I377*H377,2)</f>
        <v>0</v>
      </c>
      <c r="BL377" s="17" t="s">
        <v>171</v>
      </c>
      <c r="BM377" s="237" t="s">
        <v>475</v>
      </c>
    </row>
    <row r="378" s="2" customFormat="1" ht="24.15" customHeight="1">
      <c r="A378" s="38"/>
      <c r="B378" s="39"/>
      <c r="C378" s="225" t="s">
        <v>305</v>
      </c>
      <c r="D378" s="225" t="s">
        <v>120</v>
      </c>
      <c r="E378" s="226" t="s">
        <v>476</v>
      </c>
      <c r="F378" s="227" t="s">
        <v>477</v>
      </c>
      <c r="G378" s="228" t="s">
        <v>123</v>
      </c>
      <c r="H378" s="229">
        <v>200</v>
      </c>
      <c r="I378" s="230"/>
      <c r="J378" s="231">
        <f>ROUND(I378*H378,2)</f>
        <v>0</v>
      </c>
      <c r="K378" s="232"/>
      <c r="L378" s="44"/>
      <c r="M378" s="233" t="s">
        <v>1</v>
      </c>
      <c r="N378" s="234" t="s">
        <v>38</v>
      </c>
      <c r="O378" s="97"/>
      <c r="P378" s="235">
        <f>O378*H378</f>
        <v>0</v>
      </c>
      <c r="Q378" s="235">
        <v>0</v>
      </c>
      <c r="R378" s="235">
        <f>Q378*H378</f>
        <v>0</v>
      </c>
      <c r="S378" s="235">
        <v>0</v>
      </c>
      <c r="T378" s="23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7" t="s">
        <v>171</v>
      </c>
      <c r="AT378" s="237" t="s">
        <v>120</v>
      </c>
      <c r="AU378" s="237" t="s">
        <v>125</v>
      </c>
      <c r="AY378" s="17" t="s">
        <v>118</v>
      </c>
      <c r="BE378" s="238">
        <f>IF(N378="základná",J378,0)</f>
        <v>0</v>
      </c>
      <c r="BF378" s="238">
        <f>IF(N378="znížená",J378,0)</f>
        <v>0</v>
      </c>
      <c r="BG378" s="238">
        <f>IF(N378="zákl. prenesená",J378,0)</f>
        <v>0</v>
      </c>
      <c r="BH378" s="238">
        <f>IF(N378="zníž. prenesená",J378,0)</f>
        <v>0</v>
      </c>
      <c r="BI378" s="238">
        <f>IF(N378="nulová",J378,0)</f>
        <v>0</v>
      </c>
      <c r="BJ378" s="17" t="s">
        <v>125</v>
      </c>
      <c r="BK378" s="238">
        <f>ROUND(I378*H378,2)</f>
        <v>0</v>
      </c>
      <c r="BL378" s="17" t="s">
        <v>171</v>
      </c>
      <c r="BM378" s="237" t="s">
        <v>478</v>
      </c>
    </row>
    <row r="379" s="2" customFormat="1" ht="24.15" customHeight="1">
      <c r="A379" s="38"/>
      <c r="B379" s="39"/>
      <c r="C379" s="225" t="s">
        <v>479</v>
      </c>
      <c r="D379" s="225" t="s">
        <v>120</v>
      </c>
      <c r="E379" s="226" t="s">
        <v>480</v>
      </c>
      <c r="F379" s="227" t="s">
        <v>481</v>
      </c>
      <c r="G379" s="228" t="s">
        <v>123</v>
      </c>
      <c r="H379" s="229">
        <v>200</v>
      </c>
      <c r="I379" s="230"/>
      <c r="J379" s="231">
        <f>ROUND(I379*H379,2)</f>
        <v>0</v>
      </c>
      <c r="K379" s="232"/>
      <c r="L379" s="44"/>
      <c r="M379" s="233" t="s">
        <v>1</v>
      </c>
      <c r="N379" s="234" t="s">
        <v>38</v>
      </c>
      <c r="O379" s="97"/>
      <c r="P379" s="235">
        <f>O379*H379</f>
        <v>0</v>
      </c>
      <c r="Q379" s="235">
        <v>0</v>
      </c>
      <c r="R379" s="235">
        <f>Q379*H379</f>
        <v>0</v>
      </c>
      <c r="S379" s="235">
        <v>0</v>
      </c>
      <c r="T379" s="23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7" t="s">
        <v>171</v>
      </c>
      <c r="AT379" s="237" t="s">
        <v>120</v>
      </c>
      <c r="AU379" s="237" t="s">
        <v>125</v>
      </c>
      <c r="AY379" s="17" t="s">
        <v>118</v>
      </c>
      <c r="BE379" s="238">
        <f>IF(N379="základná",J379,0)</f>
        <v>0</v>
      </c>
      <c r="BF379" s="238">
        <f>IF(N379="znížená",J379,0)</f>
        <v>0</v>
      </c>
      <c r="BG379" s="238">
        <f>IF(N379="zákl. prenesená",J379,0)</f>
        <v>0</v>
      </c>
      <c r="BH379" s="238">
        <f>IF(N379="zníž. prenesená",J379,0)</f>
        <v>0</v>
      </c>
      <c r="BI379" s="238">
        <f>IF(N379="nulová",J379,0)</f>
        <v>0</v>
      </c>
      <c r="BJ379" s="17" t="s">
        <v>125</v>
      </c>
      <c r="BK379" s="238">
        <f>ROUND(I379*H379,2)</f>
        <v>0</v>
      </c>
      <c r="BL379" s="17" t="s">
        <v>171</v>
      </c>
      <c r="BM379" s="237" t="s">
        <v>482</v>
      </c>
    </row>
    <row r="380" s="12" customFormat="1" ht="25.92" customHeight="1">
      <c r="A380" s="12"/>
      <c r="B380" s="209"/>
      <c r="C380" s="210"/>
      <c r="D380" s="211" t="s">
        <v>71</v>
      </c>
      <c r="E380" s="212" t="s">
        <v>224</v>
      </c>
      <c r="F380" s="212" t="s">
        <v>483</v>
      </c>
      <c r="G380" s="210"/>
      <c r="H380" s="210"/>
      <c r="I380" s="213"/>
      <c r="J380" s="214">
        <f>BK380</f>
        <v>0</v>
      </c>
      <c r="K380" s="210"/>
      <c r="L380" s="215"/>
      <c r="M380" s="216"/>
      <c r="N380" s="217"/>
      <c r="O380" s="217"/>
      <c r="P380" s="218">
        <f>P381+P422+P424</f>
        <v>0</v>
      </c>
      <c r="Q380" s="217"/>
      <c r="R380" s="218">
        <f>R381+R422+R424</f>
        <v>0</v>
      </c>
      <c r="S380" s="217"/>
      <c r="T380" s="219">
        <f>T381+T422+T424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20" t="s">
        <v>135</v>
      </c>
      <c r="AT380" s="221" t="s">
        <v>71</v>
      </c>
      <c r="AU380" s="221" t="s">
        <v>72</v>
      </c>
      <c r="AY380" s="220" t="s">
        <v>118</v>
      </c>
      <c r="BK380" s="222">
        <f>BK381+BK422+BK424</f>
        <v>0</v>
      </c>
    </row>
    <row r="381" s="12" customFormat="1" ht="22.8" customHeight="1">
      <c r="A381" s="12"/>
      <c r="B381" s="209"/>
      <c r="C381" s="210"/>
      <c r="D381" s="211" t="s">
        <v>71</v>
      </c>
      <c r="E381" s="223" t="s">
        <v>484</v>
      </c>
      <c r="F381" s="223" t="s">
        <v>485</v>
      </c>
      <c r="G381" s="210"/>
      <c r="H381" s="210"/>
      <c r="I381" s="213"/>
      <c r="J381" s="224">
        <f>BK381</f>
        <v>0</v>
      </c>
      <c r="K381" s="210"/>
      <c r="L381" s="215"/>
      <c r="M381" s="216"/>
      <c r="N381" s="217"/>
      <c r="O381" s="217"/>
      <c r="P381" s="218">
        <f>SUM(P382:P421)</f>
        <v>0</v>
      </c>
      <c r="Q381" s="217"/>
      <c r="R381" s="218">
        <f>SUM(R382:R421)</f>
        <v>0</v>
      </c>
      <c r="S381" s="217"/>
      <c r="T381" s="219">
        <f>SUM(T382:T421)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20" t="s">
        <v>135</v>
      </c>
      <c r="AT381" s="221" t="s">
        <v>71</v>
      </c>
      <c r="AU381" s="221" t="s">
        <v>79</v>
      </c>
      <c r="AY381" s="220" t="s">
        <v>118</v>
      </c>
      <c r="BK381" s="222">
        <f>SUM(BK382:BK421)</f>
        <v>0</v>
      </c>
    </row>
    <row r="382" s="2" customFormat="1" ht="24.15" customHeight="1">
      <c r="A382" s="38"/>
      <c r="B382" s="39"/>
      <c r="C382" s="225" t="s">
        <v>309</v>
      </c>
      <c r="D382" s="225" t="s">
        <v>120</v>
      </c>
      <c r="E382" s="226" t="s">
        <v>486</v>
      </c>
      <c r="F382" s="227" t="s">
        <v>487</v>
      </c>
      <c r="G382" s="228" t="s">
        <v>233</v>
      </c>
      <c r="H382" s="229">
        <v>150</v>
      </c>
      <c r="I382" s="230"/>
      <c r="J382" s="231">
        <f>ROUND(I382*H382,2)</f>
        <v>0</v>
      </c>
      <c r="K382" s="232"/>
      <c r="L382" s="44"/>
      <c r="M382" s="233" t="s">
        <v>1</v>
      </c>
      <c r="N382" s="234" t="s">
        <v>38</v>
      </c>
      <c r="O382" s="97"/>
      <c r="P382" s="235">
        <f>O382*H382</f>
        <v>0</v>
      </c>
      <c r="Q382" s="235">
        <v>0</v>
      </c>
      <c r="R382" s="235">
        <f>Q382*H382</f>
        <v>0</v>
      </c>
      <c r="S382" s="235">
        <v>0</v>
      </c>
      <c r="T382" s="23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7" t="s">
        <v>282</v>
      </c>
      <c r="AT382" s="237" t="s">
        <v>120</v>
      </c>
      <c r="AU382" s="237" t="s">
        <v>125</v>
      </c>
      <c r="AY382" s="17" t="s">
        <v>118</v>
      </c>
      <c r="BE382" s="238">
        <f>IF(N382="základná",J382,0)</f>
        <v>0</v>
      </c>
      <c r="BF382" s="238">
        <f>IF(N382="znížená",J382,0)</f>
        <v>0</v>
      </c>
      <c r="BG382" s="238">
        <f>IF(N382="zákl. prenesená",J382,0)</f>
        <v>0</v>
      </c>
      <c r="BH382" s="238">
        <f>IF(N382="zníž. prenesená",J382,0)</f>
        <v>0</v>
      </c>
      <c r="BI382" s="238">
        <f>IF(N382="nulová",J382,0)</f>
        <v>0</v>
      </c>
      <c r="BJ382" s="17" t="s">
        <v>125</v>
      </c>
      <c r="BK382" s="238">
        <f>ROUND(I382*H382,2)</f>
        <v>0</v>
      </c>
      <c r="BL382" s="17" t="s">
        <v>282</v>
      </c>
      <c r="BM382" s="237" t="s">
        <v>488</v>
      </c>
    </row>
    <row r="383" s="2" customFormat="1" ht="24.15" customHeight="1">
      <c r="A383" s="38"/>
      <c r="B383" s="39"/>
      <c r="C383" s="272" t="s">
        <v>489</v>
      </c>
      <c r="D383" s="272" t="s">
        <v>224</v>
      </c>
      <c r="E383" s="273" t="s">
        <v>490</v>
      </c>
      <c r="F383" s="274" t="s">
        <v>491</v>
      </c>
      <c r="G383" s="275" t="s">
        <v>233</v>
      </c>
      <c r="H383" s="276">
        <v>150</v>
      </c>
      <c r="I383" s="277"/>
      <c r="J383" s="278">
        <f>ROUND(I383*H383,2)</f>
        <v>0</v>
      </c>
      <c r="K383" s="279"/>
      <c r="L383" s="280"/>
      <c r="M383" s="281" t="s">
        <v>1</v>
      </c>
      <c r="N383" s="282" t="s">
        <v>38</v>
      </c>
      <c r="O383" s="97"/>
      <c r="P383" s="235">
        <f>O383*H383</f>
        <v>0</v>
      </c>
      <c r="Q383" s="235">
        <v>0</v>
      </c>
      <c r="R383" s="235">
        <f>Q383*H383</f>
        <v>0</v>
      </c>
      <c r="S383" s="235">
        <v>0</v>
      </c>
      <c r="T383" s="23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7" t="s">
        <v>492</v>
      </c>
      <c r="AT383" s="237" t="s">
        <v>224</v>
      </c>
      <c r="AU383" s="237" t="s">
        <v>125</v>
      </c>
      <c r="AY383" s="17" t="s">
        <v>118</v>
      </c>
      <c r="BE383" s="238">
        <f>IF(N383="základná",J383,0)</f>
        <v>0</v>
      </c>
      <c r="BF383" s="238">
        <f>IF(N383="znížená",J383,0)</f>
        <v>0</v>
      </c>
      <c r="BG383" s="238">
        <f>IF(N383="zákl. prenesená",J383,0)</f>
        <v>0</v>
      </c>
      <c r="BH383" s="238">
        <f>IF(N383="zníž. prenesená",J383,0)</f>
        <v>0</v>
      </c>
      <c r="BI383" s="238">
        <f>IF(N383="nulová",J383,0)</f>
        <v>0</v>
      </c>
      <c r="BJ383" s="17" t="s">
        <v>125</v>
      </c>
      <c r="BK383" s="238">
        <f>ROUND(I383*H383,2)</f>
        <v>0</v>
      </c>
      <c r="BL383" s="17" t="s">
        <v>282</v>
      </c>
      <c r="BM383" s="237" t="s">
        <v>493</v>
      </c>
    </row>
    <row r="384" s="2" customFormat="1" ht="24.15" customHeight="1">
      <c r="A384" s="38"/>
      <c r="B384" s="39"/>
      <c r="C384" s="225" t="s">
        <v>313</v>
      </c>
      <c r="D384" s="225" t="s">
        <v>120</v>
      </c>
      <c r="E384" s="226" t="s">
        <v>494</v>
      </c>
      <c r="F384" s="227" t="s">
        <v>495</v>
      </c>
      <c r="G384" s="228" t="s">
        <v>233</v>
      </c>
      <c r="H384" s="229">
        <v>75</v>
      </c>
      <c r="I384" s="230"/>
      <c r="J384" s="231">
        <f>ROUND(I384*H384,2)</f>
        <v>0</v>
      </c>
      <c r="K384" s="232"/>
      <c r="L384" s="44"/>
      <c r="M384" s="233" t="s">
        <v>1</v>
      </c>
      <c r="N384" s="234" t="s">
        <v>38</v>
      </c>
      <c r="O384" s="97"/>
      <c r="P384" s="235">
        <f>O384*H384</f>
        <v>0</v>
      </c>
      <c r="Q384" s="235">
        <v>0</v>
      </c>
      <c r="R384" s="235">
        <f>Q384*H384</f>
        <v>0</v>
      </c>
      <c r="S384" s="235">
        <v>0</v>
      </c>
      <c r="T384" s="23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7" t="s">
        <v>282</v>
      </c>
      <c r="AT384" s="237" t="s">
        <v>120</v>
      </c>
      <c r="AU384" s="237" t="s">
        <v>125</v>
      </c>
      <c r="AY384" s="17" t="s">
        <v>118</v>
      </c>
      <c r="BE384" s="238">
        <f>IF(N384="základná",J384,0)</f>
        <v>0</v>
      </c>
      <c r="BF384" s="238">
        <f>IF(N384="znížená",J384,0)</f>
        <v>0</v>
      </c>
      <c r="BG384" s="238">
        <f>IF(N384="zákl. prenesená",J384,0)</f>
        <v>0</v>
      </c>
      <c r="BH384" s="238">
        <f>IF(N384="zníž. prenesená",J384,0)</f>
        <v>0</v>
      </c>
      <c r="BI384" s="238">
        <f>IF(N384="nulová",J384,0)</f>
        <v>0</v>
      </c>
      <c r="BJ384" s="17" t="s">
        <v>125</v>
      </c>
      <c r="BK384" s="238">
        <f>ROUND(I384*H384,2)</f>
        <v>0</v>
      </c>
      <c r="BL384" s="17" t="s">
        <v>282</v>
      </c>
      <c r="BM384" s="237" t="s">
        <v>496</v>
      </c>
    </row>
    <row r="385" s="2" customFormat="1" ht="24.15" customHeight="1">
      <c r="A385" s="38"/>
      <c r="B385" s="39"/>
      <c r="C385" s="272" t="s">
        <v>497</v>
      </c>
      <c r="D385" s="272" t="s">
        <v>224</v>
      </c>
      <c r="E385" s="273" t="s">
        <v>498</v>
      </c>
      <c r="F385" s="274" t="s">
        <v>499</v>
      </c>
      <c r="G385" s="275" t="s">
        <v>233</v>
      </c>
      <c r="H385" s="276">
        <v>75</v>
      </c>
      <c r="I385" s="277"/>
      <c r="J385" s="278">
        <f>ROUND(I385*H385,2)</f>
        <v>0</v>
      </c>
      <c r="K385" s="279"/>
      <c r="L385" s="280"/>
      <c r="M385" s="281" t="s">
        <v>1</v>
      </c>
      <c r="N385" s="282" t="s">
        <v>38</v>
      </c>
      <c r="O385" s="97"/>
      <c r="P385" s="235">
        <f>O385*H385</f>
        <v>0</v>
      </c>
      <c r="Q385" s="235">
        <v>0</v>
      </c>
      <c r="R385" s="235">
        <f>Q385*H385</f>
        <v>0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492</v>
      </c>
      <c r="AT385" s="237" t="s">
        <v>224</v>
      </c>
      <c r="AU385" s="237" t="s">
        <v>125</v>
      </c>
      <c r="AY385" s="17" t="s">
        <v>118</v>
      </c>
      <c r="BE385" s="238">
        <f>IF(N385="základná",J385,0)</f>
        <v>0</v>
      </c>
      <c r="BF385" s="238">
        <f>IF(N385="znížená",J385,0)</f>
        <v>0</v>
      </c>
      <c r="BG385" s="238">
        <f>IF(N385="zákl. prenesená",J385,0)</f>
        <v>0</v>
      </c>
      <c r="BH385" s="238">
        <f>IF(N385="zníž. prenesená",J385,0)</f>
        <v>0</v>
      </c>
      <c r="BI385" s="238">
        <f>IF(N385="nulová",J385,0)</f>
        <v>0</v>
      </c>
      <c r="BJ385" s="17" t="s">
        <v>125</v>
      </c>
      <c r="BK385" s="238">
        <f>ROUND(I385*H385,2)</f>
        <v>0</v>
      </c>
      <c r="BL385" s="17" t="s">
        <v>282</v>
      </c>
      <c r="BM385" s="237" t="s">
        <v>500</v>
      </c>
    </row>
    <row r="386" s="2" customFormat="1" ht="16.5" customHeight="1">
      <c r="A386" s="38"/>
      <c r="B386" s="39"/>
      <c r="C386" s="272" t="s">
        <v>316</v>
      </c>
      <c r="D386" s="272" t="s">
        <v>224</v>
      </c>
      <c r="E386" s="273" t="s">
        <v>501</v>
      </c>
      <c r="F386" s="274" t="s">
        <v>502</v>
      </c>
      <c r="G386" s="275" t="s">
        <v>227</v>
      </c>
      <c r="H386" s="276">
        <v>3.5249999999999999</v>
      </c>
      <c r="I386" s="277"/>
      <c r="J386" s="278">
        <f>ROUND(I386*H386,2)</f>
        <v>0</v>
      </c>
      <c r="K386" s="279"/>
      <c r="L386" s="280"/>
      <c r="M386" s="281" t="s">
        <v>1</v>
      </c>
      <c r="N386" s="282" t="s">
        <v>38</v>
      </c>
      <c r="O386" s="97"/>
      <c r="P386" s="235">
        <f>O386*H386</f>
        <v>0</v>
      </c>
      <c r="Q386" s="235">
        <v>0</v>
      </c>
      <c r="R386" s="235">
        <f>Q386*H386</f>
        <v>0</v>
      </c>
      <c r="S386" s="235">
        <v>0</v>
      </c>
      <c r="T386" s="23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7" t="s">
        <v>492</v>
      </c>
      <c r="AT386" s="237" t="s">
        <v>224</v>
      </c>
      <c r="AU386" s="237" t="s">
        <v>125</v>
      </c>
      <c r="AY386" s="17" t="s">
        <v>118</v>
      </c>
      <c r="BE386" s="238">
        <f>IF(N386="základná",J386,0)</f>
        <v>0</v>
      </c>
      <c r="BF386" s="238">
        <f>IF(N386="znížená",J386,0)</f>
        <v>0</v>
      </c>
      <c r="BG386" s="238">
        <f>IF(N386="zákl. prenesená",J386,0)</f>
        <v>0</v>
      </c>
      <c r="BH386" s="238">
        <f>IF(N386="zníž. prenesená",J386,0)</f>
        <v>0</v>
      </c>
      <c r="BI386" s="238">
        <f>IF(N386="nulová",J386,0)</f>
        <v>0</v>
      </c>
      <c r="BJ386" s="17" t="s">
        <v>125</v>
      </c>
      <c r="BK386" s="238">
        <f>ROUND(I386*H386,2)</f>
        <v>0</v>
      </c>
      <c r="BL386" s="17" t="s">
        <v>282</v>
      </c>
      <c r="BM386" s="237" t="s">
        <v>503</v>
      </c>
    </row>
    <row r="387" s="2" customFormat="1" ht="21.75" customHeight="1">
      <c r="A387" s="38"/>
      <c r="B387" s="39"/>
      <c r="C387" s="272" t="s">
        <v>504</v>
      </c>
      <c r="D387" s="272" t="s">
        <v>224</v>
      </c>
      <c r="E387" s="273" t="s">
        <v>505</v>
      </c>
      <c r="F387" s="274" t="s">
        <v>506</v>
      </c>
      <c r="G387" s="275" t="s">
        <v>227</v>
      </c>
      <c r="H387" s="276">
        <v>1.2</v>
      </c>
      <c r="I387" s="277"/>
      <c r="J387" s="278">
        <f>ROUND(I387*H387,2)</f>
        <v>0</v>
      </c>
      <c r="K387" s="279"/>
      <c r="L387" s="280"/>
      <c r="M387" s="281" t="s">
        <v>1</v>
      </c>
      <c r="N387" s="282" t="s">
        <v>38</v>
      </c>
      <c r="O387" s="97"/>
      <c r="P387" s="235">
        <f>O387*H387</f>
        <v>0</v>
      </c>
      <c r="Q387" s="235">
        <v>0</v>
      </c>
      <c r="R387" s="235">
        <f>Q387*H387</f>
        <v>0</v>
      </c>
      <c r="S387" s="235">
        <v>0</v>
      </c>
      <c r="T387" s="23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492</v>
      </c>
      <c r="AT387" s="237" t="s">
        <v>224</v>
      </c>
      <c r="AU387" s="237" t="s">
        <v>125</v>
      </c>
      <c r="AY387" s="17" t="s">
        <v>118</v>
      </c>
      <c r="BE387" s="238">
        <f>IF(N387="základná",J387,0)</f>
        <v>0</v>
      </c>
      <c r="BF387" s="238">
        <f>IF(N387="znížená",J387,0)</f>
        <v>0</v>
      </c>
      <c r="BG387" s="238">
        <f>IF(N387="zákl. prenesená",J387,0)</f>
        <v>0</v>
      </c>
      <c r="BH387" s="238">
        <f>IF(N387="zníž. prenesená",J387,0)</f>
        <v>0</v>
      </c>
      <c r="BI387" s="238">
        <f>IF(N387="nulová",J387,0)</f>
        <v>0</v>
      </c>
      <c r="BJ387" s="17" t="s">
        <v>125</v>
      </c>
      <c r="BK387" s="238">
        <f>ROUND(I387*H387,2)</f>
        <v>0</v>
      </c>
      <c r="BL387" s="17" t="s">
        <v>282</v>
      </c>
      <c r="BM387" s="237" t="s">
        <v>507</v>
      </c>
    </row>
    <row r="388" s="2" customFormat="1" ht="24.15" customHeight="1">
      <c r="A388" s="38"/>
      <c r="B388" s="39"/>
      <c r="C388" s="272" t="s">
        <v>321</v>
      </c>
      <c r="D388" s="272" t="s">
        <v>224</v>
      </c>
      <c r="E388" s="273" t="s">
        <v>508</v>
      </c>
      <c r="F388" s="274" t="s">
        <v>509</v>
      </c>
      <c r="G388" s="275" t="s">
        <v>320</v>
      </c>
      <c r="H388" s="276">
        <v>150</v>
      </c>
      <c r="I388" s="277"/>
      <c r="J388" s="278">
        <f>ROUND(I388*H388,2)</f>
        <v>0</v>
      </c>
      <c r="K388" s="279"/>
      <c r="L388" s="280"/>
      <c r="M388" s="281" t="s">
        <v>1</v>
      </c>
      <c r="N388" s="282" t="s">
        <v>38</v>
      </c>
      <c r="O388" s="97"/>
      <c r="P388" s="235">
        <f>O388*H388</f>
        <v>0</v>
      </c>
      <c r="Q388" s="235">
        <v>0</v>
      </c>
      <c r="R388" s="235">
        <f>Q388*H388</f>
        <v>0</v>
      </c>
      <c r="S388" s="235">
        <v>0</v>
      </c>
      <c r="T388" s="23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7" t="s">
        <v>492</v>
      </c>
      <c r="AT388" s="237" t="s">
        <v>224</v>
      </c>
      <c r="AU388" s="237" t="s">
        <v>125</v>
      </c>
      <c r="AY388" s="17" t="s">
        <v>118</v>
      </c>
      <c r="BE388" s="238">
        <f>IF(N388="základná",J388,0)</f>
        <v>0</v>
      </c>
      <c r="BF388" s="238">
        <f>IF(N388="znížená",J388,0)</f>
        <v>0</v>
      </c>
      <c r="BG388" s="238">
        <f>IF(N388="zákl. prenesená",J388,0)</f>
        <v>0</v>
      </c>
      <c r="BH388" s="238">
        <f>IF(N388="zníž. prenesená",J388,0)</f>
        <v>0</v>
      </c>
      <c r="BI388" s="238">
        <f>IF(N388="nulová",J388,0)</f>
        <v>0</v>
      </c>
      <c r="BJ388" s="17" t="s">
        <v>125</v>
      </c>
      <c r="BK388" s="238">
        <f>ROUND(I388*H388,2)</f>
        <v>0</v>
      </c>
      <c r="BL388" s="17" t="s">
        <v>282</v>
      </c>
      <c r="BM388" s="237" t="s">
        <v>510</v>
      </c>
    </row>
    <row r="389" s="2" customFormat="1" ht="24.15" customHeight="1">
      <c r="A389" s="38"/>
      <c r="B389" s="39"/>
      <c r="C389" s="225" t="s">
        <v>511</v>
      </c>
      <c r="D389" s="225" t="s">
        <v>120</v>
      </c>
      <c r="E389" s="226" t="s">
        <v>512</v>
      </c>
      <c r="F389" s="227" t="s">
        <v>513</v>
      </c>
      <c r="G389" s="228" t="s">
        <v>320</v>
      </c>
      <c r="H389" s="229">
        <v>30</v>
      </c>
      <c r="I389" s="230"/>
      <c r="J389" s="231">
        <f>ROUND(I389*H389,2)</f>
        <v>0</v>
      </c>
      <c r="K389" s="232"/>
      <c r="L389" s="44"/>
      <c r="M389" s="233" t="s">
        <v>1</v>
      </c>
      <c r="N389" s="234" t="s">
        <v>38</v>
      </c>
      <c r="O389" s="97"/>
      <c r="P389" s="235">
        <f>O389*H389</f>
        <v>0</v>
      </c>
      <c r="Q389" s="235">
        <v>0</v>
      </c>
      <c r="R389" s="235">
        <f>Q389*H389</f>
        <v>0</v>
      </c>
      <c r="S389" s="235">
        <v>0</v>
      </c>
      <c r="T389" s="23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7" t="s">
        <v>282</v>
      </c>
      <c r="AT389" s="237" t="s">
        <v>120</v>
      </c>
      <c r="AU389" s="237" t="s">
        <v>125</v>
      </c>
      <c r="AY389" s="17" t="s">
        <v>118</v>
      </c>
      <c r="BE389" s="238">
        <f>IF(N389="základná",J389,0)</f>
        <v>0</v>
      </c>
      <c r="BF389" s="238">
        <f>IF(N389="znížená",J389,0)</f>
        <v>0</v>
      </c>
      <c r="BG389" s="238">
        <f>IF(N389="zákl. prenesená",J389,0)</f>
        <v>0</v>
      </c>
      <c r="BH389" s="238">
        <f>IF(N389="zníž. prenesená",J389,0)</f>
        <v>0</v>
      </c>
      <c r="BI389" s="238">
        <f>IF(N389="nulová",J389,0)</f>
        <v>0</v>
      </c>
      <c r="BJ389" s="17" t="s">
        <v>125</v>
      </c>
      <c r="BK389" s="238">
        <f>ROUND(I389*H389,2)</f>
        <v>0</v>
      </c>
      <c r="BL389" s="17" t="s">
        <v>282</v>
      </c>
      <c r="BM389" s="237" t="s">
        <v>514</v>
      </c>
    </row>
    <row r="390" s="2" customFormat="1" ht="24.15" customHeight="1">
      <c r="A390" s="38"/>
      <c r="B390" s="39"/>
      <c r="C390" s="225" t="s">
        <v>327</v>
      </c>
      <c r="D390" s="225" t="s">
        <v>120</v>
      </c>
      <c r="E390" s="226" t="s">
        <v>515</v>
      </c>
      <c r="F390" s="227" t="s">
        <v>516</v>
      </c>
      <c r="G390" s="228" t="s">
        <v>320</v>
      </c>
      <c r="H390" s="229">
        <v>24</v>
      </c>
      <c r="I390" s="230"/>
      <c r="J390" s="231">
        <f>ROUND(I390*H390,2)</f>
        <v>0</v>
      </c>
      <c r="K390" s="232"/>
      <c r="L390" s="44"/>
      <c r="M390" s="233" t="s">
        <v>1</v>
      </c>
      <c r="N390" s="234" t="s">
        <v>38</v>
      </c>
      <c r="O390" s="97"/>
      <c r="P390" s="235">
        <f>O390*H390</f>
        <v>0</v>
      </c>
      <c r="Q390" s="235">
        <v>0</v>
      </c>
      <c r="R390" s="235">
        <f>Q390*H390</f>
        <v>0</v>
      </c>
      <c r="S390" s="235">
        <v>0</v>
      </c>
      <c r="T390" s="23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7" t="s">
        <v>282</v>
      </c>
      <c r="AT390" s="237" t="s">
        <v>120</v>
      </c>
      <c r="AU390" s="237" t="s">
        <v>125</v>
      </c>
      <c r="AY390" s="17" t="s">
        <v>118</v>
      </c>
      <c r="BE390" s="238">
        <f>IF(N390="základná",J390,0)</f>
        <v>0</v>
      </c>
      <c r="BF390" s="238">
        <f>IF(N390="znížená",J390,0)</f>
        <v>0</v>
      </c>
      <c r="BG390" s="238">
        <f>IF(N390="zákl. prenesená",J390,0)</f>
        <v>0</v>
      </c>
      <c r="BH390" s="238">
        <f>IF(N390="zníž. prenesená",J390,0)</f>
        <v>0</v>
      </c>
      <c r="BI390" s="238">
        <f>IF(N390="nulová",J390,0)</f>
        <v>0</v>
      </c>
      <c r="BJ390" s="17" t="s">
        <v>125</v>
      </c>
      <c r="BK390" s="238">
        <f>ROUND(I390*H390,2)</f>
        <v>0</v>
      </c>
      <c r="BL390" s="17" t="s">
        <v>282</v>
      </c>
      <c r="BM390" s="237" t="s">
        <v>517</v>
      </c>
    </row>
    <row r="391" s="2" customFormat="1" ht="24.15" customHeight="1">
      <c r="A391" s="38"/>
      <c r="B391" s="39"/>
      <c r="C391" s="225" t="s">
        <v>518</v>
      </c>
      <c r="D391" s="225" t="s">
        <v>120</v>
      </c>
      <c r="E391" s="226" t="s">
        <v>519</v>
      </c>
      <c r="F391" s="227" t="s">
        <v>520</v>
      </c>
      <c r="G391" s="228" t="s">
        <v>320</v>
      </c>
      <c r="H391" s="229">
        <v>12</v>
      </c>
      <c r="I391" s="230"/>
      <c r="J391" s="231">
        <f>ROUND(I391*H391,2)</f>
        <v>0</v>
      </c>
      <c r="K391" s="232"/>
      <c r="L391" s="44"/>
      <c r="M391" s="233" t="s">
        <v>1</v>
      </c>
      <c r="N391" s="234" t="s">
        <v>38</v>
      </c>
      <c r="O391" s="97"/>
      <c r="P391" s="235">
        <f>O391*H391</f>
        <v>0</v>
      </c>
      <c r="Q391" s="235">
        <v>0</v>
      </c>
      <c r="R391" s="235">
        <f>Q391*H391</f>
        <v>0</v>
      </c>
      <c r="S391" s="235">
        <v>0</v>
      </c>
      <c r="T391" s="23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7" t="s">
        <v>282</v>
      </c>
      <c r="AT391" s="237" t="s">
        <v>120</v>
      </c>
      <c r="AU391" s="237" t="s">
        <v>125</v>
      </c>
      <c r="AY391" s="17" t="s">
        <v>118</v>
      </c>
      <c r="BE391" s="238">
        <f>IF(N391="základná",J391,0)</f>
        <v>0</v>
      </c>
      <c r="BF391" s="238">
        <f>IF(N391="znížená",J391,0)</f>
        <v>0</v>
      </c>
      <c r="BG391" s="238">
        <f>IF(N391="zákl. prenesená",J391,0)</f>
        <v>0</v>
      </c>
      <c r="BH391" s="238">
        <f>IF(N391="zníž. prenesená",J391,0)</f>
        <v>0</v>
      </c>
      <c r="BI391" s="238">
        <f>IF(N391="nulová",J391,0)</f>
        <v>0</v>
      </c>
      <c r="BJ391" s="17" t="s">
        <v>125</v>
      </c>
      <c r="BK391" s="238">
        <f>ROUND(I391*H391,2)</f>
        <v>0</v>
      </c>
      <c r="BL391" s="17" t="s">
        <v>282</v>
      </c>
      <c r="BM391" s="237" t="s">
        <v>521</v>
      </c>
    </row>
    <row r="392" s="2" customFormat="1" ht="16.5" customHeight="1">
      <c r="A392" s="38"/>
      <c r="B392" s="39"/>
      <c r="C392" s="272" t="s">
        <v>331</v>
      </c>
      <c r="D392" s="272" t="s">
        <v>224</v>
      </c>
      <c r="E392" s="273" t="s">
        <v>522</v>
      </c>
      <c r="F392" s="274" t="s">
        <v>523</v>
      </c>
      <c r="G392" s="275" t="s">
        <v>320</v>
      </c>
      <c r="H392" s="276">
        <v>12</v>
      </c>
      <c r="I392" s="277"/>
      <c r="J392" s="278">
        <f>ROUND(I392*H392,2)</f>
        <v>0</v>
      </c>
      <c r="K392" s="279"/>
      <c r="L392" s="280"/>
      <c r="M392" s="281" t="s">
        <v>1</v>
      </c>
      <c r="N392" s="282" t="s">
        <v>38</v>
      </c>
      <c r="O392" s="97"/>
      <c r="P392" s="235">
        <f>O392*H392</f>
        <v>0</v>
      </c>
      <c r="Q392" s="235">
        <v>0</v>
      </c>
      <c r="R392" s="235">
        <f>Q392*H392</f>
        <v>0</v>
      </c>
      <c r="S392" s="235">
        <v>0</v>
      </c>
      <c r="T392" s="23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492</v>
      </c>
      <c r="AT392" s="237" t="s">
        <v>224</v>
      </c>
      <c r="AU392" s="237" t="s">
        <v>125</v>
      </c>
      <c r="AY392" s="17" t="s">
        <v>118</v>
      </c>
      <c r="BE392" s="238">
        <f>IF(N392="základná",J392,0)</f>
        <v>0</v>
      </c>
      <c r="BF392" s="238">
        <f>IF(N392="znížená",J392,0)</f>
        <v>0</v>
      </c>
      <c r="BG392" s="238">
        <f>IF(N392="zákl. prenesená",J392,0)</f>
        <v>0</v>
      </c>
      <c r="BH392" s="238">
        <f>IF(N392="zníž. prenesená",J392,0)</f>
        <v>0</v>
      </c>
      <c r="BI392" s="238">
        <f>IF(N392="nulová",J392,0)</f>
        <v>0</v>
      </c>
      <c r="BJ392" s="17" t="s">
        <v>125</v>
      </c>
      <c r="BK392" s="238">
        <f>ROUND(I392*H392,2)</f>
        <v>0</v>
      </c>
      <c r="BL392" s="17" t="s">
        <v>282</v>
      </c>
      <c r="BM392" s="237" t="s">
        <v>524</v>
      </c>
    </row>
    <row r="393" s="2" customFormat="1" ht="16.5" customHeight="1">
      <c r="A393" s="38"/>
      <c r="B393" s="39"/>
      <c r="C393" s="225" t="s">
        <v>525</v>
      </c>
      <c r="D393" s="225" t="s">
        <v>120</v>
      </c>
      <c r="E393" s="226" t="s">
        <v>526</v>
      </c>
      <c r="F393" s="227" t="s">
        <v>527</v>
      </c>
      <c r="G393" s="228" t="s">
        <v>320</v>
      </c>
      <c r="H393" s="229">
        <v>1</v>
      </c>
      <c r="I393" s="230"/>
      <c r="J393" s="231">
        <f>ROUND(I393*H393,2)</f>
        <v>0</v>
      </c>
      <c r="K393" s="232"/>
      <c r="L393" s="44"/>
      <c r="M393" s="233" t="s">
        <v>1</v>
      </c>
      <c r="N393" s="234" t="s">
        <v>38</v>
      </c>
      <c r="O393" s="97"/>
      <c r="P393" s="235">
        <f>O393*H393</f>
        <v>0</v>
      </c>
      <c r="Q393" s="235">
        <v>0</v>
      </c>
      <c r="R393" s="235">
        <f>Q393*H393</f>
        <v>0</v>
      </c>
      <c r="S393" s="235">
        <v>0</v>
      </c>
      <c r="T393" s="23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7" t="s">
        <v>282</v>
      </c>
      <c r="AT393" s="237" t="s">
        <v>120</v>
      </c>
      <c r="AU393" s="237" t="s">
        <v>125</v>
      </c>
      <c r="AY393" s="17" t="s">
        <v>118</v>
      </c>
      <c r="BE393" s="238">
        <f>IF(N393="základná",J393,0)</f>
        <v>0</v>
      </c>
      <c r="BF393" s="238">
        <f>IF(N393="znížená",J393,0)</f>
        <v>0</v>
      </c>
      <c r="BG393" s="238">
        <f>IF(N393="zákl. prenesená",J393,0)</f>
        <v>0</v>
      </c>
      <c r="BH393" s="238">
        <f>IF(N393="zníž. prenesená",J393,0)</f>
        <v>0</v>
      </c>
      <c r="BI393" s="238">
        <f>IF(N393="nulová",J393,0)</f>
        <v>0</v>
      </c>
      <c r="BJ393" s="17" t="s">
        <v>125</v>
      </c>
      <c r="BK393" s="238">
        <f>ROUND(I393*H393,2)</f>
        <v>0</v>
      </c>
      <c r="BL393" s="17" t="s">
        <v>282</v>
      </c>
      <c r="BM393" s="237" t="s">
        <v>528</v>
      </c>
    </row>
    <row r="394" s="2" customFormat="1" ht="24.15" customHeight="1">
      <c r="A394" s="38"/>
      <c r="B394" s="39"/>
      <c r="C394" s="272" t="s">
        <v>334</v>
      </c>
      <c r="D394" s="272" t="s">
        <v>224</v>
      </c>
      <c r="E394" s="273" t="s">
        <v>529</v>
      </c>
      <c r="F394" s="274" t="s">
        <v>530</v>
      </c>
      <c r="G394" s="275" t="s">
        <v>320</v>
      </c>
      <c r="H394" s="276">
        <v>1</v>
      </c>
      <c r="I394" s="277"/>
      <c r="J394" s="278">
        <f>ROUND(I394*H394,2)</f>
        <v>0</v>
      </c>
      <c r="K394" s="279"/>
      <c r="L394" s="280"/>
      <c r="M394" s="281" t="s">
        <v>1</v>
      </c>
      <c r="N394" s="282" t="s">
        <v>38</v>
      </c>
      <c r="O394" s="97"/>
      <c r="P394" s="235">
        <f>O394*H394</f>
        <v>0</v>
      </c>
      <c r="Q394" s="235">
        <v>0</v>
      </c>
      <c r="R394" s="235">
        <f>Q394*H394</f>
        <v>0</v>
      </c>
      <c r="S394" s="235">
        <v>0</v>
      </c>
      <c r="T394" s="23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7" t="s">
        <v>492</v>
      </c>
      <c r="AT394" s="237" t="s">
        <v>224</v>
      </c>
      <c r="AU394" s="237" t="s">
        <v>125</v>
      </c>
      <c r="AY394" s="17" t="s">
        <v>118</v>
      </c>
      <c r="BE394" s="238">
        <f>IF(N394="základná",J394,0)</f>
        <v>0</v>
      </c>
      <c r="BF394" s="238">
        <f>IF(N394="znížená",J394,0)</f>
        <v>0</v>
      </c>
      <c r="BG394" s="238">
        <f>IF(N394="zákl. prenesená",J394,0)</f>
        <v>0</v>
      </c>
      <c r="BH394" s="238">
        <f>IF(N394="zníž. prenesená",J394,0)</f>
        <v>0</v>
      </c>
      <c r="BI394" s="238">
        <f>IF(N394="nulová",J394,0)</f>
        <v>0</v>
      </c>
      <c r="BJ394" s="17" t="s">
        <v>125</v>
      </c>
      <c r="BK394" s="238">
        <f>ROUND(I394*H394,2)</f>
        <v>0</v>
      </c>
      <c r="BL394" s="17" t="s">
        <v>282</v>
      </c>
      <c r="BM394" s="237" t="s">
        <v>531</v>
      </c>
    </row>
    <row r="395" s="2" customFormat="1" ht="24.15" customHeight="1">
      <c r="A395" s="38"/>
      <c r="B395" s="39"/>
      <c r="C395" s="225" t="s">
        <v>532</v>
      </c>
      <c r="D395" s="225" t="s">
        <v>120</v>
      </c>
      <c r="E395" s="226" t="s">
        <v>533</v>
      </c>
      <c r="F395" s="227" t="s">
        <v>534</v>
      </c>
      <c r="G395" s="228" t="s">
        <v>320</v>
      </c>
      <c r="H395" s="229">
        <v>5</v>
      </c>
      <c r="I395" s="230"/>
      <c r="J395" s="231">
        <f>ROUND(I395*H395,2)</f>
        <v>0</v>
      </c>
      <c r="K395" s="232"/>
      <c r="L395" s="44"/>
      <c r="M395" s="233" t="s">
        <v>1</v>
      </c>
      <c r="N395" s="234" t="s">
        <v>38</v>
      </c>
      <c r="O395" s="97"/>
      <c r="P395" s="235">
        <f>O395*H395</f>
        <v>0</v>
      </c>
      <c r="Q395" s="235">
        <v>0</v>
      </c>
      <c r="R395" s="235">
        <f>Q395*H395</f>
        <v>0</v>
      </c>
      <c r="S395" s="235">
        <v>0</v>
      </c>
      <c r="T395" s="23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7" t="s">
        <v>282</v>
      </c>
      <c r="AT395" s="237" t="s">
        <v>120</v>
      </c>
      <c r="AU395" s="237" t="s">
        <v>125</v>
      </c>
      <c r="AY395" s="17" t="s">
        <v>118</v>
      </c>
      <c r="BE395" s="238">
        <f>IF(N395="základná",J395,0)</f>
        <v>0</v>
      </c>
      <c r="BF395" s="238">
        <f>IF(N395="znížená",J395,0)</f>
        <v>0</v>
      </c>
      <c r="BG395" s="238">
        <f>IF(N395="zákl. prenesená",J395,0)</f>
        <v>0</v>
      </c>
      <c r="BH395" s="238">
        <f>IF(N395="zníž. prenesená",J395,0)</f>
        <v>0</v>
      </c>
      <c r="BI395" s="238">
        <f>IF(N395="nulová",J395,0)</f>
        <v>0</v>
      </c>
      <c r="BJ395" s="17" t="s">
        <v>125</v>
      </c>
      <c r="BK395" s="238">
        <f>ROUND(I395*H395,2)</f>
        <v>0</v>
      </c>
      <c r="BL395" s="17" t="s">
        <v>282</v>
      </c>
      <c r="BM395" s="237" t="s">
        <v>535</v>
      </c>
    </row>
    <row r="396" s="2" customFormat="1" ht="24.15" customHeight="1">
      <c r="A396" s="38"/>
      <c r="B396" s="39"/>
      <c r="C396" s="272" t="s">
        <v>338</v>
      </c>
      <c r="D396" s="272" t="s">
        <v>224</v>
      </c>
      <c r="E396" s="273" t="s">
        <v>536</v>
      </c>
      <c r="F396" s="274" t="s">
        <v>537</v>
      </c>
      <c r="G396" s="275" t="s">
        <v>320</v>
      </c>
      <c r="H396" s="276">
        <v>5</v>
      </c>
      <c r="I396" s="277"/>
      <c r="J396" s="278">
        <f>ROUND(I396*H396,2)</f>
        <v>0</v>
      </c>
      <c r="K396" s="279"/>
      <c r="L396" s="280"/>
      <c r="M396" s="281" t="s">
        <v>1</v>
      </c>
      <c r="N396" s="282" t="s">
        <v>38</v>
      </c>
      <c r="O396" s="97"/>
      <c r="P396" s="235">
        <f>O396*H396</f>
        <v>0</v>
      </c>
      <c r="Q396" s="235">
        <v>0</v>
      </c>
      <c r="R396" s="235">
        <f>Q396*H396</f>
        <v>0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492</v>
      </c>
      <c r="AT396" s="237" t="s">
        <v>224</v>
      </c>
      <c r="AU396" s="237" t="s">
        <v>125</v>
      </c>
      <c r="AY396" s="17" t="s">
        <v>118</v>
      </c>
      <c r="BE396" s="238">
        <f>IF(N396="základná",J396,0)</f>
        <v>0</v>
      </c>
      <c r="BF396" s="238">
        <f>IF(N396="znížená",J396,0)</f>
        <v>0</v>
      </c>
      <c r="BG396" s="238">
        <f>IF(N396="zákl. prenesená",J396,0)</f>
        <v>0</v>
      </c>
      <c r="BH396" s="238">
        <f>IF(N396="zníž. prenesená",J396,0)</f>
        <v>0</v>
      </c>
      <c r="BI396" s="238">
        <f>IF(N396="nulová",J396,0)</f>
        <v>0</v>
      </c>
      <c r="BJ396" s="17" t="s">
        <v>125</v>
      </c>
      <c r="BK396" s="238">
        <f>ROUND(I396*H396,2)</f>
        <v>0</v>
      </c>
      <c r="BL396" s="17" t="s">
        <v>282</v>
      </c>
      <c r="BM396" s="237" t="s">
        <v>538</v>
      </c>
    </row>
    <row r="397" s="2" customFormat="1" ht="24.15" customHeight="1">
      <c r="A397" s="38"/>
      <c r="B397" s="39"/>
      <c r="C397" s="225" t="s">
        <v>539</v>
      </c>
      <c r="D397" s="225" t="s">
        <v>120</v>
      </c>
      <c r="E397" s="226" t="s">
        <v>540</v>
      </c>
      <c r="F397" s="227" t="s">
        <v>541</v>
      </c>
      <c r="G397" s="228" t="s">
        <v>320</v>
      </c>
      <c r="H397" s="229">
        <v>5</v>
      </c>
      <c r="I397" s="230"/>
      <c r="J397" s="231">
        <f>ROUND(I397*H397,2)</f>
        <v>0</v>
      </c>
      <c r="K397" s="232"/>
      <c r="L397" s="44"/>
      <c r="M397" s="233" t="s">
        <v>1</v>
      </c>
      <c r="N397" s="234" t="s">
        <v>38</v>
      </c>
      <c r="O397" s="97"/>
      <c r="P397" s="235">
        <f>O397*H397</f>
        <v>0</v>
      </c>
      <c r="Q397" s="235">
        <v>0</v>
      </c>
      <c r="R397" s="235">
        <f>Q397*H397</f>
        <v>0</v>
      </c>
      <c r="S397" s="235">
        <v>0</v>
      </c>
      <c r="T397" s="23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7" t="s">
        <v>282</v>
      </c>
      <c r="AT397" s="237" t="s">
        <v>120</v>
      </c>
      <c r="AU397" s="237" t="s">
        <v>125</v>
      </c>
      <c r="AY397" s="17" t="s">
        <v>118</v>
      </c>
      <c r="BE397" s="238">
        <f>IF(N397="základná",J397,0)</f>
        <v>0</v>
      </c>
      <c r="BF397" s="238">
        <f>IF(N397="znížená",J397,0)</f>
        <v>0</v>
      </c>
      <c r="BG397" s="238">
        <f>IF(N397="zákl. prenesená",J397,0)</f>
        <v>0</v>
      </c>
      <c r="BH397" s="238">
        <f>IF(N397="zníž. prenesená",J397,0)</f>
        <v>0</v>
      </c>
      <c r="BI397" s="238">
        <f>IF(N397="nulová",J397,0)</f>
        <v>0</v>
      </c>
      <c r="BJ397" s="17" t="s">
        <v>125</v>
      </c>
      <c r="BK397" s="238">
        <f>ROUND(I397*H397,2)</f>
        <v>0</v>
      </c>
      <c r="BL397" s="17" t="s">
        <v>282</v>
      </c>
      <c r="BM397" s="237" t="s">
        <v>542</v>
      </c>
    </row>
    <row r="398" s="2" customFormat="1" ht="24.15" customHeight="1">
      <c r="A398" s="38"/>
      <c r="B398" s="39"/>
      <c r="C398" s="272" t="s">
        <v>341</v>
      </c>
      <c r="D398" s="272" t="s">
        <v>224</v>
      </c>
      <c r="E398" s="273" t="s">
        <v>543</v>
      </c>
      <c r="F398" s="274" t="s">
        <v>544</v>
      </c>
      <c r="G398" s="275" t="s">
        <v>320</v>
      </c>
      <c r="H398" s="276">
        <v>5</v>
      </c>
      <c r="I398" s="277"/>
      <c r="J398" s="278">
        <f>ROUND(I398*H398,2)</f>
        <v>0</v>
      </c>
      <c r="K398" s="279"/>
      <c r="L398" s="280"/>
      <c r="M398" s="281" t="s">
        <v>1</v>
      </c>
      <c r="N398" s="282" t="s">
        <v>38</v>
      </c>
      <c r="O398" s="97"/>
      <c r="P398" s="235">
        <f>O398*H398</f>
        <v>0</v>
      </c>
      <c r="Q398" s="235">
        <v>0</v>
      </c>
      <c r="R398" s="235">
        <f>Q398*H398</f>
        <v>0</v>
      </c>
      <c r="S398" s="235">
        <v>0</v>
      </c>
      <c r="T398" s="23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7" t="s">
        <v>492</v>
      </c>
      <c r="AT398" s="237" t="s">
        <v>224</v>
      </c>
      <c r="AU398" s="237" t="s">
        <v>125</v>
      </c>
      <c r="AY398" s="17" t="s">
        <v>118</v>
      </c>
      <c r="BE398" s="238">
        <f>IF(N398="základná",J398,0)</f>
        <v>0</v>
      </c>
      <c r="BF398" s="238">
        <f>IF(N398="znížená",J398,0)</f>
        <v>0</v>
      </c>
      <c r="BG398" s="238">
        <f>IF(N398="zákl. prenesená",J398,0)</f>
        <v>0</v>
      </c>
      <c r="BH398" s="238">
        <f>IF(N398="zníž. prenesená",J398,0)</f>
        <v>0</v>
      </c>
      <c r="BI398" s="238">
        <f>IF(N398="nulová",J398,0)</f>
        <v>0</v>
      </c>
      <c r="BJ398" s="17" t="s">
        <v>125</v>
      </c>
      <c r="BK398" s="238">
        <f>ROUND(I398*H398,2)</f>
        <v>0</v>
      </c>
      <c r="BL398" s="17" t="s">
        <v>282</v>
      </c>
      <c r="BM398" s="237" t="s">
        <v>545</v>
      </c>
    </row>
    <row r="399" s="2" customFormat="1" ht="21.75" customHeight="1">
      <c r="A399" s="38"/>
      <c r="B399" s="39"/>
      <c r="C399" s="225" t="s">
        <v>546</v>
      </c>
      <c r="D399" s="225" t="s">
        <v>120</v>
      </c>
      <c r="E399" s="226" t="s">
        <v>547</v>
      </c>
      <c r="F399" s="227" t="s">
        <v>548</v>
      </c>
      <c r="G399" s="228" t="s">
        <v>320</v>
      </c>
      <c r="H399" s="229">
        <v>5</v>
      </c>
      <c r="I399" s="230"/>
      <c r="J399" s="231">
        <f>ROUND(I399*H399,2)</f>
        <v>0</v>
      </c>
      <c r="K399" s="232"/>
      <c r="L399" s="44"/>
      <c r="M399" s="233" t="s">
        <v>1</v>
      </c>
      <c r="N399" s="234" t="s">
        <v>38</v>
      </c>
      <c r="O399" s="97"/>
      <c r="P399" s="235">
        <f>O399*H399</f>
        <v>0</v>
      </c>
      <c r="Q399" s="235">
        <v>0</v>
      </c>
      <c r="R399" s="235">
        <f>Q399*H399</f>
        <v>0</v>
      </c>
      <c r="S399" s="235">
        <v>0</v>
      </c>
      <c r="T399" s="23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7" t="s">
        <v>282</v>
      </c>
      <c r="AT399" s="237" t="s">
        <v>120</v>
      </c>
      <c r="AU399" s="237" t="s">
        <v>125</v>
      </c>
      <c r="AY399" s="17" t="s">
        <v>118</v>
      </c>
      <c r="BE399" s="238">
        <f>IF(N399="základná",J399,0)</f>
        <v>0</v>
      </c>
      <c r="BF399" s="238">
        <f>IF(N399="znížená",J399,0)</f>
        <v>0</v>
      </c>
      <c r="BG399" s="238">
        <f>IF(N399="zákl. prenesená",J399,0)</f>
        <v>0</v>
      </c>
      <c r="BH399" s="238">
        <f>IF(N399="zníž. prenesená",J399,0)</f>
        <v>0</v>
      </c>
      <c r="BI399" s="238">
        <f>IF(N399="nulová",J399,0)</f>
        <v>0</v>
      </c>
      <c r="BJ399" s="17" t="s">
        <v>125</v>
      </c>
      <c r="BK399" s="238">
        <f>ROUND(I399*H399,2)</f>
        <v>0</v>
      </c>
      <c r="BL399" s="17" t="s">
        <v>282</v>
      </c>
      <c r="BM399" s="237" t="s">
        <v>549</v>
      </c>
    </row>
    <row r="400" s="2" customFormat="1" ht="16.5" customHeight="1">
      <c r="A400" s="38"/>
      <c r="B400" s="39"/>
      <c r="C400" s="272" t="s">
        <v>345</v>
      </c>
      <c r="D400" s="272" t="s">
        <v>224</v>
      </c>
      <c r="E400" s="273" t="s">
        <v>550</v>
      </c>
      <c r="F400" s="274" t="s">
        <v>551</v>
      </c>
      <c r="G400" s="275" t="s">
        <v>320</v>
      </c>
      <c r="H400" s="276">
        <v>5</v>
      </c>
      <c r="I400" s="277"/>
      <c r="J400" s="278">
        <f>ROUND(I400*H400,2)</f>
        <v>0</v>
      </c>
      <c r="K400" s="279"/>
      <c r="L400" s="280"/>
      <c r="M400" s="281" t="s">
        <v>1</v>
      </c>
      <c r="N400" s="282" t="s">
        <v>38</v>
      </c>
      <c r="O400" s="97"/>
      <c r="P400" s="235">
        <f>O400*H400</f>
        <v>0</v>
      </c>
      <c r="Q400" s="235">
        <v>0</v>
      </c>
      <c r="R400" s="235">
        <f>Q400*H400</f>
        <v>0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492</v>
      </c>
      <c r="AT400" s="237" t="s">
        <v>224</v>
      </c>
      <c r="AU400" s="237" t="s">
        <v>125</v>
      </c>
      <c r="AY400" s="17" t="s">
        <v>118</v>
      </c>
      <c r="BE400" s="238">
        <f>IF(N400="základná",J400,0)</f>
        <v>0</v>
      </c>
      <c r="BF400" s="238">
        <f>IF(N400="znížená",J400,0)</f>
        <v>0</v>
      </c>
      <c r="BG400" s="238">
        <f>IF(N400="zákl. prenesená",J400,0)</f>
        <v>0</v>
      </c>
      <c r="BH400" s="238">
        <f>IF(N400="zníž. prenesená",J400,0)</f>
        <v>0</v>
      </c>
      <c r="BI400" s="238">
        <f>IF(N400="nulová",J400,0)</f>
        <v>0</v>
      </c>
      <c r="BJ400" s="17" t="s">
        <v>125</v>
      </c>
      <c r="BK400" s="238">
        <f>ROUND(I400*H400,2)</f>
        <v>0</v>
      </c>
      <c r="BL400" s="17" t="s">
        <v>282</v>
      </c>
      <c r="BM400" s="237" t="s">
        <v>552</v>
      </c>
    </row>
    <row r="401" s="2" customFormat="1" ht="21.75" customHeight="1">
      <c r="A401" s="38"/>
      <c r="B401" s="39"/>
      <c r="C401" s="225" t="s">
        <v>553</v>
      </c>
      <c r="D401" s="225" t="s">
        <v>120</v>
      </c>
      <c r="E401" s="226" t="s">
        <v>554</v>
      </c>
      <c r="F401" s="227" t="s">
        <v>555</v>
      </c>
      <c r="G401" s="228" t="s">
        <v>320</v>
      </c>
      <c r="H401" s="229">
        <v>5</v>
      </c>
      <c r="I401" s="230"/>
      <c r="J401" s="231">
        <f>ROUND(I401*H401,2)</f>
        <v>0</v>
      </c>
      <c r="K401" s="232"/>
      <c r="L401" s="44"/>
      <c r="M401" s="233" t="s">
        <v>1</v>
      </c>
      <c r="N401" s="234" t="s">
        <v>38</v>
      </c>
      <c r="O401" s="97"/>
      <c r="P401" s="235">
        <f>O401*H401</f>
        <v>0</v>
      </c>
      <c r="Q401" s="235">
        <v>0</v>
      </c>
      <c r="R401" s="235">
        <f>Q401*H401</f>
        <v>0</v>
      </c>
      <c r="S401" s="235">
        <v>0</v>
      </c>
      <c r="T401" s="23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7" t="s">
        <v>282</v>
      </c>
      <c r="AT401" s="237" t="s">
        <v>120</v>
      </c>
      <c r="AU401" s="237" t="s">
        <v>125</v>
      </c>
      <c r="AY401" s="17" t="s">
        <v>118</v>
      </c>
      <c r="BE401" s="238">
        <f>IF(N401="základná",J401,0)</f>
        <v>0</v>
      </c>
      <c r="BF401" s="238">
        <f>IF(N401="znížená",J401,0)</f>
        <v>0</v>
      </c>
      <c r="BG401" s="238">
        <f>IF(N401="zákl. prenesená",J401,0)</f>
        <v>0</v>
      </c>
      <c r="BH401" s="238">
        <f>IF(N401="zníž. prenesená",J401,0)</f>
        <v>0</v>
      </c>
      <c r="BI401" s="238">
        <f>IF(N401="nulová",J401,0)</f>
        <v>0</v>
      </c>
      <c r="BJ401" s="17" t="s">
        <v>125</v>
      </c>
      <c r="BK401" s="238">
        <f>ROUND(I401*H401,2)</f>
        <v>0</v>
      </c>
      <c r="BL401" s="17" t="s">
        <v>282</v>
      </c>
      <c r="BM401" s="237" t="s">
        <v>556</v>
      </c>
    </row>
    <row r="402" s="2" customFormat="1" ht="16.5" customHeight="1">
      <c r="A402" s="38"/>
      <c r="B402" s="39"/>
      <c r="C402" s="225" t="s">
        <v>350</v>
      </c>
      <c r="D402" s="225" t="s">
        <v>120</v>
      </c>
      <c r="E402" s="226" t="s">
        <v>557</v>
      </c>
      <c r="F402" s="227" t="s">
        <v>558</v>
      </c>
      <c r="G402" s="228" t="s">
        <v>320</v>
      </c>
      <c r="H402" s="229">
        <v>5</v>
      </c>
      <c r="I402" s="230"/>
      <c r="J402" s="231">
        <f>ROUND(I402*H402,2)</f>
        <v>0</v>
      </c>
      <c r="K402" s="232"/>
      <c r="L402" s="44"/>
      <c r="M402" s="233" t="s">
        <v>1</v>
      </c>
      <c r="N402" s="234" t="s">
        <v>38</v>
      </c>
      <c r="O402" s="97"/>
      <c r="P402" s="235">
        <f>O402*H402</f>
        <v>0</v>
      </c>
      <c r="Q402" s="235">
        <v>0</v>
      </c>
      <c r="R402" s="235">
        <f>Q402*H402</f>
        <v>0</v>
      </c>
      <c r="S402" s="235">
        <v>0</v>
      </c>
      <c r="T402" s="23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7" t="s">
        <v>282</v>
      </c>
      <c r="AT402" s="237" t="s">
        <v>120</v>
      </c>
      <c r="AU402" s="237" t="s">
        <v>125</v>
      </c>
      <c r="AY402" s="17" t="s">
        <v>118</v>
      </c>
      <c r="BE402" s="238">
        <f>IF(N402="základná",J402,0)</f>
        <v>0</v>
      </c>
      <c r="BF402" s="238">
        <f>IF(N402="znížená",J402,0)</f>
        <v>0</v>
      </c>
      <c r="BG402" s="238">
        <f>IF(N402="zákl. prenesená",J402,0)</f>
        <v>0</v>
      </c>
      <c r="BH402" s="238">
        <f>IF(N402="zníž. prenesená",J402,0)</f>
        <v>0</v>
      </c>
      <c r="BI402" s="238">
        <f>IF(N402="nulová",J402,0)</f>
        <v>0</v>
      </c>
      <c r="BJ402" s="17" t="s">
        <v>125</v>
      </c>
      <c r="BK402" s="238">
        <f>ROUND(I402*H402,2)</f>
        <v>0</v>
      </c>
      <c r="BL402" s="17" t="s">
        <v>282</v>
      </c>
      <c r="BM402" s="237" t="s">
        <v>559</v>
      </c>
    </row>
    <row r="403" s="2" customFormat="1" ht="21.75" customHeight="1">
      <c r="A403" s="38"/>
      <c r="B403" s="39"/>
      <c r="C403" s="272" t="s">
        <v>560</v>
      </c>
      <c r="D403" s="272" t="s">
        <v>224</v>
      </c>
      <c r="E403" s="273" t="s">
        <v>561</v>
      </c>
      <c r="F403" s="274" t="s">
        <v>562</v>
      </c>
      <c r="G403" s="275" t="s">
        <v>320</v>
      </c>
      <c r="H403" s="276">
        <v>5</v>
      </c>
      <c r="I403" s="277"/>
      <c r="J403" s="278">
        <f>ROUND(I403*H403,2)</f>
        <v>0</v>
      </c>
      <c r="K403" s="279"/>
      <c r="L403" s="280"/>
      <c r="M403" s="281" t="s">
        <v>1</v>
      </c>
      <c r="N403" s="282" t="s">
        <v>38</v>
      </c>
      <c r="O403" s="97"/>
      <c r="P403" s="235">
        <f>O403*H403</f>
        <v>0</v>
      </c>
      <c r="Q403" s="235">
        <v>0</v>
      </c>
      <c r="R403" s="235">
        <f>Q403*H403</f>
        <v>0</v>
      </c>
      <c r="S403" s="235">
        <v>0</v>
      </c>
      <c r="T403" s="23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7" t="s">
        <v>492</v>
      </c>
      <c r="AT403" s="237" t="s">
        <v>224</v>
      </c>
      <c r="AU403" s="237" t="s">
        <v>125</v>
      </c>
      <c r="AY403" s="17" t="s">
        <v>118</v>
      </c>
      <c r="BE403" s="238">
        <f>IF(N403="základná",J403,0)</f>
        <v>0</v>
      </c>
      <c r="BF403" s="238">
        <f>IF(N403="znížená",J403,0)</f>
        <v>0</v>
      </c>
      <c r="BG403" s="238">
        <f>IF(N403="zákl. prenesená",J403,0)</f>
        <v>0</v>
      </c>
      <c r="BH403" s="238">
        <f>IF(N403="zníž. prenesená",J403,0)</f>
        <v>0</v>
      </c>
      <c r="BI403" s="238">
        <f>IF(N403="nulová",J403,0)</f>
        <v>0</v>
      </c>
      <c r="BJ403" s="17" t="s">
        <v>125</v>
      </c>
      <c r="BK403" s="238">
        <f>ROUND(I403*H403,2)</f>
        <v>0</v>
      </c>
      <c r="BL403" s="17" t="s">
        <v>282</v>
      </c>
      <c r="BM403" s="237" t="s">
        <v>563</v>
      </c>
    </row>
    <row r="404" s="2" customFormat="1" ht="24.15" customHeight="1">
      <c r="A404" s="38"/>
      <c r="B404" s="39"/>
      <c r="C404" s="225" t="s">
        <v>355</v>
      </c>
      <c r="D404" s="225" t="s">
        <v>120</v>
      </c>
      <c r="E404" s="226" t="s">
        <v>564</v>
      </c>
      <c r="F404" s="227" t="s">
        <v>565</v>
      </c>
      <c r="G404" s="228" t="s">
        <v>233</v>
      </c>
      <c r="H404" s="229">
        <v>120</v>
      </c>
      <c r="I404" s="230"/>
      <c r="J404" s="231">
        <f>ROUND(I404*H404,2)</f>
        <v>0</v>
      </c>
      <c r="K404" s="232"/>
      <c r="L404" s="44"/>
      <c r="M404" s="233" t="s">
        <v>1</v>
      </c>
      <c r="N404" s="234" t="s">
        <v>38</v>
      </c>
      <c r="O404" s="97"/>
      <c r="P404" s="235">
        <f>O404*H404</f>
        <v>0</v>
      </c>
      <c r="Q404" s="235">
        <v>0</v>
      </c>
      <c r="R404" s="235">
        <f>Q404*H404</f>
        <v>0</v>
      </c>
      <c r="S404" s="235">
        <v>0</v>
      </c>
      <c r="T404" s="23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282</v>
      </c>
      <c r="AT404" s="237" t="s">
        <v>120</v>
      </c>
      <c r="AU404" s="237" t="s">
        <v>125</v>
      </c>
      <c r="AY404" s="17" t="s">
        <v>118</v>
      </c>
      <c r="BE404" s="238">
        <f>IF(N404="základná",J404,0)</f>
        <v>0</v>
      </c>
      <c r="BF404" s="238">
        <f>IF(N404="znížená",J404,0)</f>
        <v>0</v>
      </c>
      <c r="BG404" s="238">
        <f>IF(N404="zákl. prenesená",J404,0)</f>
        <v>0</v>
      </c>
      <c r="BH404" s="238">
        <f>IF(N404="zníž. prenesená",J404,0)</f>
        <v>0</v>
      </c>
      <c r="BI404" s="238">
        <f>IF(N404="nulová",J404,0)</f>
        <v>0</v>
      </c>
      <c r="BJ404" s="17" t="s">
        <v>125</v>
      </c>
      <c r="BK404" s="238">
        <f>ROUND(I404*H404,2)</f>
        <v>0</v>
      </c>
      <c r="BL404" s="17" t="s">
        <v>282</v>
      </c>
      <c r="BM404" s="237" t="s">
        <v>566</v>
      </c>
    </row>
    <row r="405" s="2" customFormat="1" ht="16.5" customHeight="1">
      <c r="A405" s="38"/>
      <c r="B405" s="39"/>
      <c r="C405" s="272" t="s">
        <v>390</v>
      </c>
      <c r="D405" s="272" t="s">
        <v>224</v>
      </c>
      <c r="E405" s="273" t="s">
        <v>567</v>
      </c>
      <c r="F405" s="274" t="s">
        <v>568</v>
      </c>
      <c r="G405" s="275" t="s">
        <v>227</v>
      </c>
      <c r="H405" s="276">
        <v>120</v>
      </c>
      <c r="I405" s="277"/>
      <c r="J405" s="278">
        <f>ROUND(I405*H405,2)</f>
        <v>0</v>
      </c>
      <c r="K405" s="279"/>
      <c r="L405" s="280"/>
      <c r="M405" s="281" t="s">
        <v>1</v>
      </c>
      <c r="N405" s="282" t="s">
        <v>38</v>
      </c>
      <c r="O405" s="97"/>
      <c r="P405" s="235">
        <f>O405*H405</f>
        <v>0</v>
      </c>
      <c r="Q405" s="235">
        <v>0</v>
      </c>
      <c r="R405" s="235">
        <f>Q405*H405</f>
        <v>0</v>
      </c>
      <c r="S405" s="235">
        <v>0</v>
      </c>
      <c r="T405" s="23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7" t="s">
        <v>492</v>
      </c>
      <c r="AT405" s="237" t="s">
        <v>224</v>
      </c>
      <c r="AU405" s="237" t="s">
        <v>125</v>
      </c>
      <c r="AY405" s="17" t="s">
        <v>118</v>
      </c>
      <c r="BE405" s="238">
        <f>IF(N405="základná",J405,0)</f>
        <v>0</v>
      </c>
      <c r="BF405" s="238">
        <f>IF(N405="znížená",J405,0)</f>
        <v>0</v>
      </c>
      <c r="BG405" s="238">
        <f>IF(N405="zákl. prenesená",J405,0)</f>
        <v>0</v>
      </c>
      <c r="BH405" s="238">
        <f>IF(N405="zníž. prenesená",J405,0)</f>
        <v>0</v>
      </c>
      <c r="BI405" s="238">
        <f>IF(N405="nulová",J405,0)</f>
        <v>0</v>
      </c>
      <c r="BJ405" s="17" t="s">
        <v>125</v>
      </c>
      <c r="BK405" s="238">
        <f>ROUND(I405*H405,2)</f>
        <v>0</v>
      </c>
      <c r="BL405" s="17" t="s">
        <v>282</v>
      </c>
      <c r="BM405" s="237" t="s">
        <v>569</v>
      </c>
    </row>
    <row r="406" s="2" customFormat="1" ht="16.5" customHeight="1">
      <c r="A406" s="38"/>
      <c r="B406" s="39"/>
      <c r="C406" s="272" t="s">
        <v>359</v>
      </c>
      <c r="D406" s="272" t="s">
        <v>224</v>
      </c>
      <c r="E406" s="273" t="s">
        <v>570</v>
      </c>
      <c r="F406" s="274" t="s">
        <v>571</v>
      </c>
      <c r="G406" s="275" t="s">
        <v>572</v>
      </c>
      <c r="H406" s="276">
        <v>1</v>
      </c>
      <c r="I406" s="277"/>
      <c r="J406" s="278">
        <f>ROUND(I406*H406,2)</f>
        <v>0</v>
      </c>
      <c r="K406" s="279"/>
      <c r="L406" s="280"/>
      <c r="M406" s="281" t="s">
        <v>1</v>
      </c>
      <c r="N406" s="282" t="s">
        <v>38</v>
      </c>
      <c r="O406" s="97"/>
      <c r="P406" s="235">
        <f>O406*H406</f>
        <v>0</v>
      </c>
      <c r="Q406" s="235">
        <v>0</v>
      </c>
      <c r="R406" s="235">
        <f>Q406*H406</f>
        <v>0</v>
      </c>
      <c r="S406" s="235">
        <v>0</v>
      </c>
      <c r="T406" s="23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7" t="s">
        <v>492</v>
      </c>
      <c r="AT406" s="237" t="s">
        <v>224</v>
      </c>
      <c r="AU406" s="237" t="s">
        <v>125</v>
      </c>
      <c r="AY406" s="17" t="s">
        <v>118</v>
      </c>
      <c r="BE406" s="238">
        <f>IF(N406="základná",J406,0)</f>
        <v>0</v>
      </c>
      <c r="BF406" s="238">
        <f>IF(N406="znížená",J406,0)</f>
        <v>0</v>
      </c>
      <c r="BG406" s="238">
        <f>IF(N406="zákl. prenesená",J406,0)</f>
        <v>0</v>
      </c>
      <c r="BH406" s="238">
        <f>IF(N406="zníž. prenesená",J406,0)</f>
        <v>0</v>
      </c>
      <c r="BI406" s="238">
        <f>IF(N406="nulová",J406,0)</f>
        <v>0</v>
      </c>
      <c r="BJ406" s="17" t="s">
        <v>125</v>
      </c>
      <c r="BK406" s="238">
        <f>ROUND(I406*H406,2)</f>
        <v>0</v>
      </c>
      <c r="BL406" s="17" t="s">
        <v>282</v>
      </c>
      <c r="BM406" s="237" t="s">
        <v>573</v>
      </c>
    </row>
    <row r="407" s="2" customFormat="1" ht="24.15" customHeight="1">
      <c r="A407" s="38"/>
      <c r="B407" s="39"/>
      <c r="C407" s="225" t="s">
        <v>574</v>
      </c>
      <c r="D407" s="225" t="s">
        <v>120</v>
      </c>
      <c r="E407" s="226" t="s">
        <v>575</v>
      </c>
      <c r="F407" s="227" t="s">
        <v>576</v>
      </c>
      <c r="G407" s="228" t="s">
        <v>233</v>
      </c>
      <c r="H407" s="229">
        <v>15</v>
      </c>
      <c r="I407" s="230"/>
      <c r="J407" s="231">
        <f>ROUND(I407*H407,2)</f>
        <v>0</v>
      </c>
      <c r="K407" s="232"/>
      <c r="L407" s="44"/>
      <c r="M407" s="233" t="s">
        <v>1</v>
      </c>
      <c r="N407" s="234" t="s">
        <v>38</v>
      </c>
      <c r="O407" s="97"/>
      <c r="P407" s="235">
        <f>O407*H407</f>
        <v>0</v>
      </c>
      <c r="Q407" s="235">
        <v>0</v>
      </c>
      <c r="R407" s="235">
        <f>Q407*H407</f>
        <v>0</v>
      </c>
      <c r="S407" s="235">
        <v>0</v>
      </c>
      <c r="T407" s="23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7" t="s">
        <v>282</v>
      </c>
      <c r="AT407" s="237" t="s">
        <v>120</v>
      </c>
      <c r="AU407" s="237" t="s">
        <v>125</v>
      </c>
      <c r="AY407" s="17" t="s">
        <v>118</v>
      </c>
      <c r="BE407" s="238">
        <f>IF(N407="základná",J407,0)</f>
        <v>0</v>
      </c>
      <c r="BF407" s="238">
        <f>IF(N407="znížená",J407,0)</f>
        <v>0</v>
      </c>
      <c r="BG407" s="238">
        <f>IF(N407="zákl. prenesená",J407,0)</f>
        <v>0</v>
      </c>
      <c r="BH407" s="238">
        <f>IF(N407="zníž. prenesená",J407,0)</f>
        <v>0</v>
      </c>
      <c r="BI407" s="238">
        <f>IF(N407="nulová",J407,0)</f>
        <v>0</v>
      </c>
      <c r="BJ407" s="17" t="s">
        <v>125</v>
      </c>
      <c r="BK407" s="238">
        <f>ROUND(I407*H407,2)</f>
        <v>0</v>
      </c>
      <c r="BL407" s="17" t="s">
        <v>282</v>
      </c>
      <c r="BM407" s="237" t="s">
        <v>577</v>
      </c>
    </row>
    <row r="408" s="2" customFormat="1" ht="16.5" customHeight="1">
      <c r="A408" s="38"/>
      <c r="B408" s="39"/>
      <c r="C408" s="272" t="s">
        <v>364</v>
      </c>
      <c r="D408" s="272" t="s">
        <v>224</v>
      </c>
      <c r="E408" s="273" t="s">
        <v>578</v>
      </c>
      <c r="F408" s="274" t="s">
        <v>579</v>
      </c>
      <c r="G408" s="275" t="s">
        <v>227</v>
      </c>
      <c r="H408" s="276">
        <v>15</v>
      </c>
      <c r="I408" s="277"/>
      <c r="J408" s="278">
        <f>ROUND(I408*H408,2)</f>
        <v>0</v>
      </c>
      <c r="K408" s="279"/>
      <c r="L408" s="280"/>
      <c r="M408" s="281" t="s">
        <v>1</v>
      </c>
      <c r="N408" s="282" t="s">
        <v>38</v>
      </c>
      <c r="O408" s="97"/>
      <c r="P408" s="235">
        <f>O408*H408</f>
        <v>0</v>
      </c>
      <c r="Q408" s="235">
        <v>0</v>
      </c>
      <c r="R408" s="235">
        <f>Q408*H408</f>
        <v>0</v>
      </c>
      <c r="S408" s="235">
        <v>0</v>
      </c>
      <c r="T408" s="23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492</v>
      </c>
      <c r="AT408" s="237" t="s">
        <v>224</v>
      </c>
      <c r="AU408" s="237" t="s">
        <v>125</v>
      </c>
      <c r="AY408" s="17" t="s">
        <v>118</v>
      </c>
      <c r="BE408" s="238">
        <f>IF(N408="základná",J408,0)</f>
        <v>0</v>
      </c>
      <c r="BF408" s="238">
        <f>IF(N408="znížená",J408,0)</f>
        <v>0</v>
      </c>
      <c r="BG408" s="238">
        <f>IF(N408="zákl. prenesená",J408,0)</f>
        <v>0</v>
      </c>
      <c r="BH408" s="238">
        <f>IF(N408="zníž. prenesená",J408,0)</f>
        <v>0</v>
      </c>
      <c r="BI408" s="238">
        <f>IF(N408="nulová",J408,0)</f>
        <v>0</v>
      </c>
      <c r="BJ408" s="17" t="s">
        <v>125</v>
      </c>
      <c r="BK408" s="238">
        <f>ROUND(I408*H408,2)</f>
        <v>0</v>
      </c>
      <c r="BL408" s="17" t="s">
        <v>282</v>
      </c>
      <c r="BM408" s="237" t="s">
        <v>580</v>
      </c>
    </row>
    <row r="409" s="2" customFormat="1" ht="16.5" customHeight="1">
      <c r="A409" s="38"/>
      <c r="B409" s="39"/>
      <c r="C409" s="225" t="s">
        <v>581</v>
      </c>
      <c r="D409" s="225" t="s">
        <v>120</v>
      </c>
      <c r="E409" s="226" t="s">
        <v>582</v>
      </c>
      <c r="F409" s="227" t="s">
        <v>583</v>
      </c>
      <c r="G409" s="228" t="s">
        <v>320</v>
      </c>
      <c r="H409" s="229">
        <v>5</v>
      </c>
      <c r="I409" s="230"/>
      <c r="J409" s="231">
        <f>ROUND(I409*H409,2)</f>
        <v>0</v>
      </c>
      <c r="K409" s="232"/>
      <c r="L409" s="44"/>
      <c r="M409" s="233" t="s">
        <v>1</v>
      </c>
      <c r="N409" s="234" t="s">
        <v>38</v>
      </c>
      <c r="O409" s="97"/>
      <c r="P409" s="235">
        <f>O409*H409</f>
        <v>0</v>
      </c>
      <c r="Q409" s="235">
        <v>0</v>
      </c>
      <c r="R409" s="235">
        <f>Q409*H409</f>
        <v>0</v>
      </c>
      <c r="S409" s="235">
        <v>0</v>
      </c>
      <c r="T409" s="23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282</v>
      </c>
      <c r="AT409" s="237" t="s">
        <v>120</v>
      </c>
      <c r="AU409" s="237" t="s">
        <v>125</v>
      </c>
      <c r="AY409" s="17" t="s">
        <v>118</v>
      </c>
      <c r="BE409" s="238">
        <f>IF(N409="základná",J409,0)</f>
        <v>0</v>
      </c>
      <c r="BF409" s="238">
        <f>IF(N409="znížená",J409,0)</f>
        <v>0</v>
      </c>
      <c r="BG409" s="238">
        <f>IF(N409="zákl. prenesená",J409,0)</f>
        <v>0</v>
      </c>
      <c r="BH409" s="238">
        <f>IF(N409="zníž. prenesená",J409,0)</f>
        <v>0</v>
      </c>
      <c r="BI409" s="238">
        <f>IF(N409="nulová",J409,0)</f>
        <v>0</v>
      </c>
      <c r="BJ409" s="17" t="s">
        <v>125</v>
      </c>
      <c r="BK409" s="238">
        <f>ROUND(I409*H409,2)</f>
        <v>0</v>
      </c>
      <c r="BL409" s="17" t="s">
        <v>282</v>
      </c>
      <c r="BM409" s="237" t="s">
        <v>584</v>
      </c>
    </row>
    <row r="410" s="2" customFormat="1" ht="16.5" customHeight="1">
      <c r="A410" s="38"/>
      <c r="B410" s="39"/>
      <c r="C410" s="272" t="s">
        <v>369</v>
      </c>
      <c r="D410" s="272" t="s">
        <v>224</v>
      </c>
      <c r="E410" s="273" t="s">
        <v>585</v>
      </c>
      <c r="F410" s="274" t="s">
        <v>586</v>
      </c>
      <c r="G410" s="275" t="s">
        <v>320</v>
      </c>
      <c r="H410" s="276">
        <v>5</v>
      </c>
      <c r="I410" s="277"/>
      <c r="J410" s="278">
        <f>ROUND(I410*H410,2)</f>
        <v>0</v>
      </c>
      <c r="K410" s="279"/>
      <c r="L410" s="280"/>
      <c r="M410" s="281" t="s">
        <v>1</v>
      </c>
      <c r="N410" s="282" t="s">
        <v>38</v>
      </c>
      <c r="O410" s="97"/>
      <c r="P410" s="235">
        <f>O410*H410</f>
        <v>0</v>
      </c>
      <c r="Q410" s="235">
        <v>0</v>
      </c>
      <c r="R410" s="235">
        <f>Q410*H410</f>
        <v>0</v>
      </c>
      <c r="S410" s="235">
        <v>0</v>
      </c>
      <c r="T410" s="23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7" t="s">
        <v>492</v>
      </c>
      <c r="AT410" s="237" t="s">
        <v>224</v>
      </c>
      <c r="AU410" s="237" t="s">
        <v>125</v>
      </c>
      <c r="AY410" s="17" t="s">
        <v>118</v>
      </c>
      <c r="BE410" s="238">
        <f>IF(N410="základná",J410,0)</f>
        <v>0</v>
      </c>
      <c r="BF410" s="238">
        <f>IF(N410="znížená",J410,0)</f>
        <v>0</v>
      </c>
      <c r="BG410" s="238">
        <f>IF(N410="zákl. prenesená",J410,0)</f>
        <v>0</v>
      </c>
      <c r="BH410" s="238">
        <f>IF(N410="zníž. prenesená",J410,0)</f>
        <v>0</v>
      </c>
      <c r="BI410" s="238">
        <f>IF(N410="nulová",J410,0)</f>
        <v>0</v>
      </c>
      <c r="BJ410" s="17" t="s">
        <v>125</v>
      </c>
      <c r="BK410" s="238">
        <f>ROUND(I410*H410,2)</f>
        <v>0</v>
      </c>
      <c r="BL410" s="17" t="s">
        <v>282</v>
      </c>
      <c r="BM410" s="237" t="s">
        <v>587</v>
      </c>
    </row>
    <row r="411" s="2" customFormat="1" ht="24.15" customHeight="1">
      <c r="A411" s="38"/>
      <c r="B411" s="39"/>
      <c r="C411" s="225" t="s">
        <v>588</v>
      </c>
      <c r="D411" s="225" t="s">
        <v>120</v>
      </c>
      <c r="E411" s="226" t="s">
        <v>589</v>
      </c>
      <c r="F411" s="227" t="s">
        <v>590</v>
      </c>
      <c r="G411" s="228" t="s">
        <v>320</v>
      </c>
      <c r="H411" s="229">
        <v>12</v>
      </c>
      <c r="I411" s="230"/>
      <c r="J411" s="231">
        <f>ROUND(I411*H411,2)</f>
        <v>0</v>
      </c>
      <c r="K411" s="232"/>
      <c r="L411" s="44"/>
      <c r="M411" s="233" t="s">
        <v>1</v>
      </c>
      <c r="N411" s="234" t="s">
        <v>38</v>
      </c>
      <c r="O411" s="97"/>
      <c r="P411" s="235">
        <f>O411*H411</f>
        <v>0</v>
      </c>
      <c r="Q411" s="235">
        <v>0</v>
      </c>
      <c r="R411" s="235">
        <f>Q411*H411</f>
        <v>0</v>
      </c>
      <c r="S411" s="235">
        <v>0</v>
      </c>
      <c r="T411" s="23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7" t="s">
        <v>282</v>
      </c>
      <c r="AT411" s="237" t="s">
        <v>120</v>
      </c>
      <c r="AU411" s="237" t="s">
        <v>125</v>
      </c>
      <c r="AY411" s="17" t="s">
        <v>118</v>
      </c>
      <c r="BE411" s="238">
        <f>IF(N411="základná",J411,0)</f>
        <v>0</v>
      </c>
      <c r="BF411" s="238">
        <f>IF(N411="znížená",J411,0)</f>
        <v>0</v>
      </c>
      <c r="BG411" s="238">
        <f>IF(N411="zákl. prenesená",J411,0)</f>
        <v>0</v>
      </c>
      <c r="BH411" s="238">
        <f>IF(N411="zníž. prenesená",J411,0)</f>
        <v>0</v>
      </c>
      <c r="BI411" s="238">
        <f>IF(N411="nulová",J411,0)</f>
        <v>0</v>
      </c>
      <c r="BJ411" s="17" t="s">
        <v>125</v>
      </c>
      <c r="BK411" s="238">
        <f>ROUND(I411*H411,2)</f>
        <v>0</v>
      </c>
      <c r="BL411" s="17" t="s">
        <v>282</v>
      </c>
      <c r="BM411" s="237" t="s">
        <v>591</v>
      </c>
    </row>
    <row r="412" s="2" customFormat="1" ht="24.15" customHeight="1">
      <c r="A412" s="38"/>
      <c r="B412" s="39"/>
      <c r="C412" s="272" t="s">
        <v>373</v>
      </c>
      <c r="D412" s="272" t="s">
        <v>224</v>
      </c>
      <c r="E412" s="273" t="s">
        <v>592</v>
      </c>
      <c r="F412" s="274" t="s">
        <v>593</v>
      </c>
      <c r="G412" s="275" t="s">
        <v>320</v>
      </c>
      <c r="H412" s="276">
        <v>12</v>
      </c>
      <c r="I412" s="277"/>
      <c r="J412" s="278">
        <f>ROUND(I412*H412,2)</f>
        <v>0</v>
      </c>
      <c r="K412" s="279"/>
      <c r="L412" s="280"/>
      <c r="M412" s="281" t="s">
        <v>1</v>
      </c>
      <c r="N412" s="282" t="s">
        <v>38</v>
      </c>
      <c r="O412" s="97"/>
      <c r="P412" s="235">
        <f>O412*H412</f>
        <v>0</v>
      </c>
      <c r="Q412" s="235">
        <v>0</v>
      </c>
      <c r="R412" s="235">
        <f>Q412*H412</f>
        <v>0</v>
      </c>
      <c r="S412" s="235">
        <v>0</v>
      </c>
      <c r="T412" s="23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7" t="s">
        <v>492</v>
      </c>
      <c r="AT412" s="237" t="s">
        <v>224</v>
      </c>
      <c r="AU412" s="237" t="s">
        <v>125</v>
      </c>
      <c r="AY412" s="17" t="s">
        <v>118</v>
      </c>
      <c r="BE412" s="238">
        <f>IF(N412="základná",J412,0)</f>
        <v>0</v>
      </c>
      <c r="BF412" s="238">
        <f>IF(N412="znížená",J412,0)</f>
        <v>0</v>
      </c>
      <c r="BG412" s="238">
        <f>IF(N412="zákl. prenesená",J412,0)</f>
        <v>0</v>
      </c>
      <c r="BH412" s="238">
        <f>IF(N412="zníž. prenesená",J412,0)</f>
        <v>0</v>
      </c>
      <c r="BI412" s="238">
        <f>IF(N412="nulová",J412,0)</f>
        <v>0</v>
      </c>
      <c r="BJ412" s="17" t="s">
        <v>125</v>
      </c>
      <c r="BK412" s="238">
        <f>ROUND(I412*H412,2)</f>
        <v>0</v>
      </c>
      <c r="BL412" s="17" t="s">
        <v>282</v>
      </c>
      <c r="BM412" s="237" t="s">
        <v>594</v>
      </c>
    </row>
    <row r="413" s="2" customFormat="1" ht="16.5" customHeight="1">
      <c r="A413" s="38"/>
      <c r="B413" s="39"/>
      <c r="C413" s="225" t="s">
        <v>595</v>
      </c>
      <c r="D413" s="225" t="s">
        <v>120</v>
      </c>
      <c r="E413" s="226" t="s">
        <v>596</v>
      </c>
      <c r="F413" s="227" t="s">
        <v>597</v>
      </c>
      <c r="G413" s="228" t="s">
        <v>320</v>
      </c>
      <c r="H413" s="229">
        <v>14</v>
      </c>
      <c r="I413" s="230"/>
      <c r="J413" s="231">
        <f>ROUND(I413*H413,2)</f>
        <v>0</v>
      </c>
      <c r="K413" s="232"/>
      <c r="L413" s="44"/>
      <c r="M413" s="233" t="s">
        <v>1</v>
      </c>
      <c r="N413" s="234" t="s">
        <v>38</v>
      </c>
      <c r="O413" s="97"/>
      <c r="P413" s="235">
        <f>O413*H413</f>
        <v>0</v>
      </c>
      <c r="Q413" s="235">
        <v>0</v>
      </c>
      <c r="R413" s="235">
        <f>Q413*H413</f>
        <v>0</v>
      </c>
      <c r="S413" s="235">
        <v>0</v>
      </c>
      <c r="T413" s="23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7" t="s">
        <v>282</v>
      </c>
      <c r="AT413" s="237" t="s">
        <v>120</v>
      </c>
      <c r="AU413" s="237" t="s">
        <v>125</v>
      </c>
      <c r="AY413" s="17" t="s">
        <v>118</v>
      </c>
      <c r="BE413" s="238">
        <f>IF(N413="základná",J413,0)</f>
        <v>0</v>
      </c>
      <c r="BF413" s="238">
        <f>IF(N413="znížená",J413,0)</f>
        <v>0</v>
      </c>
      <c r="BG413" s="238">
        <f>IF(N413="zákl. prenesená",J413,0)</f>
        <v>0</v>
      </c>
      <c r="BH413" s="238">
        <f>IF(N413="zníž. prenesená",J413,0)</f>
        <v>0</v>
      </c>
      <c r="BI413" s="238">
        <f>IF(N413="nulová",J413,0)</f>
        <v>0</v>
      </c>
      <c r="BJ413" s="17" t="s">
        <v>125</v>
      </c>
      <c r="BK413" s="238">
        <f>ROUND(I413*H413,2)</f>
        <v>0</v>
      </c>
      <c r="BL413" s="17" t="s">
        <v>282</v>
      </c>
      <c r="BM413" s="237" t="s">
        <v>598</v>
      </c>
    </row>
    <row r="414" s="2" customFormat="1" ht="16.5" customHeight="1">
      <c r="A414" s="38"/>
      <c r="B414" s="39"/>
      <c r="C414" s="272" t="s">
        <v>376</v>
      </c>
      <c r="D414" s="272" t="s">
        <v>224</v>
      </c>
      <c r="E414" s="273" t="s">
        <v>599</v>
      </c>
      <c r="F414" s="274" t="s">
        <v>600</v>
      </c>
      <c r="G414" s="275" t="s">
        <v>320</v>
      </c>
      <c r="H414" s="276">
        <v>14</v>
      </c>
      <c r="I414" s="277"/>
      <c r="J414" s="278">
        <f>ROUND(I414*H414,2)</f>
        <v>0</v>
      </c>
      <c r="K414" s="279"/>
      <c r="L414" s="280"/>
      <c r="M414" s="281" t="s">
        <v>1</v>
      </c>
      <c r="N414" s="282" t="s">
        <v>38</v>
      </c>
      <c r="O414" s="97"/>
      <c r="P414" s="235">
        <f>O414*H414</f>
        <v>0</v>
      </c>
      <c r="Q414" s="235">
        <v>0</v>
      </c>
      <c r="R414" s="235">
        <f>Q414*H414</f>
        <v>0</v>
      </c>
      <c r="S414" s="235">
        <v>0</v>
      </c>
      <c r="T414" s="23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7" t="s">
        <v>492</v>
      </c>
      <c r="AT414" s="237" t="s">
        <v>224</v>
      </c>
      <c r="AU414" s="237" t="s">
        <v>125</v>
      </c>
      <c r="AY414" s="17" t="s">
        <v>118</v>
      </c>
      <c r="BE414" s="238">
        <f>IF(N414="základná",J414,0)</f>
        <v>0</v>
      </c>
      <c r="BF414" s="238">
        <f>IF(N414="znížená",J414,0)</f>
        <v>0</v>
      </c>
      <c r="BG414" s="238">
        <f>IF(N414="zákl. prenesená",J414,0)</f>
        <v>0</v>
      </c>
      <c r="BH414" s="238">
        <f>IF(N414="zníž. prenesená",J414,0)</f>
        <v>0</v>
      </c>
      <c r="BI414" s="238">
        <f>IF(N414="nulová",J414,0)</f>
        <v>0</v>
      </c>
      <c r="BJ414" s="17" t="s">
        <v>125</v>
      </c>
      <c r="BK414" s="238">
        <f>ROUND(I414*H414,2)</f>
        <v>0</v>
      </c>
      <c r="BL414" s="17" t="s">
        <v>282</v>
      </c>
      <c r="BM414" s="237" t="s">
        <v>601</v>
      </c>
    </row>
    <row r="415" s="2" customFormat="1" ht="21.75" customHeight="1">
      <c r="A415" s="38"/>
      <c r="B415" s="39"/>
      <c r="C415" s="225" t="s">
        <v>602</v>
      </c>
      <c r="D415" s="225" t="s">
        <v>120</v>
      </c>
      <c r="E415" s="226" t="s">
        <v>603</v>
      </c>
      <c r="F415" s="227" t="s">
        <v>604</v>
      </c>
      <c r="G415" s="228" t="s">
        <v>233</v>
      </c>
      <c r="H415" s="229">
        <v>25</v>
      </c>
      <c r="I415" s="230"/>
      <c r="J415" s="231">
        <f>ROUND(I415*H415,2)</f>
        <v>0</v>
      </c>
      <c r="K415" s="232"/>
      <c r="L415" s="44"/>
      <c r="M415" s="233" t="s">
        <v>1</v>
      </c>
      <c r="N415" s="234" t="s">
        <v>38</v>
      </c>
      <c r="O415" s="97"/>
      <c r="P415" s="235">
        <f>O415*H415</f>
        <v>0</v>
      </c>
      <c r="Q415" s="235">
        <v>0</v>
      </c>
      <c r="R415" s="235">
        <f>Q415*H415</f>
        <v>0</v>
      </c>
      <c r="S415" s="235">
        <v>0</v>
      </c>
      <c r="T415" s="23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7" t="s">
        <v>282</v>
      </c>
      <c r="AT415" s="237" t="s">
        <v>120</v>
      </c>
      <c r="AU415" s="237" t="s">
        <v>125</v>
      </c>
      <c r="AY415" s="17" t="s">
        <v>118</v>
      </c>
      <c r="BE415" s="238">
        <f>IF(N415="základná",J415,0)</f>
        <v>0</v>
      </c>
      <c r="BF415" s="238">
        <f>IF(N415="znížená",J415,0)</f>
        <v>0</v>
      </c>
      <c r="BG415" s="238">
        <f>IF(N415="zákl. prenesená",J415,0)</f>
        <v>0</v>
      </c>
      <c r="BH415" s="238">
        <f>IF(N415="zníž. prenesená",J415,0)</f>
        <v>0</v>
      </c>
      <c r="BI415" s="238">
        <f>IF(N415="nulová",J415,0)</f>
        <v>0</v>
      </c>
      <c r="BJ415" s="17" t="s">
        <v>125</v>
      </c>
      <c r="BK415" s="238">
        <f>ROUND(I415*H415,2)</f>
        <v>0</v>
      </c>
      <c r="BL415" s="17" t="s">
        <v>282</v>
      </c>
      <c r="BM415" s="237" t="s">
        <v>605</v>
      </c>
    </row>
    <row r="416" s="2" customFormat="1" ht="16.5" customHeight="1">
      <c r="A416" s="38"/>
      <c r="B416" s="39"/>
      <c r="C416" s="272" t="s">
        <v>381</v>
      </c>
      <c r="D416" s="272" t="s">
        <v>224</v>
      </c>
      <c r="E416" s="273" t="s">
        <v>606</v>
      </c>
      <c r="F416" s="274" t="s">
        <v>607</v>
      </c>
      <c r="G416" s="275" t="s">
        <v>233</v>
      </c>
      <c r="H416" s="276">
        <v>25</v>
      </c>
      <c r="I416" s="277"/>
      <c r="J416" s="278">
        <f>ROUND(I416*H416,2)</f>
        <v>0</v>
      </c>
      <c r="K416" s="279"/>
      <c r="L416" s="280"/>
      <c r="M416" s="281" t="s">
        <v>1</v>
      </c>
      <c r="N416" s="282" t="s">
        <v>38</v>
      </c>
      <c r="O416" s="97"/>
      <c r="P416" s="235">
        <f>O416*H416</f>
        <v>0</v>
      </c>
      <c r="Q416" s="235">
        <v>0</v>
      </c>
      <c r="R416" s="235">
        <f>Q416*H416</f>
        <v>0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492</v>
      </c>
      <c r="AT416" s="237" t="s">
        <v>224</v>
      </c>
      <c r="AU416" s="237" t="s">
        <v>125</v>
      </c>
      <c r="AY416" s="17" t="s">
        <v>118</v>
      </c>
      <c r="BE416" s="238">
        <f>IF(N416="základná",J416,0)</f>
        <v>0</v>
      </c>
      <c r="BF416" s="238">
        <f>IF(N416="znížená",J416,0)</f>
        <v>0</v>
      </c>
      <c r="BG416" s="238">
        <f>IF(N416="zákl. prenesená",J416,0)</f>
        <v>0</v>
      </c>
      <c r="BH416" s="238">
        <f>IF(N416="zníž. prenesená",J416,0)</f>
        <v>0</v>
      </c>
      <c r="BI416" s="238">
        <f>IF(N416="nulová",J416,0)</f>
        <v>0</v>
      </c>
      <c r="BJ416" s="17" t="s">
        <v>125</v>
      </c>
      <c r="BK416" s="238">
        <f>ROUND(I416*H416,2)</f>
        <v>0</v>
      </c>
      <c r="BL416" s="17" t="s">
        <v>282</v>
      </c>
      <c r="BM416" s="237" t="s">
        <v>608</v>
      </c>
    </row>
    <row r="417" s="2" customFormat="1" ht="21.75" customHeight="1">
      <c r="A417" s="38"/>
      <c r="B417" s="39"/>
      <c r="C417" s="225" t="s">
        <v>609</v>
      </c>
      <c r="D417" s="225" t="s">
        <v>120</v>
      </c>
      <c r="E417" s="226" t="s">
        <v>610</v>
      </c>
      <c r="F417" s="227" t="s">
        <v>611</v>
      </c>
      <c r="G417" s="228" t="s">
        <v>233</v>
      </c>
      <c r="H417" s="229">
        <v>150</v>
      </c>
      <c r="I417" s="230"/>
      <c r="J417" s="231">
        <f>ROUND(I417*H417,2)</f>
        <v>0</v>
      </c>
      <c r="K417" s="232"/>
      <c r="L417" s="44"/>
      <c r="M417" s="233" t="s">
        <v>1</v>
      </c>
      <c r="N417" s="234" t="s">
        <v>38</v>
      </c>
      <c r="O417" s="97"/>
      <c r="P417" s="235">
        <f>O417*H417</f>
        <v>0</v>
      </c>
      <c r="Q417" s="235">
        <v>0</v>
      </c>
      <c r="R417" s="235">
        <f>Q417*H417</f>
        <v>0</v>
      </c>
      <c r="S417" s="235">
        <v>0</v>
      </c>
      <c r="T417" s="23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7" t="s">
        <v>282</v>
      </c>
      <c r="AT417" s="237" t="s">
        <v>120</v>
      </c>
      <c r="AU417" s="237" t="s">
        <v>125</v>
      </c>
      <c r="AY417" s="17" t="s">
        <v>118</v>
      </c>
      <c r="BE417" s="238">
        <f>IF(N417="základná",J417,0)</f>
        <v>0</v>
      </c>
      <c r="BF417" s="238">
        <f>IF(N417="znížená",J417,0)</f>
        <v>0</v>
      </c>
      <c r="BG417" s="238">
        <f>IF(N417="zákl. prenesená",J417,0)</f>
        <v>0</v>
      </c>
      <c r="BH417" s="238">
        <f>IF(N417="zníž. prenesená",J417,0)</f>
        <v>0</v>
      </c>
      <c r="BI417" s="238">
        <f>IF(N417="nulová",J417,0)</f>
        <v>0</v>
      </c>
      <c r="BJ417" s="17" t="s">
        <v>125</v>
      </c>
      <c r="BK417" s="238">
        <f>ROUND(I417*H417,2)</f>
        <v>0</v>
      </c>
      <c r="BL417" s="17" t="s">
        <v>282</v>
      </c>
      <c r="BM417" s="237" t="s">
        <v>612</v>
      </c>
    </row>
    <row r="418" s="2" customFormat="1" ht="16.5" customHeight="1">
      <c r="A418" s="38"/>
      <c r="B418" s="39"/>
      <c r="C418" s="272" t="s">
        <v>384</v>
      </c>
      <c r="D418" s="272" t="s">
        <v>224</v>
      </c>
      <c r="E418" s="273" t="s">
        <v>613</v>
      </c>
      <c r="F418" s="274" t="s">
        <v>614</v>
      </c>
      <c r="G418" s="275" t="s">
        <v>233</v>
      </c>
      <c r="H418" s="276">
        <v>150</v>
      </c>
      <c r="I418" s="277"/>
      <c r="J418" s="278">
        <f>ROUND(I418*H418,2)</f>
        <v>0</v>
      </c>
      <c r="K418" s="279"/>
      <c r="L418" s="280"/>
      <c r="M418" s="281" t="s">
        <v>1</v>
      </c>
      <c r="N418" s="282" t="s">
        <v>38</v>
      </c>
      <c r="O418" s="97"/>
      <c r="P418" s="235">
        <f>O418*H418</f>
        <v>0</v>
      </c>
      <c r="Q418" s="235">
        <v>0</v>
      </c>
      <c r="R418" s="235">
        <f>Q418*H418</f>
        <v>0</v>
      </c>
      <c r="S418" s="235">
        <v>0</v>
      </c>
      <c r="T418" s="23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7" t="s">
        <v>492</v>
      </c>
      <c r="AT418" s="237" t="s">
        <v>224</v>
      </c>
      <c r="AU418" s="237" t="s">
        <v>125</v>
      </c>
      <c r="AY418" s="17" t="s">
        <v>118</v>
      </c>
      <c r="BE418" s="238">
        <f>IF(N418="základná",J418,0)</f>
        <v>0</v>
      </c>
      <c r="BF418" s="238">
        <f>IF(N418="znížená",J418,0)</f>
        <v>0</v>
      </c>
      <c r="BG418" s="238">
        <f>IF(N418="zákl. prenesená",J418,0)</f>
        <v>0</v>
      </c>
      <c r="BH418" s="238">
        <f>IF(N418="zníž. prenesená",J418,0)</f>
        <v>0</v>
      </c>
      <c r="BI418" s="238">
        <f>IF(N418="nulová",J418,0)</f>
        <v>0</v>
      </c>
      <c r="BJ418" s="17" t="s">
        <v>125</v>
      </c>
      <c r="BK418" s="238">
        <f>ROUND(I418*H418,2)</f>
        <v>0</v>
      </c>
      <c r="BL418" s="17" t="s">
        <v>282</v>
      </c>
      <c r="BM418" s="237" t="s">
        <v>615</v>
      </c>
    </row>
    <row r="419" s="2" customFormat="1" ht="21.75" customHeight="1">
      <c r="A419" s="38"/>
      <c r="B419" s="39"/>
      <c r="C419" s="225" t="s">
        <v>616</v>
      </c>
      <c r="D419" s="225" t="s">
        <v>120</v>
      </c>
      <c r="E419" s="226" t="s">
        <v>617</v>
      </c>
      <c r="F419" s="227" t="s">
        <v>618</v>
      </c>
      <c r="G419" s="228" t="s">
        <v>233</v>
      </c>
      <c r="H419" s="229">
        <v>150</v>
      </c>
      <c r="I419" s="230"/>
      <c r="J419" s="231">
        <f>ROUND(I419*H419,2)</f>
        <v>0</v>
      </c>
      <c r="K419" s="232"/>
      <c r="L419" s="44"/>
      <c r="M419" s="233" t="s">
        <v>1</v>
      </c>
      <c r="N419" s="234" t="s">
        <v>38</v>
      </c>
      <c r="O419" s="97"/>
      <c r="P419" s="235">
        <f>O419*H419</f>
        <v>0</v>
      </c>
      <c r="Q419" s="235">
        <v>0</v>
      </c>
      <c r="R419" s="235">
        <f>Q419*H419</f>
        <v>0</v>
      </c>
      <c r="S419" s="235">
        <v>0</v>
      </c>
      <c r="T419" s="23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7" t="s">
        <v>282</v>
      </c>
      <c r="AT419" s="237" t="s">
        <v>120</v>
      </c>
      <c r="AU419" s="237" t="s">
        <v>125</v>
      </c>
      <c r="AY419" s="17" t="s">
        <v>118</v>
      </c>
      <c r="BE419" s="238">
        <f>IF(N419="základná",J419,0)</f>
        <v>0</v>
      </c>
      <c r="BF419" s="238">
        <f>IF(N419="znížená",J419,0)</f>
        <v>0</v>
      </c>
      <c r="BG419" s="238">
        <f>IF(N419="zákl. prenesená",J419,0)</f>
        <v>0</v>
      </c>
      <c r="BH419" s="238">
        <f>IF(N419="zníž. prenesená",J419,0)</f>
        <v>0</v>
      </c>
      <c r="BI419" s="238">
        <f>IF(N419="nulová",J419,0)</f>
        <v>0</v>
      </c>
      <c r="BJ419" s="17" t="s">
        <v>125</v>
      </c>
      <c r="BK419" s="238">
        <f>ROUND(I419*H419,2)</f>
        <v>0</v>
      </c>
      <c r="BL419" s="17" t="s">
        <v>282</v>
      </c>
      <c r="BM419" s="237" t="s">
        <v>619</v>
      </c>
    </row>
    <row r="420" s="2" customFormat="1" ht="16.5" customHeight="1">
      <c r="A420" s="38"/>
      <c r="B420" s="39"/>
      <c r="C420" s="225" t="s">
        <v>389</v>
      </c>
      <c r="D420" s="225" t="s">
        <v>120</v>
      </c>
      <c r="E420" s="226" t="s">
        <v>620</v>
      </c>
      <c r="F420" s="227" t="s">
        <v>621</v>
      </c>
      <c r="G420" s="228" t="s">
        <v>461</v>
      </c>
      <c r="H420" s="283"/>
      <c r="I420" s="230"/>
      <c r="J420" s="231">
        <f>ROUND(I420*H420,2)</f>
        <v>0</v>
      </c>
      <c r="K420" s="232"/>
      <c r="L420" s="44"/>
      <c r="M420" s="233" t="s">
        <v>1</v>
      </c>
      <c r="N420" s="234" t="s">
        <v>38</v>
      </c>
      <c r="O420" s="97"/>
      <c r="P420" s="235">
        <f>O420*H420</f>
        <v>0</v>
      </c>
      <c r="Q420" s="235">
        <v>0</v>
      </c>
      <c r="R420" s="235">
        <f>Q420*H420</f>
        <v>0</v>
      </c>
      <c r="S420" s="235">
        <v>0</v>
      </c>
      <c r="T420" s="23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7" t="s">
        <v>282</v>
      </c>
      <c r="AT420" s="237" t="s">
        <v>120</v>
      </c>
      <c r="AU420" s="237" t="s">
        <v>125</v>
      </c>
      <c r="AY420" s="17" t="s">
        <v>118</v>
      </c>
      <c r="BE420" s="238">
        <f>IF(N420="základná",J420,0)</f>
        <v>0</v>
      </c>
      <c r="BF420" s="238">
        <f>IF(N420="znížená",J420,0)</f>
        <v>0</v>
      </c>
      <c r="BG420" s="238">
        <f>IF(N420="zákl. prenesená",J420,0)</f>
        <v>0</v>
      </c>
      <c r="BH420" s="238">
        <f>IF(N420="zníž. prenesená",J420,0)</f>
        <v>0</v>
      </c>
      <c r="BI420" s="238">
        <f>IF(N420="nulová",J420,0)</f>
        <v>0</v>
      </c>
      <c r="BJ420" s="17" t="s">
        <v>125</v>
      </c>
      <c r="BK420" s="238">
        <f>ROUND(I420*H420,2)</f>
        <v>0</v>
      </c>
      <c r="BL420" s="17" t="s">
        <v>282</v>
      </c>
      <c r="BM420" s="237" t="s">
        <v>622</v>
      </c>
    </row>
    <row r="421" s="2" customFormat="1" ht="16.5" customHeight="1">
      <c r="A421" s="38"/>
      <c r="B421" s="39"/>
      <c r="C421" s="225" t="s">
        <v>623</v>
      </c>
      <c r="D421" s="225" t="s">
        <v>120</v>
      </c>
      <c r="E421" s="226" t="s">
        <v>624</v>
      </c>
      <c r="F421" s="227" t="s">
        <v>625</v>
      </c>
      <c r="G421" s="228" t="s">
        <v>461</v>
      </c>
      <c r="H421" s="283"/>
      <c r="I421" s="230"/>
      <c r="J421" s="231">
        <f>ROUND(I421*H421,2)</f>
        <v>0</v>
      </c>
      <c r="K421" s="232"/>
      <c r="L421" s="44"/>
      <c r="M421" s="233" t="s">
        <v>1</v>
      </c>
      <c r="N421" s="234" t="s">
        <v>38</v>
      </c>
      <c r="O421" s="97"/>
      <c r="P421" s="235">
        <f>O421*H421</f>
        <v>0</v>
      </c>
      <c r="Q421" s="235">
        <v>0</v>
      </c>
      <c r="R421" s="235">
        <f>Q421*H421</f>
        <v>0</v>
      </c>
      <c r="S421" s="235">
        <v>0</v>
      </c>
      <c r="T421" s="23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7" t="s">
        <v>282</v>
      </c>
      <c r="AT421" s="237" t="s">
        <v>120</v>
      </c>
      <c r="AU421" s="237" t="s">
        <v>125</v>
      </c>
      <c r="AY421" s="17" t="s">
        <v>118</v>
      </c>
      <c r="BE421" s="238">
        <f>IF(N421="základná",J421,0)</f>
        <v>0</v>
      </c>
      <c r="BF421" s="238">
        <f>IF(N421="znížená",J421,0)</f>
        <v>0</v>
      </c>
      <c r="BG421" s="238">
        <f>IF(N421="zákl. prenesená",J421,0)</f>
        <v>0</v>
      </c>
      <c r="BH421" s="238">
        <f>IF(N421="zníž. prenesená",J421,0)</f>
        <v>0</v>
      </c>
      <c r="BI421" s="238">
        <f>IF(N421="nulová",J421,0)</f>
        <v>0</v>
      </c>
      <c r="BJ421" s="17" t="s">
        <v>125</v>
      </c>
      <c r="BK421" s="238">
        <f>ROUND(I421*H421,2)</f>
        <v>0</v>
      </c>
      <c r="BL421" s="17" t="s">
        <v>282</v>
      </c>
      <c r="BM421" s="237" t="s">
        <v>626</v>
      </c>
    </row>
    <row r="422" s="12" customFormat="1" ht="22.8" customHeight="1">
      <c r="A422" s="12"/>
      <c r="B422" s="209"/>
      <c r="C422" s="210"/>
      <c r="D422" s="211" t="s">
        <v>71</v>
      </c>
      <c r="E422" s="223" t="s">
        <v>627</v>
      </c>
      <c r="F422" s="223" t="s">
        <v>628</v>
      </c>
      <c r="G422" s="210"/>
      <c r="H422" s="210"/>
      <c r="I422" s="213"/>
      <c r="J422" s="224">
        <f>BK422</f>
        <v>0</v>
      </c>
      <c r="K422" s="210"/>
      <c r="L422" s="215"/>
      <c r="M422" s="216"/>
      <c r="N422" s="217"/>
      <c r="O422" s="217"/>
      <c r="P422" s="218">
        <f>P423</f>
        <v>0</v>
      </c>
      <c r="Q422" s="217"/>
      <c r="R422" s="218">
        <f>R423</f>
        <v>0</v>
      </c>
      <c r="S422" s="217"/>
      <c r="T422" s="219">
        <f>T423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20" t="s">
        <v>135</v>
      </c>
      <c r="AT422" s="221" t="s">
        <v>71</v>
      </c>
      <c r="AU422" s="221" t="s">
        <v>79</v>
      </c>
      <c r="AY422" s="220" t="s">
        <v>118</v>
      </c>
      <c r="BK422" s="222">
        <f>BK423</f>
        <v>0</v>
      </c>
    </row>
    <row r="423" s="2" customFormat="1" ht="24.15" customHeight="1">
      <c r="A423" s="38"/>
      <c r="B423" s="39"/>
      <c r="C423" s="225" t="s">
        <v>394</v>
      </c>
      <c r="D423" s="225" t="s">
        <v>120</v>
      </c>
      <c r="E423" s="226" t="s">
        <v>629</v>
      </c>
      <c r="F423" s="227" t="s">
        <v>630</v>
      </c>
      <c r="G423" s="228" t="s">
        <v>631</v>
      </c>
      <c r="H423" s="229">
        <v>20</v>
      </c>
      <c r="I423" s="230"/>
      <c r="J423" s="231">
        <f>ROUND(I423*H423,2)</f>
        <v>0</v>
      </c>
      <c r="K423" s="232"/>
      <c r="L423" s="44"/>
      <c r="M423" s="233" t="s">
        <v>1</v>
      </c>
      <c r="N423" s="234" t="s">
        <v>38</v>
      </c>
      <c r="O423" s="97"/>
      <c r="P423" s="235">
        <f>O423*H423</f>
        <v>0</v>
      </c>
      <c r="Q423" s="235">
        <v>0</v>
      </c>
      <c r="R423" s="235">
        <f>Q423*H423</f>
        <v>0</v>
      </c>
      <c r="S423" s="235">
        <v>0</v>
      </c>
      <c r="T423" s="23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7" t="s">
        <v>282</v>
      </c>
      <c r="AT423" s="237" t="s">
        <v>120</v>
      </c>
      <c r="AU423" s="237" t="s">
        <v>125</v>
      </c>
      <c r="AY423" s="17" t="s">
        <v>118</v>
      </c>
      <c r="BE423" s="238">
        <f>IF(N423="základná",J423,0)</f>
        <v>0</v>
      </c>
      <c r="BF423" s="238">
        <f>IF(N423="znížená",J423,0)</f>
        <v>0</v>
      </c>
      <c r="BG423" s="238">
        <f>IF(N423="zákl. prenesená",J423,0)</f>
        <v>0</v>
      </c>
      <c r="BH423" s="238">
        <f>IF(N423="zníž. prenesená",J423,0)</f>
        <v>0</v>
      </c>
      <c r="BI423" s="238">
        <f>IF(N423="nulová",J423,0)</f>
        <v>0</v>
      </c>
      <c r="BJ423" s="17" t="s">
        <v>125</v>
      </c>
      <c r="BK423" s="238">
        <f>ROUND(I423*H423,2)</f>
        <v>0</v>
      </c>
      <c r="BL423" s="17" t="s">
        <v>282</v>
      </c>
      <c r="BM423" s="237" t="s">
        <v>632</v>
      </c>
    </row>
    <row r="424" s="12" customFormat="1" ht="22.8" customHeight="1">
      <c r="A424" s="12"/>
      <c r="B424" s="209"/>
      <c r="C424" s="210"/>
      <c r="D424" s="211" t="s">
        <v>71</v>
      </c>
      <c r="E424" s="223" t="s">
        <v>633</v>
      </c>
      <c r="F424" s="223" t="s">
        <v>634</v>
      </c>
      <c r="G424" s="210"/>
      <c r="H424" s="210"/>
      <c r="I424" s="213"/>
      <c r="J424" s="224">
        <f>BK424</f>
        <v>0</v>
      </c>
      <c r="K424" s="210"/>
      <c r="L424" s="215"/>
      <c r="M424" s="216"/>
      <c r="N424" s="217"/>
      <c r="O424" s="217"/>
      <c r="P424" s="218">
        <f>SUM(P425:P432)</f>
        <v>0</v>
      </c>
      <c r="Q424" s="217"/>
      <c r="R424" s="218">
        <f>SUM(R425:R432)</f>
        <v>0</v>
      </c>
      <c r="S424" s="217"/>
      <c r="T424" s="219">
        <f>SUM(T425:T432)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20" t="s">
        <v>135</v>
      </c>
      <c r="AT424" s="221" t="s">
        <v>71</v>
      </c>
      <c r="AU424" s="221" t="s">
        <v>79</v>
      </c>
      <c r="AY424" s="220" t="s">
        <v>118</v>
      </c>
      <c r="BK424" s="222">
        <f>SUM(BK425:BK432)</f>
        <v>0</v>
      </c>
    </row>
    <row r="425" s="2" customFormat="1" ht="24.15" customHeight="1">
      <c r="A425" s="38"/>
      <c r="B425" s="39"/>
      <c r="C425" s="225" t="s">
        <v>635</v>
      </c>
      <c r="D425" s="225" t="s">
        <v>120</v>
      </c>
      <c r="E425" s="226" t="s">
        <v>636</v>
      </c>
      <c r="F425" s="227" t="s">
        <v>637</v>
      </c>
      <c r="G425" s="228" t="s">
        <v>233</v>
      </c>
      <c r="H425" s="229">
        <v>45</v>
      </c>
      <c r="I425" s="230"/>
      <c r="J425" s="231">
        <f>ROUND(I425*H425,2)</f>
        <v>0</v>
      </c>
      <c r="K425" s="232"/>
      <c r="L425" s="44"/>
      <c r="M425" s="233" t="s">
        <v>1</v>
      </c>
      <c r="N425" s="234" t="s">
        <v>38</v>
      </c>
      <c r="O425" s="97"/>
      <c r="P425" s="235">
        <f>O425*H425</f>
        <v>0</v>
      </c>
      <c r="Q425" s="235">
        <v>0</v>
      </c>
      <c r="R425" s="235">
        <f>Q425*H425</f>
        <v>0</v>
      </c>
      <c r="S425" s="235">
        <v>0</v>
      </c>
      <c r="T425" s="23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7" t="s">
        <v>282</v>
      </c>
      <c r="AT425" s="237" t="s">
        <v>120</v>
      </c>
      <c r="AU425" s="237" t="s">
        <v>125</v>
      </c>
      <c r="AY425" s="17" t="s">
        <v>118</v>
      </c>
      <c r="BE425" s="238">
        <f>IF(N425="základná",J425,0)</f>
        <v>0</v>
      </c>
      <c r="BF425" s="238">
        <f>IF(N425="znížená",J425,0)</f>
        <v>0</v>
      </c>
      <c r="BG425" s="238">
        <f>IF(N425="zákl. prenesená",J425,0)</f>
        <v>0</v>
      </c>
      <c r="BH425" s="238">
        <f>IF(N425="zníž. prenesená",J425,0)</f>
        <v>0</v>
      </c>
      <c r="BI425" s="238">
        <f>IF(N425="nulová",J425,0)</f>
        <v>0</v>
      </c>
      <c r="BJ425" s="17" t="s">
        <v>125</v>
      </c>
      <c r="BK425" s="238">
        <f>ROUND(I425*H425,2)</f>
        <v>0</v>
      </c>
      <c r="BL425" s="17" t="s">
        <v>282</v>
      </c>
      <c r="BM425" s="237" t="s">
        <v>638</v>
      </c>
    </row>
    <row r="426" s="2" customFormat="1" ht="33" customHeight="1">
      <c r="A426" s="38"/>
      <c r="B426" s="39"/>
      <c r="C426" s="225" t="s">
        <v>402</v>
      </c>
      <c r="D426" s="225" t="s">
        <v>120</v>
      </c>
      <c r="E426" s="226" t="s">
        <v>639</v>
      </c>
      <c r="F426" s="227" t="s">
        <v>640</v>
      </c>
      <c r="G426" s="228" t="s">
        <v>233</v>
      </c>
      <c r="H426" s="229">
        <v>45</v>
      </c>
      <c r="I426" s="230"/>
      <c r="J426" s="231">
        <f>ROUND(I426*H426,2)</f>
        <v>0</v>
      </c>
      <c r="K426" s="232"/>
      <c r="L426" s="44"/>
      <c r="M426" s="233" t="s">
        <v>1</v>
      </c>
      <c r="N426" s="234" t="s">
        <v>38</v>
      </c>
      <c r="O426" s="97"/>
      <c r="P426" s="235">
        <f>O426*H426</f>
        <v>0</v>
      </c>
      <c r="Q426" s="235">
        <v>0</v>
      </c>
      <c r="R426" s="235">
        <f>Q426*H426</f>
        <v>0</v>
      </c>
      <c r="S426" s="235">
        <v>0</v>
      </c>
      <c r="T426" s="23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7" t="s">
        <v>282</v>
      </c>
      <c r="AT426" s="237" t="s">
        <v>120</v>
      </c>
      <c r="AU426" s="237" t="s">
        <v>125</v>
      </c>
      <c r="AY426" s="17" t="s">
        <v>118</v>
      </c>
      <c r="BE426" s="238">
        <f>IF(N426="základná",J426,0)</f>
        <v>0</v>
      </c>
      <c r="BF426" s="238">
        <f>IF(N426="znížená",J426,0)</f>
        <v>0</v>
      </c>
      <c r="BG426" s="238">
        <f>IF(N426="zákl. prenesená",J426,0)</f>
        <v>0</v>
      </c>
      <c r="BH426" s="238">
        <f>IF(N426="zníž. prenesená",J426,0)</f>
        <v>0</v>
      </c>
      <c r="BI426" s="238">
        <f>IF(N426="nulová",J426,0)</f>
        <v>0</v>
      </c>
      <c r="BJ426" s="17" t="s">
        <v>125</v>
      </c>
      <c r="BK426" s="238">
        <f>ROUND(I426*H426,2)</f>
        <v>0</v>
      </c>
      <c r="BL426" s="17" t="s">
        <v>282</v>
      </c>
      <c r="BM426" s="237" t="s">
        <v>641</v>
      </c>
    </row>
    <row r="427" s="2" customFormat="1" ht="16.5" customHeight="1">
      <c r="A427" s="38"/>
      <c r="B427" s="39"/>
      <c r="C427" s="272" t="s">
        <v>642</v>
      </c>
      <c r="D427" s="272" t="s">
        <v>224</v>
      </c>
      <c r="E427" s="273" t="s">
        <v>643</v>
      </c>
      <c r="F427" s="274" t="s">
        <v>644</v>
      </c>
      <c r="G427" s="275" t="s">
        <v>217</v>
      </c>
      <c r="H427" s="276">
        <v>4.6799999999999997</v>
      </c>
      <c r="I427" s="277"/>
      <c r="J427" s="278">
        <f>ROUND(I427*H427,2)</f>
        <v>0</v>
      </c>
      <c r="K427" s="279"/>
      <c r="L427" s="280"/>
      <c r="M427" s="281" t="s">
        <v>1</v>
      </c>
      <c r="N427" s="282" t="s">
        <v>38</v>
      </c>
      <c r="O427" s="97"/>
      <c r="P427" s="235">
        <f>O427*H427</f>
        <v>0</v>
      </c>
      <c r="Q427" s="235">
        <v>0</v>
      </c>
      <c r="R427" s="235">
        <f>Q427*H427</f>
        <v>0</v>
      </c>
      <c r="S427" s="235">
        <v>0</v>
      </c>
      <c r="T427" s="23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7" t="s">
        <v>492</v>
      </c>
      <c r="AT427" s="237" t="s">
        <v>224</v>
      </c>
      <c r="AU427" s="237" t="s">
        <v>125</v>
      </c>
      <c r="AY427" s="17" t="s">
        <v>118</v>
      </c>
      <c r="BE427" s="238">
        <f>IF(N427="základná",J427,0)</f>
        <v>0</v>
      </c>
      <c r="BF427" s="238">
        <f>IF(N427="znížená",J427,0)</f>
        <v>0</v>
      </c>
      <c r="BG427" s="238">
        <f>IF(N427="zákl. prenesená",J427,0)</f>
        <v>0</v>
      </c>
      <c r="BH427" s="238">
        <f>IF(N427="zníž. prenesená",J427,0)</f>
        <v>0</v>
      </c>
      <c r="BI427" s="238">
        <f>IF(N427="nulová",J427,0)</f>
        <v>0</v>
      </c>
      <c r="BJ427" s="17" t="s">
        <v>125</v>
      </c>
      <c r="BK427" s="238">
        <f>ROUND(I427*H427,2)</f>
        <v>0</v>
      </c>
      <c r="BL427" s="17" t="s">
        <v>282</v>
      </c>
      <c r="BM427" s="237" t="s">
        <v>645</v>
      </c>
    </row>
    <row r="428" s="2" customFormat="1" ht="24.15" customHeight="1">
      <c r="A428" s="38"/>
      <c r="B428" s="39"/>
      <c r="C428" s="225" t="s">
        <v>409</v>
      </c>
      <c r="D428" s="225" t="s">
        <v>120</v>
      </c>
      <c r="E428" s="226" t="s">
        <v>646</v>
      </c>
      <c r="F428" s="227" t="s">
        <v>647</v>
      </c>
      <c r="G428" s="228" t="s">
        <v>233</v>
      </c>
      <c r="H428" s="229">
        <v>45</v>
      </c>
      <c r="I428" s="230"/>
      <c r="J428" s="231">
        <f>ROUND(I428*H428,2)</f>
        <v>0</v>
      </c>
      <c r="K428" s="232"/>
      <c r="L428" s="44"/>
      <c r="M428" s="233" t="s">
        <v>1</v>
      </c>
      <c r="N428" s="234" t="s">
        <v>38</v>
      </c>
      <c r="O428" s="97"/>
      <c r="P428" s="235">
        <f>O428*H428</f>
        <v>0</v>
      </c>
      <c r="Q428" s="235">
        <v>0</v>
      </c>
      <c r="R428" s="235">
        <f>Q428*H428</f>
        <v>0</v>
      </c>
      <c r="S428" s="235">
        <v>0</v>
      </c>
      <c r="T428" s="23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7" t="s">
        <v>282</v>
      </c>
      <c r="AT428" s="237" t="s">
        <v>120</v>
      </c>
      <c r="AU428" s="237" t="s">
        <v>125</v>
      </c>
      <c r="AY428" s="17" t="s">
        <v>118</v>
      </c>
      <c r="BE428" s="238">
        <f>IF(N428="základná",J428,0)</f>
        <v>0</v>
      </c>
      <c r="BF428" s="238">
        <f>IF(N428="znížená",J428,0)</f>
        <v>0</v>
      </c>
      <c r="BG428" s="238">
        <f>IF(N428="zákl. prenesená",J428,0)</f>
        <v>0</v>
      </c>
      <c r="BH428" s="238">
        <f>IF(N428="zníž. prenesená",J428,0)</f>
        <v>0</v>
      </c>
      <c r="BI428" s="238">
        <f>IF(N428="nulová",J428,0)</f>
        <v>0</v>
      </c>
      <c r="BJ428" s="17" t="s">
        <v>125</v>
      </c>
      <c r="BK428" s="238">
        <f>ROUND(I428*H428,2)</f>
        <v>0</v>
      </c>
      <c r="BL428" s="17" t="s">
        <v>282</v>
      </c>
      <c r="BM428" s="237" t="s">
        <v>648</v>
      </c>
    </row>
    <row r="429" s="2" customFormat="1" ht="16.5" customHeight="1">
      <c r="A429" s="38"/>
      <c r="B429" s="39"/>
      <c r="C429" s="272" t="s">
        <v>649</v>
      </c>
      <c r="D429" s="272" t="s">
        <v>224</v>
      </c>
      <c r="E429" s="273" t="s">
        <v>650</v>
      </c>
      <c r="F429" s="274" t="s">
        <v>651</v>
      </c>
      <c r="G429" s="275" t="s">
        <v>233</v>
      </c>
      <c r="H429" s="276">
        <v>45</v>
      </c>
      <c r="I429" s="277"/>
      <c r="J429" s="278">
        <f>ROUND(I429*H429,2)</f>
        <v>0</v>
      </c>
      <c r="K429" s="279"/>
      <c r="L429" s="280"/>
      <c r="M429" s="281" t="s">
        <v>1</v>
      </c>
      <c r="N429" s="282" t="s">
        <v>38</v>
      </c>
      <c r="O429" s="97"/>
      <c r="P429" s="235">
        <f>O429*H429</f>
        <v>0</v>
      </c>
      <c r="Q429" s="235">
        <v>0</v>
      </c>
      <c r="R429" s="235">
        <f>Q429*H429</f>
        <v>0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492</v>
      </c>
      <c r="AT429" s="237" t="s">
        <v>224</v>
      </c>
      <c r="AU429" s="237" t="s">
        <v>125</v>
      </c>
      <c r="AY429" s="17" t="s">
        <v>118</v>
      </c>
      <c r="BE429" s="238">
        <f>IF(N429="základná",J429,0)</f>
        <v>0</v>
      </c>
      <c r="BF429" s="238">
        <f>IF(N429="znížená",J429,0)</f>
        <v>0</v>
      </c>
      <c r="BG429" s="238">
        <f>IF(N429="zákl. prenesená",J429,0)</f>
        <v>0</v>
      </c>
      <c r="BH429" s="238">
        <f>IF(N429="zníž. prenesená",J429,0)</f>
        <v>0</v>
      </c>
      <c r="BI429" s="238">
        <f>IF(N429="nulová",J429,0)</f>
        <v>0</v>
      </c>
      <c r="BJ429" s="17" t="s">
        <v>125</v>
      </c>
      <c r="BK429" s="238">
        <f>ROUND(I429*H429,2)</f>
        <v>0</v>
      </c>
      <c r="BL429" s="17" t="s">
        <v>282</v>
      </c>
      <c r="BM429" s="237" t="s">
        <v>652</v>
      </c>
    </row>
    <row r="430" s="2" customFormat="1" ht="33" customHeight="1">
      <c r="A430" s="38"/>
      <c r="B430" s="39"/>
      <c r="C430" s="225" t="s">
        <v>414</v>
      </c>
      <c r="D430" s="225" t="s">
        <v>120</v>
      </c>
      <c r="E430" s="226" t="s">
        <v>653</v>
      </c>
      <c r="F430" s="227" t="s">
        <v>654</v>
      </c>
      <c r="G430" s="228" t="s">
        <v>233</v>
      </c>
      <c r="H430" s="229">
        <v>45</v>
      </c>
      <c r="I430" s="230"/>
      <c r="J430" s="231">
        <f>ROUND(I430*H430,2)</f>
        <v>0</v>
      </c>
      <c r="K430" s="232"/>
      <c r="L430" s="44"/>
      <c r="M430" s="233" t="s">
        <v>1</v>
      </c>
      <c r="N430" s="234" t="s">
        <v>38</v>
      </c>
      <c r="O430" s="97"/>
      <c r="P430" s="235">
        <f>O430*H430</f>
        <v>0</v>
      </c>
      <c r="Q430" s="235">
        <v>0</v>
      </c>
      <c r="R430" s="235">
        <f>Q430*H430</f>
        <v>0</v>
      </c>
      <c r="S430" s="235">
        <v>0</v>
      </c>
      <c r="T430" s="23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7" t="s">
        <v>282</v>
      </c>
      <c r="AT430" s="237" t="s">
        <v>120</v>
      </c>
      <c r="AU430" s="237" t="s">
        <v>125</v>
      </c>
      <c r="AY430" s="17" t="s">
        <v>118</v>
      </c>
      <c r="BE430" s="238">
        <f>IF(N430="základná",J430,0)</f>
        <v>0</v>
      </c>
      <c r="BF430" s="238">
        <f>IF(N430="znížená",J430,0)</f>
        <v>0</v>
      </c>
      <c r="BG430" s="238">
        <f>IF(N430="zákl. prenesená",J430,0)</f>
        <v>0</v>
      </c>
      <c r="BH430" s="238">
        <f>IF(N430="zníž. prenesená",J430,0)</f>
        <v>0</v>
      </c>
      <c r="BI430" s="238">
        <f>IF(N430="nulová",J430,0)</f>
        <v>0</v>
      </c>
      <c r="BJ430" s="17" t="s">
        <v>125</v>
      </c>
      <c r="BK430" s="238">
        <f>ROUND(I430*H430,2)</f>
        <v>0</v>
      </c>
      <c r="BL430" s="17" t="s">
        <v>282</v>
      </c>
      <c r="BM430" s="237" t="s">
        <v>655</v>
      </c>
    </row>
    <row r="431" s="2" customFormat="1" ht="33" customHeight="1">
      <c r="A431" s="38"/>
      <c r="B431" s="39"/>
      <c r="C431" s="225" t="s">
        <v>656</v>
      </c>
      <c r="D431" s="225" t="s">
        <v>120</v>
      </c>
      <c r="E431" s="226" t="s">
        <v>657</v>
      </c>
      <c r="F431" s="227" t="s">
        <v>658</v>
      </c>
      <c r="G431" s="228" t="s">
        <v>123</v>
      </c>
      <c r="H431" s="229">
        <v>45</v>
      </c>
      <c r="I431" s="230"/>
      <c r="J431" s="231">
        <f>ROUND(I431*H431,2)</f>
        <v>0</v>
      </c>
      <c r="K431" s="232"/>
      <c r="L431" s="44"/>
      <c r="M431" s="233" t="s">
        <v>1</v>
      </c>
      <c r="N431" s="234" t="s">
        <v>38</v>
      </c>
      <c r="O431" s="97"/>
      <c r="P431" s="235">
        <f>O431*H431</f>
        <v>0</v>
      </c>
      <c r="Q431" s="235">
        <v>0</v>
      </c>
      <c r="R431" s="235">
        <f>Q431*H431</f>
        <v>0</v>
      </c>
      <c r="S431" s="235">
        <v>0</v>
      </c>
      <c r="T431" s="23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7" t="s">
        <v>282</v>
      </c>
      <c r="AT431" s="237" t="s">
        <v>120</v>
      </c>
      <c r="AU431" s="237" t="s">
        <v>125</v>
      </c>
      <c r="AY431" s="17" t="s">
        <v>118</v>
      </c>
      <c r="BE431" s="238">
        <f>IF(N431="základná",J431,0)</f>
        <v>0</v>
      </c>
      <c r="BF431" s="238">
        <f>IF(N431="znížená",J431,0)</f>
        <v>0</v>
      </c>
      <c r="BG431" s="238">
        <f>IF(N431="zákl. prenesená",J431,0)</f>
        <v>0</v>
      </c>
      <c r="BH431" s="238">
        <f>IF(N431="zníž. prenesená",J431,0)</f>
        <v>0</v>
      </c>
      <c r="BI431" s="238">
        <f>IF(N431="nulová",J431,0)</f>
        <v>0</v>
      </c>
      <c r="BJ431" s="17" t="s">
        <v>125</v>
      </c>
      <c r="BK431" s="238">
        <f>ROUND(I431*H431,2)</f>
        <v>0</v>
      </c>
      <c r="BL431" s="17" t="s">
        <v>282</v>
      </c>
      <c r="BM431" s="237" t="s">
        <v>659</v>
      </c>
    </row>
    <row r="432" s="2" customFormat="1" ht="16.5" customHeight="1">
      <c r="A432" s="38"/>
      <c r="B432" s="39"/>
      <c r="C432" s="225" t="s">
        <v>418</v>
      </c>
      <c r="D432" s="225" t="s">
        <v>120</v>
      </c>
      <c r="E432" s="226" t="s">
        <v>624</v>
      </c>
      <c r="F432" s="227" t="s">
        <v>625</v>
      </c>
      <c r="G432" s="228" t="s">
        <v>461</v>
      </c>
      <c r="H432" s="283"/>
      <c r="I432" s="230"/>
      <c r="J432" s="231">
        <f>ROUND(I432*H432,2)</f>
        <v>0</v>
      </c>
      <c r="K432" s="232"/>
      <c r="L432" s="44"/>
      <c r="M432" s="233" t="s">
        <v>1</v>
      </c>
      <c r="N432" s="234" t="s">
        <v>38</v>
      </c>
      <c r="O432" s="97"/>
      <c r="P432" s="235">
        <f>O432*H432</f>
        <v>0</v>
      </c>
      <c r="Q432" s="235">
        <v>0</v>
      </c>
      <c r="R432" s="235">
        <f>Q432*H432</f>
        <v>0</v>
      </c>
      <c r="S432" s="235">
        <v>0</v>
      </c>
      <c r="T432" s="23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7" t="s">
        <v>282</v>
      </c>
      <c r="AT432" s="237" t="s">
        <v>120</v>
      </c>
      <c r="AU432" s="237" t="s">
        <v>125</v>
      </c>
      <c r="AY432" s="17" t="s">
        <v>118</v>
      </c>
      <c r="BE432" s="238">
        <f>IF(N432="základná",J432,0)</f>
        <v>0</v>
      </c>
      <c r="BF432" s="238">
        <f>IF(N432="znížená",J432,0)</f>
        <v>0</v>
      </c>
      <c r="BG432" s="238">
        <f>IF(N432="zákl. prenesená",J432,0)</f>
        <v>0</v>
      </c>
      <c r="BH432" s="238">
        <f>IF(N432="zníž. prenesená",J432,0)</f>
        <v>0</v>
      </c>
      <c r="BI432" s="238">
        <f>IF(N432="nulová",J432,0)</f>
        <v>0</v>
      </c>
      <c r="BJ432" s="17" t="s">
        <v>125</v>
      </c>
      <c r="BK432" s="238">
        <f>ROUND(I432*H432,2)</f>
        <v>0</v>
      </c>
      <c r="BL432" s="17" t="s">
        <v>282</v>
      </c>
      <c r="BM432" s="237" t="s">
        <v>660</v>
      </c>
    </row>
    <row r="433" s="12" customFormat="1" ht="25.92" customHeight="1">
      <c r="A433" s="12"/>
      <c r="B433" s="209"/>
      <c r="C433" s="210"/>
      <c r="D433" s="211" t="s">
        <v>71</v>
      </c>
      <c r="E433" s="212" t="s">
        <v>661</v>
      </c>
      <c r="F433" s="212" t="s">
        <v>662</v>
      </c>
      <c r="G433" s="210"/>
      <c r="H433" s="210"/>
      <c r="I433" s="213"/>
      <c r="J433" s="214">
        <f>BK433</f>
        <v>0</v>
      </c>
      <c r="K433" s="210"/>
      <c r="L433" s="215"/>
      <c r="M433" s="216"/>
      <c r="N433" s="217"/>
      <c r="O433" s="217"/>
      <c r="P433" s="218">
        <f>SUM(P434:P436)</f>
        <v>0</v>
      </c>
      <c r="Q433" s="217"/>
      <c r="R433" s="218">
        <f>SUM(R434:R436)</f>
        <v>0</v>
      </c>
      <c r="S433" s="217"/>
      <c r="T433" s="219">
        <f>SUM(T434:T436)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20" t="s">
        <v>124</v>
      </c>
      <c r="AT433" s="221" t="s">
        <v>71</v>
      </c>
      <c r="AU433" s="221" t="s">
        <v>72</v>
      </c>
      <c r="AY433" s="220" t="s">
        <v>118</v>
      </c>
      <c r="BK433" s="222">
        <f>SUM(BK434:BK436)</f>
        <v>0</v>
      </c>
    </row>
    <row r="434" s="2" customFormat="1" ht="37.8" customHeight="1">
      <c r="A434" s="38"/>
      <c r="B434" s="39"/>
      <c r="C434" s="225" t="s">
        <v>663</v>
      </c>
      <c r="D434" s="225" t="s">
        <v>120</v>
      </c>
      <c r="E434" s="226" t="s">
        <v>664</v>
      </c>
      <c r="F434" s="227" t="s">
        <v>665</v>
      </c>
      <c r="G434" s="228" t="s">
        <v>666</v>
      </c>
      <c r="H434" s="229">
        <v>8</v>
      </c>
      <c r="I434" s="230"/>
      <c r="J434" s="231">
        <f>ROUND(I434*H434,2)</f>
        <v>0</v>
      </c>
      <c r="K434" s="232"/>
      <c r="L434" s="44"/>
      <c r="M434" s="233" t="s">
        <v>1</v>
      </c>
      <c r="N434" s="234" t="s">
        <v>38</v>
      </c>
      <c r="O434" s="97"/>
      <c r="P434" s="235">
        <f>O434*H434</f>
        <v>0</v>
      </c>
      <c r="Q434" s="235">
        <v>0</v>
      </c>
      <c r="R434" s="235">
        <f>Q434*H434</f>
        <v>0</v>
      </c>
      <c r="S434" s="235">
        <v>0</v>
      </c>
      <c r="T434" s="23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7" t="s">
        <v>667</v>
      </c>
      <c r="AT434" s="237" t="s">
        <v>120</v>
      </c>
      <c r="AU434" s="237" t="s">
        <v>79</v>
      </c>
      <c r="AY434" s="17" t="s">
        <v>118</v>
      </c>
      <c r="BE434" s="238">
        <f>IF(N434="základná",J434,0)</f>
        <v>0</v>
      </c>
      <c r="BF434" s="238">
        <f>IF(N434="znížená",J434,0)</f>
        <v>0</v>
      </c>
      <c r="BG434" s="238">
        <f>IF(N434="zákl. prenesená",J434,0)</f>
        <v>0</v>
      </c>
      <c r="BH434" s="238">
        <f>IF(N434="zníž. prenesená",J434,0)</f>
        <v>0</v>
      </c>
      <c r="BI434" s="238">
        <f>IF(N434="nulová",J434,0)</f>
        <v>0</v>
      </c>
      <c r="BJ434" s="17" t="s">
        <v>125</v>
      </c>
      <c r="BK434" s="238">
        <f>ROUND(I434*H434,2)</f>
        <v>0</v>
      </c>
      <c r="BL434" s="17" t="s">
        <v>667</v>
      </c>
      <c r="BM434" s="237" t="s">
        <v>668</v>
      </c>
    </row>
    <row r="435" s="2" customFormat="1" ht="16.5" customHeight="1">
      <c r="A435" s="38"/>
      <c r="B435" s="39"/>
      <c r="C435" s="225" t="s">
        <v>423</v>
      </c>
      <c r="D435" s="225" t="s">
        <v>120</v>
      </c>
      <c r="E435" s="226" t="s">
        <v>669</v>
      </c>
      <c r="F435" s="227" t="s">
        <v>670</v>
      </c>
      <c r="G435" s="228" t="s">
        <v>671</v>
      </c>
      <c r="H435" s="229">
        <v>1</v>
      </c>
      <c r="I435" s="230"/>
      <c r="J435" s="231">
        <f>ROUND(I435*H435,2)</f>
        <v>0</v>
      </c>
      <c r="K435" s="232"/>
      <c r="L435" s="44"/>
      <c r="M435" s="233" t="s">
        <v>1</v>
      </c>
      <c r="N435" s="234" t="s">
        <v>38</v>
      </c>
      <c r="O435" s="97"/>
      <c r="P435" s="235">
        <f>O435*H435</f>
        <v>0</v>
      </c>
      <c r="Q435" s="235">
        <v>0</v>
      </c>
      <c r="R435" s="235">
        <f>Q435*H435</f>
        <v>0</v>
      </c>
      <c r="S435" s="235">
        <v>0</v>
      </c>
      <c r="T435" s="23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7" t="s">
        <v>667</v>
      </c>
      <c r="AT435" s="237" t="s">
        <v>120</v>
      </c>
      <c r="AU435" s="237" t="s">
        <v>79</v>
      </c>
      <c r="AY435" s="17" t="s">
        <v>118</v>
      </c>
      <c r="BE435" s="238">
        <f>IF(N435="základná",J435,0)</f>
        <v>0</v>
      </c>
      <c r="BF435" s="238">
        <f>IF(N435="znížená",J435,0)</f>
        <v>0</v>
      </c>
      <c r="BG435" s="238">
        <f>IF(N435="zákl. prenesená",J435,0)</f>
        <v>0</v>
      </c>
      <c r="BH435" s="238">
        <f>IF(N435="zníž. prenesená",J435,0)</f>
        <v>0</v>
      </c>
      <c r="BI435" s="238">
        <f>IF(N435="nulová",J435,0)</f>
        <v>0</v>
      </c>
      <c r="BJ435" s="17" t="s">
        <v>125</v>
      </c>
      <c r="BK435" s="238">
        <f>ROUND(I435*H435,2)</f>
        <v>0</v>
      </c>
      <c r="BL435" s="17" t="s">
        <v>667</v>
      </c>
      <c r="BM435" s="237" t="s">
        <v>672</v>
      </c>
    </row>
    <row r="436" s="2" customFormat="1" ht="16.5" customHeight="1">
      <c r="A436" s="38"/>
      <c r="B436" s="39"/>
      <c r="C436" s="225" t="s">
        <v>673</v>
      </c>
      <c r="D436" s="225" t="s">
        <v>120</v>
      </c>
      <c r="E436" s="226" t="s">
        <v>674</v>
      </c>
      <c r="F436" s="227" t="s">
        <v>675</v>
      </c>
      <c r="G436" s="228" t="s">
        <v>671</v>
      </c>
      <c r="H436" s="229">
        <v>1</v>
      </c>
      <c r="I436" s="230"/>
      <c r="J436" s="231">
        <f>ROUND(I436*H436,2)</f>
        <v>0</v>
      </c>
      <c r="K436" s="232"/>
      <c r="L436" s="44"/>
      <c r="M436" s="284" t="s">
        <v>1</v>
      </c>
      <c r="N436" s="285" t="s">
        <v>38</v>
      </c>
      <c r="O436" s="286"/>
      <c r="P436" s="287">
        <f>O436*H436</f>
        <v>0</v>
      </c>
      <c r="Q436" s="287">
        <v>0</v>
      </c>
      <c r="R436" s="287">
        <f>Q436*H436</f>
        <v>0</v>
      </c>
      <c r="S436" s="287">
        <v>0</v>
      </c>
      <c r="T436" s="288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7" t="s">
        <v>667</v>
      </c>
      <c r="AT436" s="237" t="s">
        <v>120</v>
      </c>
      <c r="AU436" s="237" t="s">
        <v>79</v>
      </c>
      <c r="AY436" s="17" t="s">
        <v>118</v>
      </c>
      <c r="BE436" s="238">
        <f>IF(N436="základná",J436,0)</f>
        <v>0</v>
      </c>
      <c r="BF436" s="238">
        <f>IF(N436="znížená",J436,0)</f>
        <v>0</v>
      </c>
      <c r="BG436" s="238">
        <f>IF(N436="zákl. prenesená",J436,0)</f>
        <v>0</v>
      </c>
      <c r="BH436" s="238">
        <f>IF(N436="zníž. prenesená",J436,0)</f>
        <v>0</v>
      </c>
      <c r="BI436" s="238">
        <f>IF(N436="nulová",J436,0)</f>
        <v>0</v>
      </c>
      <c r="BJ436" s="17" t="s">
        <v>125</v>
      </c>
      <c r="BK436" s="238">
        <f>ROUND(I436*H436,2)</f>
        <v>0</v>
      </c>
      <c r="BL436" s="17" t="s">
        <v>667</v>
      </c>
      <c r="BM436" s="237" t="s">
        <v>676</v>
      </c>
    </row>
    <row r="437" s="2" customFormat="1" ht="6.96" customHeight="1">
      <c r="A437" s="38"/>
      <c r="B437" s="72"/>
      <c r="C437" s="73"/>
      <c r="D437" s="73"/>
      <c r="E437" s="73"/>
      <c r="F437" s="73"/>
      <c r="G437" s="73"/>
      <c r="H437" s="73"/>
      <c r="I437" s="73"/>
      <c r="J437" s="73"/>
      <c r="K437" s="73"/>
      <c r="L437" s="44"/>
      <c r="M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</row>
  </sheetData>
  <sheetProtection sheet="1" autoFilter="0" formatColumns="0" formatRows="0" objects="1" scenarios="1" spinCount="100000" saltValue="di1qd0tLpbRtHwgIlN6ghu5+aH+flODq66qxxjbSDk5e3cEJpaE1rgiSKlsJk7PyxM3e0BzYjamIdslb3yO80Q==" hashValue="AkjM2zXcq3nCFJTtELeKyF8oTq2PvC34vnbpdIMkSRlJorrFJA7QtgnBCYTxfU0otF3yMQ90rpGSGK61sbEj5Q==" algorithmName="SHA-512" password="CC35"/>
  <autoFilter ref="C130:K43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2022-09-12T09:38:51Z</dcterms:created>
  <dcterms:modified xsi:type="dcterms:W3CDTF">2022-09-12T09:38:53Z</dcterms:modified>
</cp:coreProperties>
</file>