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0" windowHeight="0"/>
  </bookViews>
  <sheets>
    <sheet name="Rekapitulácia stavby" sheetId="1" r:id="rId1"/>
    <sheet name="PS01 - Trafostanica" sheetId="2" r:id="rId2"/>
    <sheet name="ELI - Elektroinštalácia" sheetId="3" r:id="rId3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'PS01 - Trafostanica'!$C$119:$L$175</definedName>
    <definedName name="_xlnm.Print_Area" localSheetId="1">'PS01 - Trafostanica'!$C$4:$K$76,'PS01 - Trafostanica'!$C$82:$K$101,'PS01 - Trafostanica'!$C$107:$K$175</definedName>
    <definedName name="_xlnm.Print_Titles" localSheetId="1">'PS01 - Trafostanica'!$119:$119</definedName>
    <definedName name="_xlnm._FilterDatabase" localSheetId="2" hidden="1">'ELI - Elektroinštalácia'!$C$123:$L$184</definedName>
    <definedName name="_xlnm.Print_Area" localSheetId="2">'ELI - Elektroinštalácia'!$C$4:$K$76,'ELI - Elektroinštalácia'!$C$82:$K$103,'ELI - Elektroinštalácia'!$C$109:$K$184</definedName>
    <definedName name="_xlnm.Print_Titles" localSheetId="2">'ELI - Elektroinštalácia'!$123:$123</definedName>
  </definedNames>
  <calcPr/>
</workbook>
</file>

<file path=xl/calcChain.xml><?xml version="1.0" encoding="utf-8"?>
<calcChain xmlns="http://schemas.openxmlformats.org/spreadsheetml/2006/main">
  <c i="3" l="1" r="K41"/>
  <c r="K40"/>
  <c i="1" r="BA97"/>
  <c i="3" r="K39"/>
  <c i="1" r="AZ97"/>
  <c i="3" r="BI184"/>
  <c r="BH184"/>
  <c r="BG184"/>
  <c r="BE184"/>
  <c r="R184"/>
  <c r="Q184"/>
  <c r="P184"/>
  <c r="BK184"/>
  <c r="K184"/>
  <c r="BF184"/>
  <c r="BI183"/>
  <c r="BH183"/>
  <c r="BG183"/>
  <c r="BE183"/>
  <c r="R183"/>
  <c r="Q183"/>
  <c r="P183"/>
  <c r="BK183"/>
  <c r="K183"/>
  <c r="BF183"/>
  <c r="BI182"/>
  <c r="BH182"/>
  <c r="BG182"/>
  <c r="BE182"/>
  <c r="R182"/>
  <c r="Q182"/>
  <c r="P182"/>
  <c r="BK182"/>
  <c r="K182"/>
  <c r="BF182"/>
  <c r="BI181"/>
  <c r="BH181"/>
  <c r="BG181"/>
  <c r="BE181"/>
  <c r="R181"/>
  <c r="Q181"/>
  <c r="P181"/>
  <c r="BK181"/>
  <c r="K181"/>
  <c r="BF181"/>
  <c r="BI180"/>
  <c r="BH180"/>
  <c r="BG180"/>
  <c r="BE180"/>
  <c r="R180"/>
  <c r="Q180"/>
  <c r="P180"/>
  <c r="BK180"/>
  <c r="K180"/>
  <c r="BF180"/>
  <c r="BI179"/>
  <c r="BH179"/>
  <c r="BG179"/>
  <c r="BE179"/>
  <c r="R179"/>
  <c r="Q179"/>
  <c r="P179"/>
  <c r="BK179"/>
  <c r="K179"/>
  <c r="BF179"/>
  <c r="BI178"/>
  <c r="BH178"/>
  <c r="BG178"/>
  <c r="BE178"/>
  <c r="R178"/>
  <c r="Q178"/>
  <c r="P178"/>
  <c r="BK178"/>
  <c r="K178"/>
  <c r="BF178"/>
  <c r="BI177"/>
  <c r="BH177"/>
  <c r="BG177"/>
  <c r="BE177"/>
  <c r="R177"/>
  <c r="Q177"/>
  <c r="P177"/>
  <c r="BK177"/>
  <c r="K177"/>
  <c r="BF177"/>
  <c r="BI176"/>
  <c r="BH176"/>
  <c r="BG176"/>
  <c r="BE176"/>
  <c r="R176"/>
  <c r="Q176"/>
  <c r="P176"/>
  <c r="BK176"/>
  <c r="K176"/>
  <c r="BF176"/>
  <c r="BI175"/>
  <c r="BH175"/>
  <c r="BG175"/>
  <c r="BE175"/>
  <c r="R175"/>
  <c r="Q175"/>
  <c r="P175"/>
  <c r="BK175"/>
  <c r="K175"/>
  <c r="BF175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BI127"/>
  <c r="BH127"/>
  <c r="BG127"/>
  <c r="BE127"/>
  <c r="X127"/>
  <c r="V127"/>
  <c r="T127"/>
  <c r="P127"/>
  <c r="F118"/>
  <c r="E116"/>
  <c r="F91"/>
  <c r="E89"/>
  <c r="J26"/>
  <c r="E26"/>
  <c r="J94"/>
  <c r="J25"/>
  <c r="J23"/>
  <c r="E23"/>
  <c r="J93"/>
  <c r="J22"/>
  <c r="J20"/>
  <c r="E20"/>
  <c r="F121"/>
  <c r="J19"/>
  <c r="J17"/>
  <c r="E17"/>
  <c r="F93"/>
  <c r="J16"/>
  <c r="J14"/>
  <c r="J91"/>
  <c r="E7"/>
  <c r="E112"/>
  <c i="2" r="K39"/>
  <c r="K38"/>
  <c i="1" r="BA95"/>
  <c i="2" r="K37"/>
  <c i="1" r="AZ95"/>
  <c i="2" r="BI175"/>
  <c r="BH175"/>
  <c r="BG175"/>
  <c r="BE175"/>
  <c r="R175"/>
  <c r="Q175"/>
  <c r="P175"/>
  <c r="BK175"/>
  <c r="K175"/>
  <c r="BF175"/>
  <c r="BI174"/>
  <c r="BH174"/>
  <c r="BG174"/>
  <c r="BE174"/>
  <c r="R174"/>
  <c r="Q174"/>
  <c r="P174"/>
  <c r="BK174"/>
  <c r="K174"/>
  <c r="BF174"/>
  <c r="BI173"/>
  <c r="BH173"/>
  <c r="BG173"/>
  <c r="BE173"/>
  <c r="R173"/>
  <c r="Q173"/>
  <c r="P173"/>
  <c r="BK173"/>
  <c r="K173"/>
  <c r="BF173"/>
  <c r="BI172"/>
  <c r="BH172"/>
  <c r="BG172"/>
  <c r="BE172"/>
  <c r="R172"/>
  <c r="Q172"/>
  <c r="P172"/>
  <c r="BK172"/>
  <c r="K172"/>
  <c r="BF172"/>
  <c r="BI171"/>
  <c r="BH171"/>
  <c r="BG171"/>
  <c r="BE171"/>
  <c r="R171"/>
  <c r="Q171"/>
  <c r="P171"/>
  <c r="BK171"/>
  <c r="K171"/>
  <c r="BF171"/>
  <c r="BI170"/>
  <c r="BH170"/>
  <c r="BG170"/>
  <c r="BE170"/>
  <c r="R170"/>
  <c r="Q170"/>
  <c r="P170"/>
  <c r="BK170"/>
  <c r="K170"/>
  <c r="BF170"/>
  <c r="BI169"/>
  <c r="BH169"/>
  <c r="BG169"/>
  <c r="BE169"/>
  <c r="R169"/>
  <c r="Q169"/>
  <c r="P169"/>
  <c r="BK169"/>
  <c r="K169"/>
  <c r="BF169"/>
  <c r="BI168"/>
  <c r="BH168"/>
  <c r="BG168"/>
  <c r="BE168"/>
  <c r="R168"/>
  <c r="Q168"/>
  <c r="P168"/>
  <c r="BK168"/>
  <c r="K168"/>
  <c r="BF168"/>
  <c r="BI167"/>
  <c r="BH167"/>
  <c r="BG167"/>
  <c r="BE167"/>
  <c r="R167"/>
  <c r="Q167"/>
  <c r="P167"/>
  <c r="BK167"/>
  <c r="K167"/>
  <c r="BF167"/>
  <c r="BI166"/>
  <c r="BH166"/>
  <c r="BG166"/>
  <c r="BE166"/>
  <c r="R166"/>
  <c r="Q166"/>
  <c r="P166"/>
  <c r="BK166"/>
  <c r="K166"/>
  <c r="BF166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BI127"/>
  <c r="BH127"/>
  <c r="BG127"/>
  <c r="BE127"/>
  <c r="X127"/>
  <c r="V127"/>
  <c r="T127"/>
  <c r="P127"/>
  <c r="BI126"/>
  <c r="BH126"/>
  <c r="BG126"/>
  <c r="BE126"/>
  <c r="X126"/>
  <c r="V126"/>
  <c r="T126"/>
  <c r="P126"/>
  <c r="BI125"/>
  <c r="BH125"/>
  <c r="BG125"/>
  <c r="BE125"/>
  <c r="X125"/>
  <c r="V125"/>
  <c r="T125"/>
  <c r="P125"/>
  <c r="BI124"/>
  <c r="BH124"/>
  <c r="BG124"/>
  <c r="BE124"/>
  <c r="X124"/>
  <c r="V124"/>
  <c r="T124"/>
  <c r="P124"/>
  <c r="BI123"/>
  <c r="BH123"/>
  <c r="BG123"/>
  <c r="BE123"/>
  <c r="X123"/>
  <c r="V123"/>
  <c r="T123"/>
  <c r="P123"/>
  <c r="F114"/>
  <c r="E112"/>
  <c r="F89"/>
  <c r="E87"/>
  <c r="J24"/>
  <c r="E24"/>
  <c r="J117"/>
  <c r="J23"/>
  <c r="J21"/>
  <c r="E21"/>
  <c r="J116"/>
  <c r="J20"/>
  <c r="J18"/>
  <c r="E18"/>
  <c r="F117"/>
  <c r="J17"/>
  <c r="J15"/>
  <c r="E15"/>
  <c r="F91"/>
  <c r="J14"/>
  <c r="J12"/>
  <c r="J114"/>
  <c r="E7"/>
  <c r="E110"/>
  <c i="1" r="L90"/>
  <c r="AM90"/>
  <c r="AM89"/>
  <c r="L89"/>
  <c r="AM87"/>
  <c r="L87"/>
  <c r="L85"/>
  <c r="L84"/>
  <c i="2" r="R164"/>
  <c r="R161"/>
  <c r="Q158"/>
  <c r="Q156"/>
  <c r="Q155"/>
  <c r="Q153"/>
  <c r="R151"/>
  <c r="R148"/>
  <c r="Q146"/>
  <c r="Q144"/>
  <c r="R142"/>
  <c r="R140"/>
  <c r="Q139"/>
  <c r="Q137"/>
  <c r="Q135"/>
  <c r="Q133"/>
  <c r="R130"/>
  <c r="R129"/>
  <c r="R127"/>
  <c r="R125"/>
  <c r="R123"/>
  <c r="BK136"/>
  <c r="BK162"/>
  <c r="BK157"/>
  <c r="BK152"/>
  <c r="BK148"/>
  <c r="BK144"/>
  <c r="BK141"/>
  <c r="BK133"/>
  <c r="BK129"/>
  <c r="BK126"/>
  <c i="3" r="R172"/>
  <c r="Q162"/>
  <c r="R156"/>
  <c r="Q144"/>
  <c r="Q141"/>
  <c r="R134"/>
  <c r="R170"/>
  <c r="R163"/>
  <c r="Q158"/>
  <c r="Q153"/>
  <c r="Q143"/>
  <c r="R139"/>
  <c r="Q129"/>
  <c r="Q168"/>
  <c r="Q163"/>
  <c r="Q154"/>
  <c r="R149"/>
  <c r="Q145"/>
  <c r="Q134"/>
  <c r="Q172"/>
  <c r="R158"/>
  <c r="BK149"/>
  <c r="Q133"/>
  <c r="BK172"/>
  <c r="K165"/>
  <c r="BF165"/>
  <c r="K150"/>
  <c r="BF150"/>
  <c r="K144"/>
  <c r="BF144"/>
  <c r="BK135"/>
  <c r="K166"/>
  <c r="BF166"/>
  <c r="BK160"/>
  <c r="BK128"/>
  <c r="BK142"/>
  <c r="BK134"/>
  <c r="BK158"/>
  <c r="BK151"/>
  <c r="K137"/>
  <c r="BF137"/>
  <c i="2" r="R163"/>
  <c r="Q164"/>
  <c r="Q159"/>
  <c r="Q157"/>
  <c r="R154"/>
  <c r="R152"/>
  <c r="R150"/>
  <c r="Q149"/>
  <c r="Q148"/>
  <c r="R146"/>
  <c r="R144"/>
  <c r="Q142"/>
  <c r="Q140"/>
  <c r="Q138"/>
  <c r="R136"/>
  <c r="Q134"/>
  <c r="Q132"/>
  <c r="Q130"/>
  <c r="Q128"/>
  <c r="R126"/>
  <c r="R124"/>
  <c i="1" r="AU96"/>
  <c i="2" r="BK135"/>
  <c r="BK159"/>
  <c r="BK155"/>
  <c r="BK151"/>
  <c r="BK147"/>
  <c r="BK142"/>
  <c r="BK139"/>
  <c r="BK132"/>
  <c r="BK128"/>
  <c r="BK124"/>
  <c i="3" r="Q169"/>
  <c r="Q160"/>
  <c r="R154"/>
  <c r="Q146"/>
  <c r="Q139"/>
  <c r="R131"/>
  <c r="R168"/>
  <c r="R164"/>
  <c r="R159"/>
  <c r="R152"/>
  <c r="R141"/>
  <c r="R135"/>
  <c r="Q130"/>
  <c r="Q127"/>
  <c r="Q166"/>
  <c r="R160"/>
  <c r="Q152"/>
  <c r="Q148"/>
  <c r="R144"/>
  <c r="R136"/>
  <c r="Q170"/>
  <c r="Q156"/>
  <c r="Q135"/>
  <c r="Q128"/>
  <c r="K161"/>
  <c r="BF161"/>
  <c r="BK145"/>
  <c r="K143"/>
  <c r="BF143"/>
  <c r="BK146"/>
  <c r="BK159"/>
  <c r="K140"/>
  <c r="BF140"/>
  <c r="K167"/>
  <c r="BF167"/>
  <c r="BK153"/>
  <c r="BK131"/>
  <c i="2" r="Q163"/>
  <c r="Q162"/>
  <c r="R159"/>
  <c r="R157"/>
  <c r="R155"/>
  <c r="R153"/>
  <c r="Q151"/>
  <c r="R149"/>
  <c r="R147"/>
  <c r="R145"/>
  <c r="R143"/>
  <c r="R141"/>
  <c r="R139"/>
  <c r="R137"/>
  <c r="R135"/>
  <c r="R133"/>
  <c r="R131"/>
  <c r="R128"/>
  <c r="Q126"/>
  <c r="Q124"/>
  <c r="BK138"/>
  <c r="BK163"/>
  <c r="BK158"/>
  <c r="BK153"/>
  <c r="BK149"/>
  <c r="BK146"/>
  <c r="BK143"/>
  <c r="BK137"/>
  <c r="BK131"/>
  <c r="BK127"/>
  <c r="BK123"/>
  <c i="3" r="Q165"/>
  <c r="Q157"/>
  <c r="R148"/>
  <c r="R143"/>
  <c r="Q138"/>
  <c r="R127"/>
  <c r="R166"/>
  <c r="Q161"/>
  <c r="R155"/>
  <c r="Q147"/>
  <c r="R140"/>
  <c r="R133"/>
  <c r="R128"/>
  <c r="Q164"/>
  <c r="Q155"/>
  <c r="R150"/>
  <c r="R146"/>
  <c r="R137"/>
  <c r="Q131"/>
  <c r="R169"/>
  <c r="R153"/>
  <c r="R145"/>
  <c r="R130"/>
  <c r="BK170"/>
  <c r="BK163"/>
  <c r="BK147"/>
  <c r="BK141"/>
  <c r="BK133"/>
  <c r="K173"/>
  <c r="BF173"/>
  <c r="BK164"/>
  <c r="BK155"/>
  <c r="K149"/>
  <c r="BF149"/>
  <c r="BK130"/>
  <c r="K156"/>
  <c r="BF156"/>
  <c r="BK148"/>
  <c i="2" r="R162"/>
  <c r="Q161"/>
  <c r="R158"/>
  <c r="R156"/>
  <c r="Q154"/>
  <c r="Q152"/>
  <c r="Q150"/>
  <c r="Q147"/>
  <c r="Q145"/>
  <c r="Q143"/>
  <c r="Q141"/>
  <c r="R138"/>
  <c r="Q136"/>
  <c r="R134"/>
  <c r="R132"/>
  <c r="Q131"/>
  <c r="Q129"/>
  <c r="Q127"/>
  <c r="Q125"/>
  <c r="Q123"/>
  <c r="BK164"/>
  <c r="BK161"/>
  <c r="BK156"/>
  <c r="BK154"/>
  <c r="BK150"/>
  <c r="BK145"/>
  <c r="BK140"/>
  <c r="BK134"/>
  <c r="BK130"/>
  <c r="BK125"/>
  <c i="3" r="R167"/>
  <c r="Q159"/>
  <c r="R151"/>
  <c r="Q142"/>
  <c r="Q137"/>
  <c r="R173"/>
  <c r="R165"/>
  <c r="R162"/>
  <c r="Q150"/>
  <c r="R142"/>
  <c r="R138"/>
  <c r="R132"/>
  <c r="Q167"/>
  <c r="R157"/>
  <c r="Q151"/>
  <c r="R147"/>
  <c r="Q140"/>
  <c r="Q132"/>
  <c r="Q173"/>
  <c r="R161"/>
  <c r="Q149"/>
  <c r="Q136"/>
  <c r="R129"/>
  <c r="BK168"/>
  <c r="K157"/>
  <c r="BF157"/>
  <c r="BK136"/>
  <c r="K132"/>
  <c r="BF132"/>
  <c r="K169"/>
  <c r="BF169"/>
  <c r="K162"/>
  <c r="BF162"/>
  <c r="K129"/>
  <c r="BF129"/>
  <c r="BK152"/>
  <c r="BK138"/>
  <c r="K127"/>
  <c r="BF127"/>
  <c r="BK154"/>
  <c r="K139"/>
  <c r="BF139"/>
  <c i="2" l="1" r="R122"/>
  <c r="J98"/>
  <c r="BK165"/>
  <c r="K165"/>
  <c r="K100"/>
  <c i="3" r="Q126"/>
  <c r="I100"/>
  <c i="2" r="T122"/>
  <c r="T121"/>
  <c r="Q122"/>
  <c r="Q121"/>
  <c r="I97"/>
  <c r="V160"/>
  <c r="Q165"/>
  <c r="I100"/>
  <c i="3" r="R126"/>
  <c r="R125"/>
  <c r="J99"/>
  <c i="2" r="V122"/>
  <c r="V121"/>
  <c r="V120"/>
  <c r="BK160"/>
  <c r="K160"/>
  <c r="K99"/>
  <c r="Q160"/>
  <c r="I99"/>
  <c r="R165"/>
  <c r="J100"/>
  <c i="3" r="V126"/>
  <c r="V125"/>
  <c r="T171"/>
  <c i="2" r="BK122"/>
  <c r="K122"/>
  <c r="K98"/>
  <c r="X122"/>
  <c r="X121"/>
  <c r="X120"/>
  <c r="T160"/>
  <c r="X160"/>
  <c r="R160"/>
  <c r="J99"/>
  <c i="3" r="T126"/>
  <c r="T125"/>
  <c r="T124"/>
  <c i="1" r="AW97"/>
  <c i="3" r="X126"/>
  <c r="X125"/>
  <c r="X124"/>
  <c r="V171"/>
  <c r="X171"/>
  <c r="Q171"/>
  <c r="I101"/>
  <c r="R171"/>
  <c r="J101"/>
  <c r="BK174"/>
  <c r="K174"/>
  <c r="K102"/>
  <c r="Q174"/>
  <c r="I102"/>
  <c r="R174"/>
  <c r="J102"/>
  <c r="F94"/>
  <c r="F120"/>
  <c r="E85"/>
  <c r="J120"/>
  <c r="J118"/>
  <c r="J121"/>
  <c i="2" r="BK121"/>
  <c r="K121"/>
  <c r="K97"/>
  <c r="E85"/>
  <c r="J89"/>
  <c r="J91"/>
  <c r="J92"/>
  <c r="F116"/>
  <c r="F92"/>
  <c r="F35"/>
  <c i="1" r="BB95"/>
  <c i="2" r="K123"/>
  <c r="BF123"/>
  <c r="K125"/>
  <c r="BF125"/>
  <c r="K129"/>
  <c r="BF129"/>
  <c r="K134"/>
  <c r="BF134"/>
  <c r="K137"/>
  <c r="BF137"/>
  <c r="K140"/>
  <c r="BF140"/>
  <c r="K144"/>
  <c r="BF144"/>
  <c r="K148"/>
  <c r="BF148"/>
  <c r="K152"/>
  <c r="BF152"/>
  <c r="K157"/>
  <c r="BF157"/>
  <c r="K161"/>
  <c r="BF161"/>
  <c r="K163"/>
  <c r="BF163"/>
  <c i="3" r="K37"/>
  <c i="1" r="AX97"/>
  <c i="3" r="K164"/>
  <c r="BF164"/>
  <c r="F40"/>
  <c i="1" r="BE97"/>
  <c r="BE96"/>
  <c r="BA96"/>
  <c i="3" r="BK139"/>
  <c r="K170"/>
  <c r="BF170"/>
  <c r="K136"/>
  <c r="BF136"/>
  <c r="BK166"/>
  <c r="K155"/>
  <c r="BF155"/>
  <c i="1" r="AW96"/>
  <c i="2" r="F39"/>
  <c i="1" r="BF95"/>
  <c i="2" r="K124"/>
  <c r="BF124"/>
  <c r="K128"/>
  <c r="BF128"/>
  <c r="K131"/>
  <c r="BF131"/>
  <c r="K138"/>
  <c r="BF138"/>
  <c r="K143"/>
  <c r="BF143"/>
  <c r="K147"/>
  <c r="BF147"/>
  <c r="K150"/>
  <c r="BF150"/>
  <c r="K154"/>
  <c r="BF154"/>
  <c r="K156"/>
  <c r="BF156"/>
  <c r="K164"/>
  <c r="BF164"/>
  <c i="3" r="F37"/>
  <c i="1" r="BB97"/>
  <c r="BB96"/>
  <c r="AX96"/>
  <c i="3" r="BK157"/>
  <c r="BK140"/>
  <c r="BK137"/>
  <c r="K152"/>
  <c r="BF152"/>
  <c r="BK144"/>
  <c r="BK156"/>
  <c r="BK165"/>
  <c r="BK127"/>
  <c r="K148"/>
  <c r="BF148"/>
  <c r="K133"/>
  <c r="BF133"/>
  <c r="K163"/>
  <c r="BF163"/>
  <c r="BK129"/>
  <c r="K151"/>
  <c r="BF151"/>
  <c r="K141"/>
  <c r="BF141"/>
  <c i="2" r="F38"/>
  <c i="1" r="BE95"/>
  <c i="2" r="K127"/>
  <c r="BF127"/>
  <c r="K132"/>
  <c r="BF132"/>
  <c r="K135"/>
  <c r="BF135"/>
  <c r="K139"/>
  <c r="BF139"/>
  <c r="K141"/>
  <c r="BF141"/>
  <c r="K145"/>
  <c r="BF145"/>
  <c r="K149"/>
  <c r="BF149"/>
  <c r="K153"/>
  <c r="BF153"/>
  <c r="K158"/>
  <c r="BF158"/>
  <c r="K162"/>
  <c r="BF162"/>
  <c r="F37"/>
  <c i="1" r="BD95"/>
  <c i="3" r="K145"/>
  <c r="BF145"/>
  <c r="K168"/>
  <c r="BF168"/>
  <c r="K159"/>
  <c r="BF159"/>
  <c r="K146"/>
  <c r="BF146"/>
  <c r="BK132"/>
  <c r="K147"/>
  <c r="BF147"/>
  <c r="K160"/>
  <c r="BF160"/>
  <c r="BK169"/>
  <c r="K134"/>
  <c r="BF134"/>
  <c r="K154"/>
  <c r="BF154"/>
  <c r="F41"/>
  <c i="1" r="BF97"/>
  <c r="BF96"/>
  <c i="2" r="K35"/>
  <c i="1" r="AX95"/>
  <c i="2" r="K126"/>
  <c r="BF126"/>
  <c r="K130"/>
  <c r="BF130"/>
  <c r="K133"/>
  <c r="BF133"/>
  <c r="K136"/>
  <c r="BF136"/>
  <c r="K142"/>
  <c r="BF142"/>
  <c r="K146"/>
  <c r="BF146"/>
  <c r="K151"/>
  <c r="BF151"/>
  <c r="K155"/>
  <c r="BF155"/>
  <c r="K159"/>
  <c r="BF159"/>
  <c i="1" r="AU94"/>
  <c i="3" r="K130"/>
  <c r="BF130"/>
  <c r="K135"/>
  <c r="BF135"/>
  <c r="K138"/>
  <c r="BF138"/>
  <c r="K142"/>
  <c r="BF142"/>
  <c r="BK162"/>
  <c r="BK167"/>
  <c r="K172"/>
  <c r="BF172"/>
  <c r="K131"/>
  <c r="BF131"/>
  <c r="BK143"/>
  <c r="K153"/>
  <c r="BF153"/>
  <c r="K128"/>
  <c r="BF128"/>
  <c r="F39"/>
  <c i="1" r="BD97"/>
  <c r="BD96"/>
  <c r="AZ96"/>
  <c i="3" r="K158"/>
  <c r="BF158"/>
  <c r="BK173"/>
  <c r="BK171"/>
  <c r="K171"/>
  <c r="K101"/>
  <c r="BK161"/>
  <c r="BK150"/>
  <c l="1" r="V124"/>
  <c i="2" r="T120"/>
  <c i="1" r="AW95"/>
  <c i="2" r="R121"/>
  <c r="R120"/>
  <c r="J96"/>
  <c r="K31"/>
  <c i="1" r="AT95"/>
  <c i="3" r="R124"/>
  <c r="J98"/>
  <c r="K33"/>
  <c i="1" r="AT97"/>
  <c i="3" r="Q125"/>
  <c r="Q124"/>
  <c r="I98"/>
  <c r="K32"/>
  <c i="1" r="AS97"/>
  <c i="2" r="I98"/>
  <c r="Q120"/>
  <c r="I96"/>
  <c r="K30"/>
  <c i="1" r="AS95"/>
  <c i="3" r="J100"/>
  <c r="BK126"/>
  <c r="K126"/>
  <c r="K100"/>
  <c i="2" r="BK120"/>
  <c r="K120"/>
  <c i="1" r="AW94"/>
  <c r="AT96"/>
  <c r="AS96"/>
  <c r="BB94"/>
  <c r="W29"/>
  <c r="BD94"/>
  <c r="W31"/>
  <c r="BE94"/>
  <c r="W32"/>
  <c r="BF94"/>
  <c r="W33"/>
  <c i="3" r="K38"/>
  <c i="1" r="AY97"/>
  <c r="AV97"/>
  <c i="2" r="K36"/>
  <c i="1" r="AY95"/>
  <c r="AV95"/>
  <c i="2" r="K32"/>
  <c i="1" r="AG95"/>
  <c i="2" r="F36"/>
  <c i="1" r="BC95"/>
  <c i="3" r="F38"/>
  <c i="1" r="BC97"/>
  <c r="BC96"/>
  <c r="AY96"/>
  <c r="AV96"/>
  <c i="2" l="1" r="J97"/>
  <c i="3" r="I99"/>
  <c r="BK125"/>
  <c r="K125"/>
  <c r="K99"/>
  <c i="1" r="AN95"/>
  <c i="2" r="K96"/>
  <c r="K41"/>
  <c i="1" r="AS94"/>
  <c r="AT94"/>
  <c r="BC94"/>
  <c r="W30"/>
  <c r="AX94"/>
  <c r="AK29"/>
  <c r="AZ94"/>
  <c r="BA94"/>
  <c i="3" l="1" r="BK124"/>
  <c r="K124"/>
  <c r="K98"/>
  <c i="1" r="AY94"/>
  <c r="AK30"/>
  <c i="3" l="1" r="K34"/>
  <c i="1" r="AG97"/>
  <c r="AG96"/>
  <c r="AV94"/>
  <c i="3" l="1" r="K43"/>
  <c i="1" r="AN97"/>
  <c r="AG94"/>
  <c r="AK26"/>
  <c r="AN96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<sst xmlns="http://schemas.openxmlformats.org/spreadsheetml/2006/main">
  <si>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</si>
  <si>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</si>
  <si>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</si>
  <si>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</si>
  <si>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</si>
  <si>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</si>
  <si>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{d56686c2-89e3-44c8-beed-58a8eb16bf1a}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</si>
  <si>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</si>
  <si>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</si>
  <si>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</si>
  <si>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</si>
  <si>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</si>
  <si>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</si>
  <si>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</si>
  <si>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27F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</si>
  <si>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</si>
  <si>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</si>
  <si>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Fakultná nemocnica Trenčín, Legionárska 28, Trenčín</t>
  </si>
  <si>
    <t>JKSO:</t>
  </si>
  <si>
    <t>KS:</t>
  </si>
  <si>
    <t>Miesto:</t>
  </si>
  <si>
    <t>Trenčín</t>
  </si>
  <si>
    <t>Dátum:</t>
  </si>
  <si>
    <t>28. 9. 2022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</si>
  <si>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</si>
  <si>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</si>
  <si>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</si>
  <si>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</si>
  <si>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</si>
  <si>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</si>
  <si>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</si>
  <si>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</si>
  <si>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</si>
  <si>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</si>
  <si>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</si>
  <si>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</si>
  <si>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</si>
  <si>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</si>
  <si>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</si>
  <si>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</si>
  <si>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</si>
  <si>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</si>
  <si>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</si>
  <si>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</si>
  <si>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</si>
  <si>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</si>
  <si>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</si>
  <si>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</si>
  <si>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</si>
  <si>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</si>
  <si>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</si>
  <si>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</si>
  <si>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</si>
  <si>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</si>
  <si>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</si>
  <si>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</si>
  <si>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</si>
  <si>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</si>
  <si>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</si>
  <si>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</si>
  <si>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</si>
  <si>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</si>
  <si>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</si>
  <si>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</si>
  <si>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</si>
  <si>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</si>
  <si>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</si>
  <si>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</si>
  <si>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</si>
  <si>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</si>
  <si>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</si>
  <si>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</si>
  <si>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</si>
  <si>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</si>
  <si>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</si>
  <si>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</si>
  <si>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</si>
  <si>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</si>
  <si>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</si>
  <si>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</si>
  <si>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PS01</t>
  </si>
  <si>
    <t>Trafostanica</t>
  </si>
  <si>
    <t>STA</t>
  </si>
  <si>
    <t>1</t>
  </si>
  <si>
    <t>{c1c09f6b-db3f-4b6c-b97a-95c3cfae76cd}</t>
  </si>
  <si>
    <t>SO01</t>
  </si>
  <si>
    <t>Stavebné úpravy trafostanice</t>
  </si>
  <si>
    <t>{8634ab08-7386-4de5-882c-6dbd3d43c38c}</t>
  </si>
  <si>
    <t>ELI</t>
  </si>
  <si>
    <t>Elektroinštalácia</t>
  </si>
  <si>
    <t>Časť</t>
  </si>
  <si>
    <t>2</t>
  </si>
  <si>
    <t>{6de0f31d-139d-4a61-8501-f22735b45098}</t>
  </si>
  <si>
    <t>KRYCÍ LIST ROZPOČTU</t>
  </si>
  <si>
    <t>Objekt:</t>
  </si>
  <si>
    <t>PS01 - Trafostanica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</si>
  <si>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</si>
  <si>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</si>
  <si>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</si>
  <si>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</si>
  <si>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</si>
  <si>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</si>
  <si>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</si>
  <si>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</si>
  <si>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</si>
  <si>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M - Práce a dodávky M</t>
  </si>
  <si>
    <t xml:space="preserve">    21-M - Elektromontáže</t>
  </si>
  <si>
    <t>HZS - Hodinové zúčtovacie sadzby</t>
  </si>
  <si>
    <t xml:space="preserve">VP -   Práce naviac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</si>
  <si>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</si>
  <si>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</si>
  <si>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</si>
  <si>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</si>
  <si>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</si>
  <si>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</si>
  <si>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</si>
  <si>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</si>
  <si>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</si>
  <si>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</si>
  <si>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</si>
  <si>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</si>
  <si>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</si>
  <si>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</si>
  <si>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</si>
  <si>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</si>
  <si>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</si>
  <si>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</si>
  <si>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</si>
  <si>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</si>
  <si>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</si>
  <si>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</si>
  <si>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K</t>
  </si>
  <si>
    <t>1_TR</t>
  </si>
  <si>
    <t xml:space="preserve">Montáž transformátora   </t>
  </si>
  <si>
    <t>kpl</t>
  </si>
  <si>
    <t>64</t>
  </si>
  <si>
    <t>1487496767</t>
  </si>
  <si>
    <t xml:space="preserve">Transformátor TRIHAL 2021, 1600 kVA, 22/0,42 kV, Dyn01  </t>
  </si>
  <si>
    <t>ks</t>
  </si>
  <si>
    <t>256</t>
  </si>
  <si>
    <t>-2116263557</t>
  </si>
  <si>
    <t>2_NN_R</t>
  </si>
  <si>
    <t>Montáž NN rozvádzača</t>
  </si>
  <si>
    <t>-519442519</t>
  </si>
  <si>
    <t>4</t>
  </si>
  <si>
    <t xml:space="preserve">NN rozvádzač HR-N-II skriňového vyhotovenia zložený z 7 polí , výzbroj podľa v.č. 02 </t>
  </si>
  <si>
    <t>223275133</t>
  </si>
  <si>
    <t>5</t>
  </si>
  <si>
    <t>3_RC</t>
  </si>
  <si>
    <t xml:space="preserve">Montáž kompenzačného rozvádzača       </t>
  </si>
  <si>
    <t>872992123</t>
  </si>
  <si>
    <t>6</t>
  </si>
  <si>
    <t xml:space="preserve">Kompenzačný rozvádzač RC2 á 400 kVAr, chránená kompenzácia, 12 stupňová automatická regulácia, vrátane napojenia sa z rozvádzača HR-N-II              </t>
  </si>
  <si>
    <t>-1375349892</t>
  </si>
  <si>
    <t>7</t>
  </si>
  <si>
    <t>210120821.S</t>
  </si>
  <si>
    <t xml:space="preserve">Poistky VN - PL, PM, PQ  10-38,5 kV</t>
  </si>
  <si>
    <t>-1774269561</t>
  </si>
  <si>
    <t>8</t>
  </si>
  <si>
    <t>345290017400.S</t>
  </si>
  <si>
    <t>Poistková vložka vysokonapäťová VN EFEN 80 A</t>
  </si>
  <si>
    <t>128</t>
  </si>
  <si>
    <t>-161215018</t>
  </si>
  <si>
    <t>9</t>
  </si>
  <si>
    <t>210020313.S</t>
  </si>
  <si>
    <t>Káblový žľab - káblový nosný systém, pozink., vrátane príslušenstva, 500/100 mm vrátane veka a podpery</t>
  </si>
  <si>
    <t>m</t>
  </si>
  <si>
    <t>-115306947</t>
  </si>
  <si>
    <t>10</t>
  </si>
  <si>
    <t>345750010700.S</t>
  </si>
  <si>
    <t>Žľab káblový, šxv 500x100 mm, z pozinkovanej ocele, vrátane upevnenia</t>
  </si>
  <si>
    <t>-1910715577</t>
  </si>
  <si>
    <t>11</t>
  </si>
  <si>
    <t>210100022.S</t>
  </si>
  <si>
    <t>Ukončenie vodičov v rozvádzač. vrátane zapojenia a vodičovej koncovky do 240 mm2 pre vonkajšie práce</t>
  </si>
  <si>
    <t>1224930108</t>
  </si>
  <si>
    <t>12</t>
  </si>
  <si>
    <t>354310015000.S</t>
  </si>
  <si>
    <t>Káblové oko hliníkové lisovacie 240 Al 617210</t>
  </si>
  <si>
    <t>-1275513356</t>
  </si>
  <si>
    <t>13</t>
  </si>
  <si>
    <t>210101265.S</t>
  </si>
  <si>
    <t xml:space="preserve">NN spojky pre káble s plastovou izoláciou do 1kV  185-240 mm2 pre vonkajšie práce</t>
  </si>
  <si>
    <t>-243662376</t>
  </si>
  <si>
    <t>14</t>
  </si>
  <si>
    <t>345820040538.S</t>
  </si>
  <si>
    <t>Spojka SVCZ 185-240 univerzálna</t>
  </si>
  <si>
    <t>bal</t>
  </si>
  <si>
    <t>-1180899363</t>
  </si>
  <si>
    <t>15</t>
  </si>
  <si>
    <t>210101383.S</t>
  </si>
  <si>
    <t>VN koncovky pre jednožilové a trojplášťové káble 10 kV, 22 kV a 35 kV (240-300 mm2)</t>
  </si>
  <si>
    <t>446248374</t>
  </si>
  <si>
    <t>16</t>
  </si>
  <si>
    <t>345810020300.S</t>
  </si>
  <si>
    <t>Koncovka VN s papierovou izoláciou 300</t>
  </si>
  <si>
    <t>sada</t>
  </si>
  <si>
    <t>1127458745</t>
  </si>
  <si>
    <t>17</t>
  </si>
  <si>
    <t>210222002.S</t>
  </si>
  <si>
    <t>Uzemňovacie vedenie na povrchu FeZn do 120 mm2, pre vonkajšie práce</t>
  </si>
  <si>
    <t>772640519</t>
  </si>
  <si>
    <t>18</t>
  </si>
  <si>
    <t>354410058800.S</t>
  </si>
  <si>
    <t>Pásovina uzemňovacia FeZn 30 x 4 mm</t>
  </si>
  <si>
    <t>kg</t>
  </si>
  <si>
    <t>1130602225</t>
  </si>
  <si>
    <t>19</t>
  </si>
  <si>
    <t>210222245.S</t>
  </si>
  <si>
    <t>Svorka FeZn pripojovacia SP, pre vonkajšie práce</t>
  </si>
  <si>
    <t>620119474</t>
  </si>
  <si>
    <t>354410004000.S</t>
  </si>
  <si>
    <t>Svorka FeZn pripájaca označenie SP 1</t>
  </si>
  <si>
    <t>2128350681</t>
  </si>
  <si>
    <t>21</t>
  </si>
  <si>
    <t>210800142.S</t>
  </si>
  <si>
    <t>Kábel medený uložený pevne CYKY 450/750 V 2x4</t>
  </si>
  <si>
    <t>1935776956</t>
  </si>
  <si>
    <t>22</t>
  </si>
  <si>
    <t>341110000300.S</t>
  </si>
  <si>
    <t>Kábel medený CYKY 2x4 mm2</t>
  </si>
  <si>
    <t>-1587613805</t>
  </si>
  <si>
    <t>23</t>
  </si>
  <si>
    <t>210800147.S</t>
  </si>
  <si>
    <t>Kábel medený uložený pevne CYKY 450/750 V 3x2,5</t>
  </si>
  <si>
    <t>1163002057</t>
  </si>
  <si>
    <t>24</t>
  </si>
  <si>
    <t>341110000800.S</t>
  </si>
  <si>
    <t>Kábel medený CYKY 3x2,5 mm2</t>
  </si>
  <si>
    <t>-95303115</t>
  </si>
  <si>
    <t>25</t>
  </si>
  <si>
    <t>210802259.S</t>
  </si>
  <si>
    <t>Kábel medený uložený pevne CMFM 300/500 V 5x0,75</t>
  </si>
  <si>
    <t>-1120507879</t>
  </si>
  <si>
    <t>26</t>
  </si>
  <si>
    <t>341310006200.S</t>
  </si>
  <si>
    <t>Kábel medený flexibilný CMFM 5x0,75 mm2</t>
  </si>
  <si>
    <t>893924907</t>
  </si>
  <si>
    <t>27</t>
  </si>
  <si>
    <t>210821038.S</t>
  </si>
  <si>
    <t>Vodič medený silový uložený pevne 3-CHBU 1,8/3 kV 1x300</t>
  </si>
  <si>
    <t>-1583000758</t>
  </si>
  <si>
    <t>28</t>
  </si>
  <si>
    <t>341130004300.S</t>
  </si>
  <si>
    <t>NN kábel medený 1-CHBU 1x300 mm2</t>
  </si>
  <si>
    <t>-454124009</t>
  </si>
  <si>
    <t>29</t>
  </si>
  <si>
    <t>210902213.S</t>
  </si>
  <si>
    <t>Kábel hliníkový silový uložený pevne 1-AYKY 0,6/1 kV 3x240+120 pre vonkajšie práce</t>
  </si>
  <si>
    <t>1740474230</t>
  </si>
  <si>
    <t>30</t>
  </si>
  <si>
    <t>341110030400.S</t>
  </si>
  <si>
    <t>Kábel hliníkový 1-AYKY 3x240+120 mm2 /v prípade poškodených prívodov/</t>
  </si>
  <si>
    <t>169711371</t>
  </si>
  <si>
    <t>31</t>
  </si>
  <si>
    <t>220261144.S</t>
  </si>
  <si>
    <t>Príchytka káblová kovová pre pripevnenie káblovej príchytky na konštrukciu 28 - 34</t>
  </si>
  <si>
    <t>1971196963</t>
  </si>
  <si>
    <t>32</t>
  </si>
  <si>
    <t>345710036800.S</t>
  </si>
  <si>
    <t xml:space="preserve">Príchytka káblová kovová pre upevnenie káblov D 28-34 mm UK1/UK01/28-34 </t>
  </si>
  <si>
    <t>-942566791</t>
  </si>
  <si>
    <t>33</t>
  </si>
  <si>
    <t>220261146.S</t>
  </si>
  <si>
    <t>Príchytka káblová kovová pre pripevnenie káblovej príchytky na konštrukciu 64-70</t>
  </si>
  <si>
    <t>975103677</t>
  </si>
  <si>
    <t>34</t>
  </si>
  <si>
    <t>345710037000.S</t>
  </si>
  <si>
    <t xml:space="preserve">Príchytka káblová kovová pre upevnenie káblov D 64-70 mm UK1/UK01/64-70 </t>
  </si>
  <si>
    <t>219762595</t>
  </si>
  <si>
    <t>35</t>
  </si>
  <si>
    <t>Zabrana</t>
  </si>
  <si>
    <t>Drevená zábrana dĺžky 2m, vrátane výstražného náteru a upevnenia na stene</t>
  </si>
  <si>
    <t>-1278939084</t>
  </si>
  <si>
    <t>36</t>
  </si>
  <si>
    <t>4_HR-D</t>
  </si>
  <si>
    <t>Montáž rozvádzača</t>
  </si>
  <si>
    <t>97397836</t>
  </si>
  <si>
    <t>37</t>
  </si>
  <si>
    <t>Zaistený rozvádzač HR-D zložený z 5 polí, výzbroj podľa v.č. 03</t>
  </si>
  <si>
    <t>1462705229</t>
  </si>
  <si>
    <t>HZS</t>
  </si>
  <si>
    <t>Hodinové zúčtovacie sadzby</t>
  </si>
  <si>
    <t>38</t>
  </si>
  <si>
    <t>HZS000112.S1</t>
  </si>
  <si>
    <t xml:space="preserve">Demontáž existujúcich zariadení vrátane ekologickej likvidácie </t>
  </si>
  <si>
    <t>512</t>
  </si>
  <si>
    <t>1045379483</t>
  </si>
  <si>
    <t>39</t>
  </si>
  <si>
    <t>HZS000113.S</t>
  </si>
  <si>
    <t>Odpojenie a zapojenie VN a NN vedení</t>
  </si>
  <si>
    <t>hod</t>
  </si>
  <si>
    <t>669731332</t>
  </si>
  <si>
    <t>40</t>
  </si>
  <si>
    <t>HZS000114.S</t>
  </si>
  <si>
    <t>Odborná prehliadka a skúška</t>
  </si>
  <si>
    <t>-360325505</t>
  </si>
  <si>
    <t>41</t>
  </si>
  <si>
    <t>HZS000114.S1</t>
  </si>
  <si>
    <t>Úradná skúška</t>
  </si>
  <si>
    <t>2037306248</t>
  </si>
  <si>
    <t>VP</t>
  </si>
  <si>
    <t xml:space="preserve">  Práce naviac</t>
  </si>
  <si>
    <t>PN</t>
  </si>
  <si>
    <t>SO01 - Stavebné úpravy trafostanice</t>
  </si>
  <si>
    <t>Časť:</t>
  </si>
  <si>
    <t>ELI - Elektroinštalácia</t>
  </si>
  <si>
    <t>1_Vent</t>
  </si>
  <si>
    <t>Montáž ventilátora</t>
  </si>
  <si>
    <t>333566085</t>
  </si>
  <si>
    <t>Stenový odvodný ventilátor AW560DV sileo; Stavebný otvor fi 590; 1050 W - 400 V - 2.2 A; 24 kg; Osadený z vnútornej strany</t>
  </si>
  <si>
    <t>-1694729164</t>
  </si>
  <si>
    <t>2_ŽAL</t>
  </si>
  <si>
    <t>Montáž žalúzie</t>
  </si>
  <si>
    <t>-1153844147</t>
  </si>
  <si>
    <t>2_ŽAL_1</t>
  </si>
  <si>
    <t xml:space="preserve">Z vonkajšej strany Pretlaková žaluzia VK-63; Rozmer 700 x 700 x 50 mm na otvor fi 590 mm; 2.3 kg; </t>
  </si>
  <si>
    <t>950342861</t>
  </si>
  <si>
    <t>210010351.S</t>
  </si>
  <si>
    <t>Krabicová rozvodka z lisovaného izolantu vrátane ukončenia káblov a zapojenia vodičov typ 6455-11 do 4 m</t>
  </si>
  <si>
    <t>-927344765</t>
  </si>
  <si>
    <t>345410013000.S</t>
  </si>
  <si>
    <t>Krabica rozvodná PVC na stenu 6455-11, IP 66</t>
  </si>
  <si>
    <t>1129687605</t>
  </si>
  <si>
    <t>210010572.S</t>
  </si>
  <si>
    <t>Rúrka ohybná elektroinštalačná UV stabilná bezhalogenová, D 20 uložená pevne</t>
  </si>
  <si>
    <t>842277151</t>
  </si>
  <si>
    <t>345710011425.S</t>
  </si>
  <si>
    <t>Rúrka ohybná s nízkou mechanickou odolnosťou z PA, UV stabilná bezhalogénová samozhášavá, do priemeru D 21 mm</t>
  </si>
  <si>
    <t>-706278316</t>
  </si>
  <si>
    <t>210010573.S</t>
  </si>
  <si>
    <t>Rúrka ohybná elektroinštalačná UV stabilná bezhalogenová, D 28 uložená pevne</t>
  </si>
  <si>
    <t>780707812</t>
  </si>
  <si>
    <t>345710011430.S</t>
  </si>
  <si>
    <t>Rúrka ohybná s nízkou mechanickou odolnosťou z PA, UV stabilná bezhalogénová samozhášavá, do priemeru D 29 mm</t>
  </si>
  <si>
    <t>232656212</t>
  </si>
  <si>
    <t>210020303.S</t>
  </si>
  <si>
    <t>Káblový žľab - káblový nosný systém, pozink., vrátane príslušenstva, 62/50 mm vrátane veka a podpery</t>
  </si>
  <si>
    <t>1227087698</t>
  </si>
  <si>
    <t>345750008600.S</t>
  </si>
  <si>
    <t>Žľab káblový, šxv 62x50 mm, z pozinkovanej ocele vrátane upevnenia</t>
  </si>
  <si>
    <t>-784704957</t>
  </si>
  <si>
    <t>216415</t>
  </si>
  <si>
    <t>Závitová tyč do dĺžky 3000 mm</t>
  </si>
  <si>
    <t>-273487596</t>
  </si>
  <si>
    <t>345750011200.S</t>
  </si>
  <si>
    <t>Kryt pre káblový žľab šírky 62 mm, z pozinkovanej ocele</t>
  </si>
  <si>
    <t>74839887</t>
  </si>
  <si>
    <t>210110001.S</t>
  </si>
  <si>
    <t>Jednopólový spínač - radenie 1, nástenný IP 44, vrátane zapojenia</t>
  </si>
  <si>
    <t>-252274239</t>
  </si>
  <si>
    <t>345340003000.S</t>
  </si>
  <si>
    <t>Spínač jednopólový nástenný IP 44</t>
  </si>
  <si>
    <t>538899244</t>
  </si>
  <si>
    <t>210110004.S</t>
  </si>
  <si>
    <t>Striedavý prepínač - radenie 6, nástenný, IP 44, vrátane zapojenia</t>
  </si>
  <si>
    <t>1050956753</t>
  </si>
  <si>
    <t>345330002920.S</t>
  </si>
  <si>
    <t>Spínač striedavý nástenný, radenie č.6, IP 44</t>
  </si>
  <si>
    <t>-1714278650</t>
  </si>
  <si>
    <t>210110099.S</t>
  </si>
  <si>
    <t>Termostat priestorový programovateľný pre zapustenú montáž</t>
  </si>
  <si>
    <t>1328551834</t>
  </si>
  <si>
    <t>374350001400.S</t>
  </si>
  <si>
    <t>Nástenný termostat ES230, 0-40°C, IP54, nastaviť 35°C</t>
  </si>
  <si>
    <t>865895570</t>
  </si>
  <si>
    <t>210111031.S</t>
  </si>
  <si>
    <t>Zásuvka na povrchovú montáž IP 44, 250V / 16A, vrátane zapojenia 2P + PE</t>
  </si>
  <si>
    <t>-27245534</t>
  </si>
  <si>
    <t>345510001210.S</t>
  </si>
  <si>
    <t>Zásuvka jednonásobná na povrch, radenie 2P+PE, IP 44</t>
  </si>
  <si>
    <t>-1544539815</t>
  </si>
  <si>
    <t>210111114.S</t>
  </si>
  <si>
    <t>Priemyslová zásuvka nástenná CEE 400 V / 32 A vrátane zapojenia, IZG 3243, 3P + PE, IZG 3253, 3P + N + PE</t>
  </si>
  <si>
    <t>498878231</t>
  </si>
  <si>
    <t>345510002700.S</t>
  </si>
  <si>
    <t>Zásuvka nástenná priemyslová IZG 3253 32A/400V/5P IP67</t>
  </si>
  <si>
    <t>1934916097</t>
  </si>
  <si>
    <t>210201345.S</t>
  </si>
  <si>
    <t>Zapojenie LED svietidla IP66, priemyselné stropné - nástenné</t>
  </si>
  <si>
    <t>-115810806</t>
  </si>
  <si>
    <t>348320000700.S</t>
  </si>
  <si>
    <t>LED svietidlo priemyselné stropné 230 V, 36 W, IP66</t>
  </si>
  <si>
    <t>1299370558</t>
  </si>
  <si>
    <t>210201514.S</t>
  </si>
  <si>
    <t>Zapojenie núdzového svietidla IP65, 1x svetelný LED zdroj - núdzový režim</t>
  </si>
  <si>
    <t>890590264</t>
  </si>
  <si>
    <t>348150001206.S</t>
  </si>
  <si>
    <t>LED svietidlo núdzové 3W, IP54, 1h núdzový režim</t>
  </si>
  <si>
    <t>-1690390164</t>
  </si>
  <si>
    <t>210201902.S</t>
  </si>
  <si>
    <t>Montáž svietidla interiérového na stenu do 2 kg</t>
  </si>
  <si>
    <t>1514555465</t>
  </si>
  <si>
    <t>210201913.S</t>
  </si>
  <si>
    <t>Montáž svietidla interiérového na strop do 5 kg</t>
  </si>
  <si>
    <t>445633887</t>
  </si>
  <si>
    <t>210800146.S</t>
  </si>
  <si>
    <t>Kábel medený uložený pevne CYKY 450/750 V 3x1,5</t>
  </si>
  <si>
    <t>313686399</t>
  </si>
  <si>
    <t>341110000700.S</t>
  </si>
  <si>
    <t>Kábel medený CYKY 3x1,5 mm2</t>
  </si>
  <si>
    <t>663545974</t>
  </si>
  <si>
    <t>-721252463</t>
  </si>
  <si>
    <t>1471832298</t>
  </si>
  <si>
    <t>210800153.S</t>
  </si>
  <si>
    <t>Kábel medený uložený pevne CYKY 450/750 V 4x2,5</t>
  </si>
  <si>
    <t>1445301794</t>
  </si>
  <si>
    <t>341110001400.S</t>
  </si>
  <si>
    <t>Kábel medený CYKY 4x2,5 mm2</t>
  </si>
  <si>
    <t>-1423529423</t>
  </si>
  <si>
    <t>210800158.S</t>
  </si>
  <si>
    <t>Kábel medený uložený pevne CYKY 450/750 V 5x1,5</t>
  </si>
  <si>
    <t>1138031303</t>
  </si>
  <si>
    <t>341110001900.S</t>
  </si>
  <si>
    <t>Kábel medený CYKY 5x1,5 mm2</t>
  </si>
  <si>
    <t>-1775745353</t>
  </si>
  <si>
    <t>210800160.S</t>
  </si>
  <si>
    <t>Kábel medený uložený pevne CYKY 450/750 V 5x4</t>
  </si>
  <si>
    <t>1763625450</t>
  </si>
  <si>
    <t>341110002100.S</t>
  </si>
  <si>
    <t>Kábel medený CYKY 5x4 mm2</t>
  </si>
  <si>
    <t>-104994492</t>
  </si>
  <si>
    <t>210802245.S</t>
  </si>
  <si>
    <t>Kábel medený uložený pevne CMFM 300/500 V 2x1,0</t>
  </si>
  <si>
    <t>-1521444742</t>
  </si>
  <si>
    <t>42</t>
  </si>
  <si>
    <t>341310004800.S</t>
  </si>
  <si>
    <t>Kábel medený flexibilný CMFM 2x1,0 mm2</t>
  </si>
  <si>
    <t>1764140847</t>
  </si>
  <si>
    <t>43</t>
  </si>
  <si>
    <t>3_ŽAL</t>
  </si>
  <si>
    <t>706773665</t>
  </si>
  <si>
    <t>44</t>
  </si>
  <si>
    <t>3_ŽAL1</t>
  </si>
  <si>
    <t>Protidažďová žaluzia PZAL - 1000 x 1000 - UR - S; 9.9 kg</t>
  </si>
  <si>
    <t>1834093111</t>
  </si>
  <si>
    <t>45</t>
  </si>
  <si>
    <t>Drobné stavebné úpravy, ukončenie káblov, montáž svietidiel počas prevádzky trafa 1</t>
  </si>
  <si>
    <t>675969202</t>
  </si>
  <si>
    <t>46</t>
  </si>
  <si>
    <t>700780990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</si>
</sst>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0" xfId="0" applyNumberFormat="1" applyFont="1" applyAlignment="1" applyProtection="1">
      <alignment horizontal="right" vertical="center"/>
    </xf>
    <xf numFmtId="4" fontId="28" fillId="0" borderId="14" xfId="0" applyNumberFormat="1" applyFont="1" applyBorder="1" applyAlignment="1" applyProtection="1">
      <alignment horizontal="right" vertical="center"/>
    </xf>
    <xf numFmtId="4" fontId="28" fillId="0" borderId="0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 applyProtection="1">
      <alignment vertical="center"/>
    </xf>
    <xf numFmtId="167" fontId="20" fillId="0" borderId="0" xfId="0" applyNumberFormat="1" applyFont="1" applyBorder="1" applyAlignment="1" applyProtection="1">
      <alignment vertical="center"/>
    </xf>
    <xf numFmtId="4" fontId="20" fillId="0" borderId="20" xfId="0" applyNumberFormat="1" applyFont="1" applyBorder="1" applyAlignment="1" applyProtection="1">
      <alignment vertical="center"/>
    </xf>
    <xf numFmtId="167" fontId="20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4" t="s">
        <v>7</v>
      </c>
      <c r="BT2" s="14" t="s">
        <v>8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G5" s="25" t="s">
        <v>15</v>
      </c>
      <c r="BS5" s="14" t="s">
        <v>7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G6" s="28"/>
      <c r="BS6" s="14" t="s">
        <v>7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G7" s="28"/>
      <c r="BS7" s="14" t="s">
        <v>7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G8" s="28"/>
      <c r="BS8" s="14" t="s">
        <v>7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8"/>
      <c r="BS9" s="14" t="s">
        <v>7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G10" s="28"/>
      <c r="BS10" s="14" t="s">
        <v>7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G11" s="28"/>
      <c r="BS11" s="14" t="s">
        <v>7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8"/>
      <c r="BS12" s="14" t="s">
        <v>7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G13" s="28"/>
      <c r="BS13" s="14" t="s">
        <v>7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G14" s="28"/>
      <c r="BS14" s="14" t="s">
        <v>7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G16" s="28"/>
      <c r="BS16" s="14" t="s">
        <v>4</v>
      </c>
    </row>
    <row r="17" s="1" customFormat="1" ht="18.48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G17" s="28"/>
      <c r="BS17" s="14" t="s">
        <v>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8"/>
      <c r="BS18" s="14" t="s">
        <v>7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G19" s="28"/>
      <c r="BS19" s="14" t="s">
        <v>7</v>
      </c>
    </row>
    <row r="20" s="1" customFormat="1" ht="18.48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G20" s="28"/>
      <c r="BS20" s="14" t="s">
        <v>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G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G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G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G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G28" s="28"/>
    </row>
    <row r="29" s="3" customFormat="1" ht="14.4" customHeight="1">
      <c r="A29" s="3"/>
      <c r="B29" s="43"/>
      <c r="C29" s="44"/>
      <c r="D29" s="29" t="s">
        <v>37</v>
      </c>
      <c r="E29" s="44"/>
      <c r="F29" s="45" t="s">
        <v>38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ROUND(BB94,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ROUND(AX94,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G29" s="51"/>
    </row>
    <row r="30" s="3" customFormat="1" ht="14.4" customHeight="1">
      <c r="A30" s="3"/>
      <c r="B30" s="43"/>
      <c r="C30" s="44"/>
      <c r="D30" s="44"/>
      <c r="E30" s="44"/>
      <c r="F30" s="45" t="s">
        <v>39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ROUND(BC94,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ROUND(AY94,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G30" s="51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ROUND(BD94,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G31" s="51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ROUND(BE94,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G32" s="51"/>
    </row>
    <row r="33" hidden="1" s="3" customFormat="1" ht="14.4" customHeight="1">
      <c r="A33" s="3"/>
      <c r="B33" s="43"/>
      <c r="C33" s="44"/>
      <c r="D33" s="44"/>
      <c r="E33" s="44"/>
      <c r="F33" s="45" t="s">
        <v>42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ROUND(BF94,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G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G34" s="28"/>
    </row>
    <row r="35" s="2" customFormat="1" ht="25.92" customHeight="1">
      <c r="A35" s="35"/>
      <c r="B35" s="36"/>
      <c r="C35" s="55"/>
      <c r="D35" s="56" t="s">
        <v>43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44</v>
      </c>
      <c r="U35" s="57"/>
      <c r="V35" s="57"/>
      <c r="W35" s="57"/>
      <c r="X35" s="59" t="s">
        <v>45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G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G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G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46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47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48</v>
      </c>
      <c r="AI60" s="39"/>
      <c r="AJ60" s="39"/>
      <c r="AK60" s="39"/>
      <c r="AL60" s="39"/>
      <c r="AM60" s="67" t="s">
        <v>49</v>
      </c>
      <c r="AN60" s="39"/>
      <c r="AO60" s="39"/>
      <c r="AP60" s="37"/>
      <c r="AQ60" s="37"/>
      <c r="AR60" s="41"/>
      <c r="BG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50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51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G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48</v>
      </c>
      <c r="AI75" s="39"/>
      <c r="AJ75" s="39"/>
      <c r="AK75" s="39"/>
      <c r="AL75" s="39"/>
      <c r="AM75" s="67" t="s">
        <v>49</v>
      </c>
      <c r="AN75" s="39"/>
      <c r="AO75" s="39"/>
      <c r="AP75" s="37"/>
      <c r="AQ75" s="37"/>
      <c r="AR75" s="41"/>
      <c r="BG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G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G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G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G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G83" s="35"/>
    </row>
    <row r="84" s="4" customFormat="1" ht="12" customHeight="1">
      <c r="A84" s="4"/>
      <c r="B84" s="73"/>
      <c r="C84" s="29" t="s">
        <v>13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27F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G84" s="4"/>
    </row>
    <row r="85" s="5" customFormat="1" ht="36.96" customHeight="1">
      <c r="A85" s="5"/>
      <c r="B85" s="76"/>
      <c r="C85" s="77" t="s">
        <v>16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Fakultná nemocnica Trenčín, Legionárska 28, Trenčín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G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G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Trenčín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82" t="str">
        <f>IF(AN8= "","",AN8)</f>
        <v>28. 9. 2022</v>
      </c>
      <c r="AN87" s="82"/>
      <c r="AO87" s="37"/>
      <c r="AP87" s="37"/>
      <c r="AQ87" s="37"/>
      <c r="AR87" s="41"/>
      <c r="BG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G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53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7"/>
      <c r="BG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1"/>
      <c r="BG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5"/>
      <c r="BG91" s="35"/>
    </row>
    <row r="92" s="2" customFormat="1" ht="29.28" customHeight="1">
      <c r="A92" s="35"/>
      <c r="B92" s="36"/>
      <c r="C92" s="96" t="s">
        <v>54</v>
      </c>
      <c r="D92" s="97"/>
      <c r="E92" s="97"/>
      <c r="F92" s="97"/>
      <c r="G92" s="97"/>
      <c r="H92" s="98"/>
      <c r="I92" s="99" t="s">
        <v>55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56</v>
      </c>
      <c r="AH92" s="97"/>
      <c r="AI92" s="97"/>
      <c r="AJ92" s="97"/>
      <c r="AK92" s="97"/>
      <c r="AL92" s="97"/>
      <c r="AM92" s="97"/>
      <c r="AN92" s="99" t="s">
        <v>57</v>
      </c>
      <c r="AO92" s="97"/>
      <c r="AP92" s="101"/>
      <c r="AQ92" s="102" t="s">
        <v>58</v>
      </c>
      <c r="AR92" s="41"/>
      <c r="AS92" s="103" t="s">
        <v>59</v>
      </c>
      <c r="AT92" s="104" t="s">
        <v>60</v>
      </c>
      <c r="AU92" s="104" t="s">
        <v>61</v>
      </c>
      <c r="AV92" s="104" t="s">
        <v>62</v>
      </c>
      <c r="AW92" s="104" t="s">
        <v>63</v>
      </c>
      <c r="AX92" s="104" t="s">
        <v>64</v>
      </c>
      <c r="AY92" s="104" t="s">
        <v>65</v>
      </c>
      <c r="AZ92" s="104" t="s">
        <v>66</v>
      </c>
      <c r="BA92" s="104" t="s">
        <v>67</v>
      </c>
      <c r="BB92" s="104" t="s">
        <v>68</v>
      </c>
      <c r="BC92" s="104" t="s">
        <v>69</v>
      </c>
      <c r="BD92" s="104" t="s">
        <v>70</v>
      </c>
      <c r="BE92" s="104" t="s">
        <v>71</v>
      </c>
      <c r="BF92" s="105" t="s">
        <v>72</v>
      </c>
      <c r="BG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8"/>
      <c r="BG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ROUND(AG95+AG96,2)</f>
        <v>0</v>
      </c>
      <c r="AH94" s="112"/>
      <c r="AI94" s="112"/>
      <c r="AJ94" s="112"/>
      <c r="AK94" s="112"/>
      <c r="AL94" s="112"/>
      <c r="AM94" s="112"/>
      <c r="AN94" s="113">
        <f>SUM(AG94,AV94)</f>
        <v>0</v>
      </c>
      <c r="AO94" s="113"/>
      <c r="AP94" s="113"/>
      <c r="AQ94" s="114" t="s">
        <v>1</v>
      </c>
      <c r="AR94" s="115"/>
      <c r="AS94" s="116">
        <f>ROUND(AS95+AS96,2)</f>
        <v>0</v>
      </c>
      <c r="AT94" s="117">
        <f>ROUND(AT95+AT96,2)</f>
        <v>0</v>
      </c>
      <c r="AU94" s="118">
        <f>ROUND(AU95+AU96,2)</f>
        <v>0</v>
      </c>
      <c r="AV94" s="118">
        <f>ROUND(SUM(AX94:AY94),2)</f>
        <v>0</v>
      </c>
      <c r="AW94" s="119">
        <f>ROUND(AW95+AW96,5)</f>
        <v>0</v>
      </c>
      <c r="AX94" s="118">
        <f>ROUND(BB94*L29,2)</f>
        <v>0</v>
      </c>
      <c r="AY94" s="118">
        <f>ROUND(BC94*L30,2)</f>
        <v>0</v>
      </c>
      <c r="AZ94" s="118">
        <f>ROUND(BD94*L29,2)</f>
        <v>0</v>
      </c>
      <c r="BA94" s="118">
        <f>ROUND(BE94*L30,2)</f>
        <v>0</v>
      </c>
      <c r="BB94" s="118">
        <f>ROUND(BB95+BB96,2)</f>
        <v>0</v>
      </c>
      <c r="BC94" s="118">
        <f>ROUND(BC95+BC96,2)</f>
        <v>0</v>
      </c>
      <c r="BD94" s="118">
        <f>ROUND(BD95+BD96,2)</f>
        <v>0</v>
      </c>
      <c r="BE94" s="118">
        <f>ROUND(BE95+BE96,2)</f>
        <v>0</v>
      </c>
      <c r="BF94" s="120">
        <f>ROUND(BF95+BF96,2)</f>
        <v>0</v>
      </c>
      <c r="BG94" s="6"/>
      <c r="BS94" s="121" t="s">
        <v>74</v>
      </c>
      <c r="BT94" s="121" t="s">
        <v>75</v>
      </c>
      <c r="BU94" s="122" t="s">
        <v>76</v>
      </c>
      <c r="BV94" s="121" t="s">
        <v>77</v>
      </c>
      <c r="BW94" s="121" t="s">
        <v>6</v>
      </c>
      <c r="BX94" s="121" t="s">
        <v>78</v>
      </c>
      <c r="CL94" s="121" t="s">
        <v>1</v>
      </c>
    </row>
    <row r="95" s="7" customFormat="1" ht="16.5" customHeight="1">
      <c r="A95" s="123" t="s">
        <v>79</v>
      </c>
      <c r="B95" s="124"/>
      <c r="C95" s="125"/>
      <c r="D95" s="126" t="s">
        <v>80</v>
      </c>
      <c r="E95" s="126"/>
      <c r="F95" s="126"/>
      <c r="G95" s="126"/>
      <c r="H95" s="126"/>
      <c r="I95" s="127"/>
      <c r="J95" s="126" t="s">
        <v>81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'PS01 - Trafostanica'!K32</f>
        <v>0</v>
      </c>
      <c r="AH95" s="127"/>
      <c r="AI95" s="127"/>
      <c r="AJ95" s="127"/>
      <c r="AK95" s="127"/>
      <c r="AL95" s="127"/>
      <c r="AM95" s="127"/>
      <c r="AN95" s="128">
        <f>SUM(AG95,AV95)</f>
        <v>0</v>
      </c>
      <c r="AO95" s="127"/>
      <c r="AP95" s="127"/>
      <c r="AQ95" s="129" t="s">
        <v>82</v>
      </c>
      <c r="AR95" s="130"/>
      <c r="AS95" s="131">
        <f>'PS01 - Trafostanica'!K30</f>
        <v>0</v>
      </c>
      <c r="AT95" s="132">
        <f>'PS01 - Trafostanica'!K31</f>
        <v>0</v>
      </c>
      <c r="AU95" s="132">
        <v>0</v>
      </c>
      <c r="AV95" s="132">
        <f>ROUND(SUM(AX95:AY95),2)</f>
        <v>0</v>
      </c>
      <c r="AW95" s="133">
        <f>'PS01 - Trafostanica'!T120</f>
        <v>0</v>
      </c>
      <c r="AX95" s="132">
        <f>'PS01 - Trafostanica'!K35</f>
        <v>0</v>
      </c>
      <c r="AY95" s="132">
        <f>'PS01 - Trafostanica'!K36</f>
        <v>0</v>
      </c>
      <c r="AZ95" s="132">
        <f>'PS01 - Trafostanica'!K37</f>
        <v>0</v>
      </c>
      <c r="BA95" s="132">
        <f>'PS01 - Trafostanica'!K38</f>
        <v>0</v>
      </c>
      <c r="BB95" s="132">
        <f>'PS01 - Trafostanica'!F35</f>
        <v>0</v>
      </c>
      <c r="BC95" s="132">
        <f>'PS01 - Trafostanica'!F36</f>
        <v>0</v>
      </c>
      <c r="BD95" s="132">
        <f>'PS01 - Trafostanica'!F37</f>
        <v>0</v>
      </c>
      <c r="BE95" s="132">
        <f>'PS01 - Trafostanica'!F38</f>
        <v>0</v>
      </c>
      <c r="BF95" s="134">
        <f>'PS01 - Trafostanica'!F39</f>
        <v>0</v>
      </c>
      <c r="BG95" s="7"/>
      <c r="BT95" s="135" t="s">
        <v>83</v>
      </c>
      <c r="BV95" s="135" t="s">
        <v>77</v>
      </c>
      <c r="BW95" s="135" t="s">
        <v>84</v>
      </c>
      <c r="BX95" s="135" t="s">
        <v>6</v>
      </c>
      <c r="CL95" s="135" t="s">
        <v>1</v>
      </c>
      <c r="CM95" s="135" t="s">
        <v>75</v>
      </c>
    </row>
    <row r="96" s="7" customFormat="1" ht="16.5" customHeight="1">
      <c r="A96" s="7"/>
      <c r="B96" s="124"/>
      <c r="C96" s="125"/>
      <c r="D96" s="126" t="s">
        <v>85</v>
      </c>
      <c r="E96" s="126"/>
      <c r="F96" s="126"/>
      <c r="G96" s="126"/>
      <c r="H96" s="126"/>
      <c r="I96" s="127"/>
      <c r="J96" s="126" t="s">
        <v>86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36">
        <f>ROUND(AG97,2)</f>
        <v>0</v>
      </c>
      <c r="AH96" s="127"/>
      <c r="AI96" s="127"/>
      <c r="AJ96" s="127"/>
      <c r="AK96" s="127"/>
      <c r="AL96" s="127"/>
      <c r="AM96" s="127"/>
      <c r="AN96" s="128">
        <f>SUM(AG96,AV96)</f>
        <v>0</v>
      </c>
      <c r="AO96" s="127"/>
      <c r="AP96" s="127"/>
      <c r="AQ96" s="129" t="s">
        <v>82</v>
      </c>
      <c r="AR96" s="130"/>
      <c r="AS96" s="137">
        <f>ROUND(AS97,2)</f>
        <v>0</v>
      </c>
      <c r="AT96" s="138">
        <f>ROUND(AT97,2)</f>
        <v>0</v>
      </c>
      <c r="AU96" s="132">
        <f>ROUND(AU97,2)</f>
        <v>0</v>
      </c>
      <c r="AV96" s="132">
        <f>ROUND(SUM(AX96:AY96),2)</f>
        <v>0</v>
      </c>
      <c r="AW96" s="133">
        <f>ROUND(AW97,5)</f>
        <v>0</v>
      </c>
      <c r="AX96" s="132">
        <f>ROUND(BB96*L29,2)</f>
        <v>0</v>
      </c>
      <c r="AY96" s="132">
        <f>ROUND(BC96*L30,2)</f>
        <v>0</v>
      </c>
      <c r="AZ96" s="132">
        <f>ROUND(BD96*L29,2)</f>
        <v>0</v>
      </c>
      <c r="BA96" s="132">
        <f>ROUND(BE96*L30,2)</f>
        <v>0</v>
      </c>
      <c r="BB96" s="132">
        <f>ROUND(BB97,2)</f>
        <v>0</v>
      </c>
      <c r="BC96" s="132">
        <f>ROUND(BC97,2)</f>
        <v>0</v>
      </c>
      <c r="BD96" s="132">
        <f>ROUND(BD97,2)</f>
        <v>0</v>
      </c>
      <c r="BE96" s="132">
        <f>ROUND(BE97,2)</f>
        <v>0</v>
      </c>
      <c r="BF96" s="134">
        <f>ROUND(BF97,2)</f>
        <v>0</v>
      </c>
      <c r="BG96" s="7"/>
      <c r="BS96" s="135" t="s">
        <v>74</v>
      </c>
      <c r="BT96" s="135" t="s">
        <v>83</v>
      </c>
      <c r="BU96" s="135" t="s">
        <v>76</v>
      </c>
      <c r="BV96" s="135" t="s">
        <v>77</v>
      </c>
      <c r="BW96" s="135" t="s">
        <v>87</v>
      </c>
      <c r="BX96" s="135" t="s">
        <v>6</v>
      </c>
      <c r="CL96" s="135" t="s">
        <v>1</v>
      </c>
      <c r="CM96" s="135" t="s">
        <v>75</v>
      </c>
    </row>
    <row r="97" s="4" customFormat="1" ht="16.5" customHeight="1">
      <c r="A97" s="123" t="s">
        <v>79</v>
      </c>
      <c r="B97" s="73"/>
      <c r="C97" s="139"/>
      <c r="D97" s="139"/>
      <c r="E97" s="140" t="s">
        <v>88</v>
      </c>
      <c r="F97" s="140"/>
      <c r="G97" s="140"/>
      <c r="H97" s="140"/>
      <c r="I97" s="140"/>
      <c r="J97" s="139"/>
      <c r="K97" s="140" t="s">
        <v>89</v>
      </c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1">
        <f>'ELI - Elektroinštalácia'!K34</f>
        <v>0</v>
      </c>
      <c r="AH97" s="139"/>
      <c r="AI97" s="139"/>
      <c r="AJ97" s="139"/>
      <c r="AK97" s="139"/>
      <c r="AL97" s="139"/>
      <c r="AM97" s="139"/>
      <c r="AN97" s="141">
        <f>SUM(AG97,AV97)</f>
        <v>0</v>
      </c>
      <c r="AO97" s="139"/>
      <c r="AP97" s="139"/>
      <c r="AQ97" s="142" t="s">
        <v>90</v>
      </c>
      <c r="AR97" s="75"/>
      <c r="AS97" s="143">
        <f>'ELI - Elektroinštalácia'!K32</f>
        <v>0</v>
      </c>
      <c r="AT97" s="144">
        <f>'ELI - Elektroinštalácia'!K33</f>
        <v>0</v>
      </c>
      <c r="AU97" s="144">
        <v>0</v>
      </c>
      <c r="AV97" s="144">
        <f>ROUND(SUM(AX97:AY97),2)</f>
        <v>0</v>
      </c>
      <c r="AW97" s="145">
        <f>'ELI - Elektroinštalácia'!T124</f>
        <v>0</v>
      </c>
      <c r="AX97" s="144">
        <f>'ELI - Elektroinštalácia'!K37</f>
        <v>0</v>
      </c>
      <c r="AY97" s="144">
        <f>'ELI - Elektroinštalácia'!K38</f>
        <v>0</v>
      </c>
      <c r="AZ97" s="144">
        <f>'ELI - Elektroinštalácia'!K39</f>
        <v>0</v>
      </c>
      <c r="BA97" s="144">
        <f>'ELI - Elektroinštalácia'!K40</f>
        <v>0</v>
      </c>
      <c r="BB97" s="144">
        <f>'ELI - Elektroinštalácia'!F37</f>
        <v>0</v>
      </c>
      <c r="BC97" s="144">
        <f>'ELI - Elektroinštalácia'!F38</f>
        <v>0</v>
      </c>
      <c r="BD97" s="144">
        <f>'ELI - Elektroinštalácia'!F39</f>
        <v>0</v>
      </c>
      <c r="BE97" s="144">
        <f>'ELI - Elektroinštalácia'!F40</f>
        <v>0</v>
      </c>
      <c r="BF97" s="146">
        <f>'ELI - Elektroinštalácia'!F41</f>
        <v>0</v>
      </c>
      <c r="BG97" s="4"/>
      <c r="BT97" s="147" t="s">
        <v>91</v>
      </c>
      <c r="BV97" s="147" t="s">
        <v>77</v>
      </c>
      <c r="BW97" s="147" t="s">
        <v>92</v>
      </c>
      <c r="BX97" s="147" t="s">
        <v>87</v>
      </c>
      <c r="CL97" s="147" t="s">
        <v>1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</row>
  </sheetData>
  <sheetProtection sheet="1" formatColumns="0" formatRows="0" objects="1" scenarios="1" spinCount="100000" saltValue="nv+qp06bmdgyo0O+KJQPTGf+L986rSiC7JEGKeZzFOCvQ97trB1+adc51tz680xJ/VcIUPtrf1/THc4//6rQXA==" hashValue="vXB7TgBKKTwnfhziy2zdR0sPi4qliyZPtssaPMqOyNXEOiPpUpEWr6LYlOrvhJGQlDwSs/awp4ZBDQx0RvvXYw==" algorithmName="SHA-512" password="CC35"/>
  <mergeCells count="50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E97:I97"/>
    <mergeCell ref="K97:AF97"/>
    <mergeCell ref="AG94:AM94"/>
    <mergeCell ref="AN94:AP94"/>
    <mergeCell ref="AR2:BG2"/>
  </mergeCells>
  <hyperlinks>
    <hyperlink ref="A95" location="'PS01 - Trafostanica'!C2" display="/"/>
    <hyperlink ref="A97" location="'ELI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84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7"/>
      <c r="AT3" s="14" t="s">
        <v>75</v>
      </c>
    </row>
    <row r="4" s="1" customFormat="1" ht="24.96" customHeight="1">
      <c r="B4" s="17"/>
      <c r="D4" s="150" t="s">
        <v>93</v>
      </c>
      <c r="M4" s="17"/>
      <c r="N4" s="151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52" t="s">
        <v>16</v>
      </c>
      <c r="M6" s="17"/>
    </row>
    <row r="7" s="1" customFormat="1" ht="16.5" customHeight="1">
      <c r="B7" s="17"/>
      <c r="E7" s="153" t="str">
        <f>'Rekapitulácia stavby'!K6</f>
        <v>Fakultná nemocnica Trenčín, Legionárska 28, Trenčín</v>
      </c>
      <c r="F7" s="152"/>
      <c r="G7" s="152"/>
      <c r="H7" s="152"/>
      <c r="M7" s="17"/>
    </row>
    <row r="8" s="2" customFormat="1" ht="12" customHeight="1">
      <c r="A8" s="35"/>
      <c r="B8" s="41"/>
      <c r="C8" s="35"/>
      <c r="D8" s="152" t="s">
        <v>94</v>
      </c>
      <c r="E8" s="35"/>
      <c r="F8" s="35"/>
      <c r="G8" s="35"/>
      <c r="H8" s="35"/>
      <c r="I8" s="35"/>
      <c r="J8" s="35"/>
      <c r="K8" s="35"/>
      <c r="L8" s="35"/>
      <c r="M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54" t="s">
        <v>95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52" t="s">
        <v>18</v>
      </c>
      <c r="E11" s="35"/>
      <c r="F11" s="147" t="s">
        <v>1</v>
      </c>
      <c r="G11" s="35"/>
      <c r="H11" s="35"/>
      <c r="I11" s="152" t="s">
        <v>19</v>
      </c>
      <c r="J11" s="147" t="s">
        <v>1</v>
      </c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2" t="s">
        <v>20</v>
      </c>
      <c r="E12" s="35"/>
      <c r="F12" s="147" t="s">
        <v>21</v>
      </c>
      <c r="G12" s="35"/>
      <c r="H12" s="35"/>
      <c r="I12" s="152" t="s">
        <v>22</v>
      </c>
      <c r="J12" s="155" t="str">
        <f>'Rekapitulácia stavby'!AN8</f>
        <v>28. 9. 2022</v>
      </c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2" t="s">
        <v>24</v>
      </c>
      <c r="E14" s="35"/>
      <c r="F14" s="35"/>
      <c r="G14" s="35"/>
      <c r="H14" s="35"/>
      <c r="I14" s="152" t="s">
        <v>25</v>
      </c>
      <c r="J14" s="147" t="str">
        <f>IF('Rekapitulácia stavby'!AN10="","",'Rekapitulácia stavby'!AN10)</f>
        <v/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7" t="str">
        <f>IF('Rekapitulácia stavby'!E11="","",'Rekapitulácia stavby'!E11)</f>
        <v xml:space="preserve"> </v>
      </c>
      <c r="F15" s="35"/>
      <c r="G15" s="35"/>
      <c r="H15" s="35"/>
      <c r="I15" s="152" t="s">
        <v>27</v>
      </c>
      <c r="J15" s="147" t="str">
        <f>IF('Rekapitulácia stavby'!AN11="","",'Rekapitulácia stavby'!AN11)</f>
        <v/>
      </c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52" t="s">
        <v>28</v>
      </c>
      <c r="E17" s="35"/>
      <c r="F17" s="35"/>
      <c r="G17" s="35"/>
      <c r="H17" s="35"/>
      <c r="I17" s="152" t="s">
        <v>25</v>
      </c>
      <c r="J17" s="30" t="str">
        <f>'Rekapitulácia stavby'!AN13</f>
        <v>Vyplň údaj</v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7"/>
      <c r="G18" s="147"/>
      <c r="H18" s="147"/>
      <c r="I18" s="152" t="s">
        <v>27</v>
      </c>
      <c r="J18" s="30" t="str">
        <f>'Rekapitulácia stavby'!AN14</f>
        <v>Vyplň údaj</v>
      </c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52" t="s">
        <v>30</v>
      </c>
      <c r="E20" s="35"/>
      <c r="F20" s="35"/>
      <c r="G20" s="35"/>
      <c r="H20" s="35"/>
      <c r="I20" s="152" t="s">
        <v>25</v>
      </c>
      <c r="J20" s="147" t="str">
        <f>IF('Rekapitulácia stavby'!AN16="","",'Rekapitulácia stavby'!AN16)</f>
        <v/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7" t="str">
        <f>IF('Rekapitulácia stavby'!E17="","",'Rekapitulácia stavby'!E17)</f>
        <v xml:space="preserve"> </v>
      </c>
      <c r="F21" s="35"/>
      <c r="G21" s="35"/>
      <c r="H21" s="35"/>
      <c r="I21" s="152" t="s">
        <v>27</v>
      </c>
      <c r="J21" s="147" t="str">
        <f>IF('Rekapitulácia stavby'!AN17="","",'Rekapitulácia stavby'!AN17)</f>
        <v/>
      </c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52" t="s">
        <v>31</v>
      </c>
      <c r="E23" s="35"/>
      <c r="F23" s="35"/>
      <c r="G23" s="35"/>
      <c r="H23" s="35"/>
      <c r="I23" s="152" t="s">
        <v>25</v>
      </c>
      <c r="J23" s="147" t="str">
        <f>IF('Rekapitulácia stavby'!AN19="","",'Rekapitulácia stavby'!AN19)</f>
        <v/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7" t="str">
        <f>IF('Rekapitulácia stavby'!E20="","",'Rekapitulácia stavby'!E20)</f>
        <v xml:space="preserve"> </v>
      </c>
      <c r="F24" s="35"/>
      <c r="G24" s="35"/>
      <c r="H24" s="35"/>
      <c r="I24" s="152" t="s">
        <v>27</v>
      </c>
      <c r="J24" s="147" t="str">
        <f>IF('Rekapitulácia stavby'!AN20="","",'Rekapitulácia stavby'!AN20)</f>
        <v/>
      </c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52" t="s">
        <v>32</v>
      </c>
      <c r="E26" s="35"/>
      <c r="F26" s="35"/>
      <c r="G26" s="35"/>
      <c r="H26" s="35"/>
      <c r="I26" s="35"/>
      <c r="J26" s="35"/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56"/>
      <c r="B27" s="157"/>
      <c r="C27" s="156"/>
      <c r="D27" s="156"/>
      <c r="E27" s="158" t="s">
        <v>1</v>
      </c>
      <c r="F27" s="158"/>
      <c r="G27" s="158"/>
      <c r="H27" s="158"/>
      <c r="I27" s="156"/>
      <c r="J27" s="156"/>
      <c r="K27" s="156"/>
      <c r="L27" s="156"/>
      <c r="M27" s="159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60"/>
      <c r="E29" s="160"/>
      <c r="F29" s="160"/>
      <c r="G29" s="160"/>
      <c r="H29" s="160"/>
      <c r="I29" s="160"/>
      <c r="J29" s="160"/>
      <c r="K29" s="160"/>
      <c r="L29" s="160"/>
      <c r="M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>
      <c r="A30" s="35"/>
      <c r="B30" s="41"/>
      <c r="C30" s="35"/>
      <c r="D30" s="35"/>
      <c r="E30" s="152" t="s">
        <v>96</v>
      </c>
      <c r="F30" s="35"/>
      <c r="G30" s="35"/>
      <c r="H30" s="35"/>
      <c r="I30" s="35"/>
      <c r="J30" s="35"/>
      <c r="K30" s="161">
        <f>I96</f>
        <v>0</v>
      </c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52" t="s">
        <v>97</v>
      </c>
      <c r="F31" s="35"/>
      <c r="G31" s="35"/>
      <c r="H31" s="35"/>
      <c r="I31" s="35"/>
      <c r="J31" s="35"/>
      <c r="K31" s="161">
        <f>J96</f>
        <v>0</v>
      </c>
      <c r="L31" s="35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33</v>
      </c>
      <c r="E32" s="35"/>
      <c r="F32" s="35"/>
      <c r="G32" s="35"/>
      <c r="H32" s="35"/>
      <c r="I32" s="35"/>
      <c r="J32" s="35"/>
      <c r="K32" s="163">
        <f>ROUND(K120, 2)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0"/>
      <c r="E33" s="160"/>
      <c r="F33" s="160"/>
      <c r="G33" s="160"/>
      <c r="H33" s="160"/>
      <c r="I33" s="160"/>
      <c r="J33" s="160"/>
      <c r="K33" s="160"/>
      <c r="L33" s="160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35</v>
      </c>
      <c r="G34" s="35"/>
      <c r="H34" s="35"/>
      <c r="I34" s="164" t="s">
        <v>34</v>
      </c>
      <c r="J34" s="35"/>
      <c r="K34" s="164" t="s">
        <v>36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37</v>
      </c>
      <c r="E35" s="166" t="s">
        <v>38</v>
      </c>
      <c r="F35" s="167">
        <f>ROUND((ROUND((SUM(BE120:BE164)),  2) + SUM(BE166:BE175)), 2)</f>
        <v>0</v>
      </c>
      <c r="G35" s="168"/>
      <c r="H35" s="168"/>
      <c r="I35" s="169">
        <v>0.20000000000000001</v>
      </c>
      <c r="J35" s="168"/>
      <c r="K35" s="167">
        <f>ROUND((ROUND(((SUM(BE120:BE164))*I35),  2) + (SUM(BE166:BE175)*I35)), 2)</f>
        <v>0</v>
      </c>
      <c r="L35" s="35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39</v>
      </c>
      <c r="F36" s="167">
        <f>ROUND((ROUND((SUM(BF120:BF164)),  2) + SUM(BF166:BF175)), 2)</f>
        <v>0</v>
      </c>
      <c r="G36" s="168"/>
      <c r="H36" s="168"/>
      <c r="I36" s="169">
        <v>0.20000000000000001</v>
      </c>
      <c r="J36" s="168"/>
      <c r="K36" s="167">
        <f>ROUND((ROUND(((SUM(BF120:BF164))*I36),  2) + (SUM(BF166:BF175)*I36)), 2)</f>
        <v>0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2" t="s">
        <v>40</v>
      </c>
      <c r="F37" s="161">
        <f>ROUND((ROUND((SUM(BG120:BG164)),  2) + SUM(BG166:BG175)), 2)</f>
        <v>0</v>
      </c>
      <c r="G37" s="35"/>
      <c r="H37" s="35"/>
      <c r="I37" s="170">
        <v>0.20000000000000001</v>
      </c>
      <c r="J37" s="35"/>
      <c r="K37" s="161">
        <f>0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2" t="s">
        <v>41</v>
      </c>
      <c r="F38" s="161">
        <f>ROUND((ROUND((SUM(BH120:BH164)),  2) + SUM(BH166:BH175)), 2)</f>
        <v>0</v>
      </c>
      <c r="G38" s="35"/>
      <c r="H38" s="35"/>
      <c r="I38" s="170">
        <v>0.20000000000000001</v>
      </c>
      <c r="J38" s="35"/>
      <c r="K38" s="161">
        <f>0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42</v>
      </c>
      <c r="F39" s="167">
        <f>ROUND((ROUND((SUM(BI120:BI164)),  2) + SUM(BI166:BI175)), 2)</f>
        <v>0</v>
      </c>
      <c r="G39" s="168"/>
      <c r="H39" s="168"/>
      <c r="I39" s="169">
        <v>0</v>
      </c>
      <c r="J39" s="168"/>
      <c r="K39" s="167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1"/>
      <c r="D41" s="172" t="s">
        <v>43</v>
      </c>
      <c r="E41" s="173"/>
      <c r="F41" s="173"/>
      <c r="G41" s="174" t="s">
        <v>44</v>
      </c>
      <c r="H41" s="175" t="s">
        <v>45</v>
      </c>
      <c r="I41" s="173"/>
      <c r="J41" s="173"/>
      <c r="K41" s="176">
        <f>SUM(K32:K39)</f>
        <v>0</v>
      </c>
      <c r="L41" s="177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M43" s="17"/>
    </row>
    <row r="44" s="1" customFormat="1" ht="14.4" customHeight="1">
      <c r="B44" s="17"/>
      <c r="M44" s="17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8" t="s">
        <v>46</v>
      </c>
      <c r="E50" s="179"/>
      <c r="F50" s="179"/>
      <c r="G50" s="178" t="s">
        <v>47</v>
      </c>
      <c r="H50" s="179"/>
      <c r="I50" s="179"/>
      <c r="J50" s="179"/>
      <c r="K50" s="179"/>
      <c r="L50" s="179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80" t="s">
        <v>48</v>
      </c>
      <c r="E61" s="181"/>
      <c r="F61" s="182" t="s">
        <v>49</v>
      </c>
      <c r="G61" s="180" t="s">
        <v>48</v>
      </c>
      <c r="H61" s="181"/>
      <c r="I61" s="181"/>
      <c r="J61" s="183" t="s">
        <v>49</v>
      </c>
      <c r="K61" s="181"/>
      <c r="L61" s="181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8" t="s">
        <v>50</v>
      </c>
      <c r="E65" s="184"/>
      <c r="F65" s="184"/>
      <c r="G65" s="178" t="s">
        <v>51</v>
      </c>
      <c r="H65" s="184"/>
      <c r="I65" s="184"/>
      <c r="J65" s="184"/>
      <c r="K65" s="184"/>
      <c r="L65" s="184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80" t="s">
        <v>48</v>
      </c>
      <c r="E76" s="181"/>
      <c r="F76" s="182" t="s">
        <v>49</v>
      </c>
      <c r="G76" s="180" t="s">
        <v>48</v>
      </c>
      <c r="H76" s="181"/>
      <c r="I76" s="181"/>
      <c r="J76" s="183" t="s">
        <v>49</v>
      </c>
      <c r="K76" s="181"/>
      <c r="L76" s="181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5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7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98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9" t="str">
        <f>E7</f>
        <v>Fakultná nemocnica Trenčín, Legionárska 28, Trenčín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94</v>
      </c>
      <c r="D86" s="37"/>
      <c r="E86" s="37"/>
      <c r="F86" s="37"/>
      <c r="G86" s="37"/>
      <c r="H86" s="37"/>
      <c r="I86" s="37"/>
      <c r="J86" s="37"/>
      <c r="K86" s="37"/>
      <c r="L86" s="37"/>
      <c r="M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PS01 - Trafostanica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Trenčín</v>
      </c>
      <c r="G89" s="37"/>
      <c r="H89" s="37"/>
      <c r="I89" s="29" t="s">
        <v>22</v>
      </c>
      <c r="J89" s="82" t="str">
        <f>IF(J12="","",J12)</f>
        <v>28. 9. 2022</v>
      </c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30</v>
      </c>
      <c r="J91" s="33" t="str">
        <f>E21</f>
        <v xml:space="preserve"> 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0" t="s">
        <v>99</v>
      </c>
      <c r="D94" s="191"/>
      <c r="E94" s="191"/>
      <c r="F94" s="191"/>
      <c r="G94" s="191"/>
      <c r="H94" s="191"/>
      <c r="I94" s="192" t="s">
        <v>100</v>
      </c>
      <c r="J94" s="192" t="s">
        <v>101</v>
      </c>
      <c r="K94" s="192" t="s">
        <v>102</v>
      </c>
      <c r="L94" s="191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3" t="s">
        <v>103</v>
      </c>
      <c r="D96" s="37"/>
      <c r="E96" s="37"/>
      <c r="F96" s="37"/>
      <c r="G96" s="37"/>
      <c r="H96" s="37"/>
      <c r="I96" s="113">
        <f>Q120</f>
        <v>0</v>
      </c>
      <c r="J96" s="113">
        <f>R120</f>
        <v>0</v>
      </c>
      <c r="K96" s="113">
        <f>K120</f>
        <v>0</v>
      </c>
      <c r="L96" s="37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94"/>
      <c r="C97" s="195"/>
      <c r="D97" s="196" t="s">
        <v>105</v>
      </c>
      <c r="E97" s="197"/>
      <c r="F97" s="197"/>
      <c r="G97" s="197"/>
      <c r="H97" s="197"/>
      <c r="I97" s="198">
        <f>Q121</f>
        <v>0</v>
      </c>
      <c r="J97" s="198">
        <f>R121</f>
        <v>0</v>
      </c>
      <c r="K97" s="198">
        <f>K121</f>
        <v>0</v>
      </c>
      <c r="L97" s="195"/>
      <c r="M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139"/>
      <c r="D98" s="201" t="s">
        <v>106</v>
      </c>
      <c r="E98" s="202"/>
      <c r="F98" s="202"/>
      <c r="G98" s="202"/>
      <c r="H98" s="202"/>
      <c r="I98" s="203">
        <f>Q122</f>
        <v>0</v>
      </c>
      <c r="J98" s="203">
        <f>R122</f>
        <v>0</v>
      </c>
      <c r="K98" s="203">
        <f>K122</f>
        <v>0</v>
      </c>
      <c r="L98" s="139"/>
      <c r="M98" s="20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94"/>
      <c r="C99" s="195"/>
      <c r="D99" s="196" t="s">
        <v>107</v>
      </c>
      <c r="E99" s="197"/>
      <c r="F99" s="197"/>
      <c r="G99" s="197"/>
      <c r="H99" s="197"/>
      <c r="I99" s="198">
        <f>Q160</f>
        <v>0</v>
      </c>
      <c r="J99" s="198">
        <f>R160</f>
        <v>0</v>
      </c>
      <c r="K99" s="198">
        <f>K160</f>
        <v>0</v>
      </c>
      <c r="L99" s="195"/>
      <c r="M99" s="19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1.84" customHeight="1">
      <c r="A100" s="9"/>
      <c r="B100" s="194"/>
      <c r="C100" s="195"/>
      <c r="D100" s="205" t="s">
        <v>108</v>
      </c>
      <c r="E100" s="195"/>
      <c r="F100" s="195"/>
      <c r="G100" s="195"/>
      <c r="H100" s="195"/>
      <c r="I100" s="206">
        <f>Q165</f>
        <v>0</v>
      </c>
      <c r="J100" s="206">
        <f>R165</f>
        <v>0</v>
      </c>
      <c r="K100" s="206">
        <f>K165</f>
        <v>0</v>
      </c>
      <c r="L100" s="195"/>
      <c r="M100" s="19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109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16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9" t="str">
        <f>E7</f>
        <v>Fakultná nemocnica Trenčín, Legionárska 28, Trenčín</v>
      </c>
      <c r="F110" s="29"/>
      <c r="G110" s="29"/>
      <c r="H110" s="29"/>
      <c r="I110" s="37"/>
      <c r="J110" s="37"/>
      <c r="K110" s="37"/>
      <c r="L110" s="37"/>
      <c r="M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94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PS01 - Trafostanica</v>
      </c>
      <c r="F112" s="37"/>
      <c r="G112" s="37"/>
      <c r="H112" s="37"/>
      <c r="I112" s="37"/>
      <c r="J112" s="37"/>
      <c r="K112" s="37"/>
      <c r="L112" s="37"/>
      <c r="M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20</v>
      </c>
      <c r="D114" s="37"/>
      <c r="E114" s="37"/>
      <c r="F114" s="24" t="str">
        <f>F12</f>
        <v>Trenčín</v>
      </c>
      <c r="G114" s="37"/>
      <c r="H114" s="37"/>
      <c r="I114" s="29" t="s">
        <v>22</v>
      </c>
      <c r="J114" s="82" t="str">
        <f>IF(J12="","",J12)</f>
        <v>28. 9. 2022</v>
      </c>
      <c r="K114" s="37"/>
      <c r="L114" s="37"/>
      <c r="M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24</v>
      </c>
      <c r="D116" s="37"/>
      <c r="E116" s="37"/>
      <c r="F116" s="24" t="str">
        <f>E15</f>
        <v xml:space="preserve"> </v>
      </c>
      <c r="G116" s="37"/>
      <c r="H116" s="37"/>
      <c r="I116" s="29" t="s">
        <v>30</v>
      </c>
      <c r="J116" s="33" t="str">
        <f>E21</f>
        <v xml:space="preserve"> </v>
      </c>
      <c r="K116" s="37"/>
      <c r="L116" s="37"/>
      <c r="M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28</v>
      </c>
      <c r="D117" s="37"/>
      <c r="E117" s="37"/>
      <c r="F117" s="24" t="str">
        <f>IF(E18="","",E18)</f>
        <v>Vyplň údaj</v>
      </c>
      <c r="G117" s="37"/>
      <c r="H117" s="37"/>
      <c r="I117" s="29" t="s">
        <v>31</v>
      </c>
      <c r="J117" s="33" t="str">
        <f>E24</f>
        <v xml:space="preserve"> </v>
      </c>
      <c r="K117" s="37"/>
      <c r="L117" s="37"/>
      <c r="M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207"/>
      <c r="B119" s="208"/>
      <c r="C119" s="209" t="s">
        <v>110</v>
      </c>
      <c r="D119" s="210" t="s">
        <v>58</v>
      </c>
      <c r="E119" s="210" t="s">
        <v>54</v>
      </c>
      <c r="F119" s="210" t="s">
        <v>55</v>
      </c>
      <c r="G119" s="210" t="s">
        <v>111</v>
      </c>
      <c r="H119" s="210" t="s">
        <v>112</v>
      </c>
      <c r="I119" s="210" t="s">
        <v>113</v>
      </c>
      <c r="J119" s="210" t="s">
        <v>114</v>
      </c>
      <c r="K119" s="211" t="s">
        <v>102</v>
      </c>
      <c r="L119" s="212" t="s">
        <v>115</v>
      </c>
      <c r="M119" s="213"/>
      <c r="N119" s="103" t="s">
        <v>1</v>
      </c>
      <c r="O119" s="104" t="s">
        <v>37</v>
      </c>
      <c r="P119" s="104" t="s">
        <v>116</v>
      </c>
      <c r="Q119" s="104" t="s">
        <v>117</v>
      </c>
      <c r="R119" s="104" t="s">
        <v>118</v>
      </c>
      <c r="S119" s="104" t="s">
        <v>119</v>
      </c>
      <c r="T119" s="104" t="s">
        <v>120</v>
      </c>
      <c r="U119" s="104" t="s">
        <v>121</v>
      </c>
      <c r="V119" s="104" t="s">
        <v>122</v>
      </c>
      <c r="W119" s="104" t="s">
        <v>123</v>
      </c>
      <c r="X119" s="105" t="s">
        <v>124</v>
      </c>
      <c r="Y119" s="207"/>
      <c r="Z119" s="207"/>
      <c r="AA119" s="207"/>
      <c r="AB119" s="207"/>
      <c r="AC119" s="207"/>
      <c r="AD119" s="207"/>
      <c r="AE119" s="207"/>
    </row>
    <row r="120" s="2" customFormat="1" ht="22.8" customHeight="1">
      <c r="A120" s="35"/>
      <c r="B120" s="36"/>
      <c r="C120" s="110" t="s">
        <v>103</v>
      </c>
      <c r="D120" s="37"/>
      <c r="E120" s="37"/>
      <c r="F120" s="37"/>
      <c r="G120" s="37"/>
      <c r="H120" s="37"/>
      <c r="I120" s="37"/>
      <c r="J120" s="37"/>
      <c r="K120" s="214">
        <f>BK120</f>
        <v>0</v>
      </c>
      <c r="L120" s="37"/>
      <c r="M120" s="41"/>
      <c r="N120" s="106"/>
      <c r="O120" s="215"/>
      <c r="P120" s="107"/>
      <c r="Q120" s="216">
        <f>Q121+Q160+Q165</f>
        <v>0</v>
      </c>
      <c r="R120" s="216">
        <f>R121+R160+R165</f>
        <v>0</v>
      </c>
      <c r="S120" s="107"/>
      <c r="T120" s="217">
        <f>T121+T160+T165</f>
        <v>0</v>
      </c>
      <c r="U120" s="107"/>
      <c r="V120" s="217">
        <f>V121+V160+V165</f>
        <v>1.478</v>
      </c>
      <c r="W120" s="107"/>
      <c r="X120" s="218">
        <f>X121+X160+X165</f>
        <v>0</v>
      </c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104</v>
      </c>
      <c r="BK120" s="219">
        <f>BK121+BK160+BK165</f>
        <v>0</v>
      </c>
    </row>
    <row r="121" s="12" customFormat="1" ht="25.92" customHeight="1">
      <c r="A121" s="12"/>
      <c r="B121" s="220"/>
      <c r="C121" s="221"/>
      <c r="D121" s="222" t="s">
        <v>74</v>
      </c>
      <c r="E121" s="223" t="s">
        <v>125</v>
      </c>
      <c r="F121" s="223" t="s">
        <v>126</v>
      </c>
      <c r="G121" s="221"/>
      <c r="H121" s="221"/>
      <c r="I121" s="224"/>
      <c r="J121" s="224"/>
      <c r="K121" s="206">
        <f>BK121</f>
        <v>0</v>
      </c>
      <c r="L121" s="221"/>
      <c r="M121" s="225"/>
      <c r="N121" s="226"/>
      <c r="O121" s="227"/>
      <c r="P121" s="227"/>
      <c r="Q121" s="228">
        <f>Q122</f>
        <v>0</v>
      </c>
      <c r="R121" s="228">
        <f>R122</f>
        <v>0</v>
      </c>
      <c r="S121" s="227"/>
      <c r="T121" s="229">
        <f>T122</f>
        <v>0</v>
      </c>
      <c r="U121" s="227"/>
      <c r="V121" s="229">
        <f>V122</f>
        <v>1.478</v>
      </c>
      <c r="W121" s="227"/>
      <c r="X121" s="230">
        <f>X122</f>
        <v>0</v>
      </c>
      <c r="Y121" s="12"/>
      <c r="Z121" s="12"/>
      <c r="AA121" s="12"/>
      <c r="AB121" s="12"/>
      <c r="AC121" s="12"/>
      <c r="AD121" s="12"/>
      <c r="AE121" s="12"/>
      <c r="AR121" s="231" t="s">
        <v>127</v>
      </c>
      <c r="AT121" s="232" t="s">
        <v>74</v>
      </c>
      <c r="AU121" s="232" t="s">
        <v>75</v>
      </c>
      <c r="AY121" s="231" t="s">
        <v>128</v>
      </c>
      <c r="BK121" s="233">
        <f>BK122</f>
        <v>0</v>
      </c>
    </row>
    <row r="122" s="12" customFormat="1" ht="22.8" customHeight="1">
      <c r="A122" s="12"/>
      <c r="B122" s="220"/>
      <c r="C122" s="221"/>
      <c r="D122" s="222" t="s">
        <v>74</v>
      </c>
      <c r="E122" s="234" t="s">
        <v>129</v>
      </c>
      <c r="F122" s="234" t="s">
        <v>130</v>
      </c>
      <c r="G122" s="221"/>
      <c r="H122" s="221"/>
      <c r="I122" s="224"/>
      <c r="J122" s="224"/>
      <c r="K122" s="235">
        <f>BK122</f>
        <v>0</v>
      </c>
      <c r="L122" s="221"/>
      <c r="M122" s="225"/>
      <c r="N122" s="226"/>
      <c r="O122" s="227"/>
      <c r="P122" s="227"/>
      <c r="Q122" s="228">
        <f>SUM(Q123:Q159)</f>
        <v>0</v>
      </c>
      <c r="R122" s="228">
        <f>SUM(R123:R159)</f>
        <v>0</v>
      </c>
      <c r="S122" s="227"/>
      <c r="T122" s="229">
        <f>SUM(T123:T159)</f>
        <v>0</v>
      </c>
      <c r="U122" s="227"/>
      <c r="V122" s="229">
        <f>SUM(V123:V159)</f>
        <v>1.478</v>
      </c>
      <c r="W122" s="227"/>
      <c r="X122" s="230">
        <f>SUM(X123:X159)</f>
        <v>0</v>
      </c>
      <c r="Y122" s="12"/>
      <c r="Z122" s="12"/>
      <c r="AA122" s="12"/>
      <c r="AB122" s="12"/>
      <c r="AC122" s="12"/>
      <c r="AD122" s="12"/>
      <c r="AE122" s="12"/>
      <c r="AR122" s="231" t="s">
        <v>127</v>
      </c>
      <c r="AT122" s="232" t="s">
        <v>74</v>
      </c>
      <c r="AU122" s="232" t="s">
        <v>83</v>
      </c>
      <c r="AY122" s="231" t="s">
        <v>128</v>
      </c>
      <c r="BK122" s="233">
        <f>SUM(BK123:BK159)</f>
        <v>0</v>
      </c>
    </row>
    <row r="123" s="2" customFormat="1" ht="16.5" customHeight="1">
      <c r="A123" s="35"/>
      <c r="B123" s="36"/>
      <c r="C123" s="236" t="s">
        <v>83</v>
      </c>
      <c r="D123" s="236" t="s">
        <v>131</v>
      </c>
      <c r="E123" s="237" t="s">
        <v>132</v>
      </c>
      <c r="F123" s="238" t="s">
        <v>133</v>
      </c>
      <c r="G123" s="239" t="s">
        <v>134</v>
      </c>
      <c r="H123" s="240">
        <v>1</v>
      </c>
      <c r="I123" s="241"/>
      <c r="J123" s="241"/>
      <c r="K123" s="242">
        <f>ROUND(P123*H123,2)</f>
        <v>0</v>
      </c>
      <c r="L123" s="243"/>
      <c r="M123" s="41"/>
      <c r="N123" s="244" t="s">
        <v>1</v>
      </c>
      <c r="O123" s="245" t="s">
        <v>39</v>
      </c>
      <c r="P123" s="246">
        <f>I123+J123</f>
        <v>0</v>
      </c>
      <c r="Q123" s="246">
        <f>ROUND(I123*H123,2)</f>
        <v>0</v>
      </c>
      <c r="R123" s="246">
        <f>ROUND(J123*H123,2)</f>
        <v>0</v>
      </c>
      <c r="S123" s="94"/>
      <c r="T123" s="247">
        <f>S123*H123</f>
        <v>0</v>
      </c>
      <c r="U123" s="247">
        <v>0</v>
      </c>
      <c r="V123" s="247">
        <f>U123*H123</f>
        <v>0</v>
      </c>
      <c r="W123" s="247">
        <v>0</v>
      </c>
      <c r="X123" s="248">
        <f>W123*H123</f>
        <v>0</v>
      </c>
      <c r="Y123" s="35"/>
      <c r="Z123" s="35"/>
      <c r="AA123" s="35"/>
      <c r="AB123" s="35"/>
      <c r="AC123" s="35"/>
      <c r="AD123" s="35"/>
      <c r="AE123" s="35"/>
      <c r="AR123" s="249" t="s">
        <v>135</v>
      </c>
      <c r="AT123" s="249" t="s">
        <v>131</v>
      </c>
      <c r="AU123" s="249" t="s">
        <v>91</v>
      </c>
      <c r="AY123" s="14" t="s">
        <v>128</v>
      </c>
      <c r="BE123" s="250">
        <f>IF(O123="základná",K123,0)</f>
        <v>0</v>
      </c>
      <c r="BF123" s="250">
        <f>IF(O123="znížená",K123,0)</f>
        <v>0</v>
      </c>
      <c r="BG123" s="250">
        <f>IF(O123="zákl. prenesená",K123,0)</f>
        <v>0</v>
      </c>
      <c r="BH123" s="250">
        <f>IF(O123="zníž. prenesená",K123,0)</f>
        <v>0</v>
      </c>
      <c r="BI123" s="250">
        <f>IF(O123="nulová",K123,0)</f>
        <v>0</v>
      </c>
      <c r="BJ123" s="14" t="s">
        <v>91</v>
      </c>
      <c r="BK123" s="250">
        <f>ROUND(P123*H123,2)</f>
        <v>0</v>
      </c>
      <c r="BL123" s="14" t="s">
        <v>135</v>
      </c>
      <c r="BM123" s="249" t="s">
        <v>136</v>
      </c>
    </row>
    <row r="124" s="2" customFormat="1" ht="24.15" customHeight="1">
      <c r="A124" s="35"/>
      <c r="B124" s="36"/>
      <c r="C124" s="251" t="s">
        <v>91</v>
      </c>
      <c r="D124" s="251" t="s">
        <v>125</v>
      </c>
      <c r="E124" s="252" t="s">
        <v>132</v>
      </c>
      <c r="F124" s="253" t="s">
        <v>137</v>
      </c>
      <c r="G124" s="254" t="s">
        <v>138</v>
      </c>
      <c r="H124" s="255">
        <v>1</v>
      </c>
      <c r="I124" s="256"/>
      <c r="J124" s="257"/>
      <c r="K124" s="258">
        <f>ROUND(P124*H124,2)</f>
        <v>0</v>
      </c>
      <c r="L124" s="257"/>
      <c r="M124" s="259"/>
      <c r="N124" s="260" t="s">
        <v>1</v>
      </c>
      <c r="O124" s="245" t="s">
        <v>39</v>
      </c>
      <c r="P124" s="246">
        <f>I124+J124</f>
        <v>0</v>
      </c>
      <c r="Q124" s="246">
        <f>ROUND(I124*H124,2)</f>
        <v>0</v>
      </c>
      <c r="R124" s="246">
        <f>ROUND(J124*H124,2)</f>
        <v>0</v>
      </c>
      <c r="S124" s="94"/>
      <c r="T124" s="247">
        <f>S124*H124</f>
        <v>0</v>
      </c>
      <c r="U124" s="247">
        <v>0</v>
      </c>
      <c r="V124" s="247">
        <f>U124*H124</f>
        <v>0</v>
      </c>
      <c r="W124" s="247">
        <v>0</v>
      </c>
      <c r="X124" s="248">
        <f>W124*H124</f>
        <v>0</v>
      </c>
      <c r="Y124" s="35"/>
      <c r="Z124" s="35"/>
      <c r="AA124" s="35"/>
      <c r="AB124" s="35"/>
      <c r="AC124" s="35"/>
      <c r="AD124" s="35"/>
      <c r="AE124" s="35"/>
      <c r="AR124" s="249" t="s">
        <v>139</v>
      </c>
      <c r="AT124" s="249" t="s">
        <v>125</v>
      </c>
      <c r="AU124" s="249" t="s">
        <v>91</v>
      </c>
      <c r="AY124" s="14" t="s">
        <v>128</v>
      </c>
      <c r="BE124" s="250">
        <f>IF(O124="základná",K124,0)</f>
        <v>0</v>
      </c>
      <c r="BF124" s="250">
        <f>IF(O124="znížená",K124,0)</f>
        <v>0</v>
      </c>
      <c r="BG124" s="250">
        <f>IF(O124="zákl. prenesená",K124,0)</f>
        <v>0</v>
      </c>
      <c r="BH124" s="250">
        <f>IF(O124="zníž. prenesená",K124,0)</f>
        <v>0</v>
      </c>
      <c r="BI124" s="250">
        <f>IF(O124="nulová",K124,0)</f>
        <v>0</v>
      </c>
      <c r="BJ124" s="14" t="s">
        <v>91</v>
      </c>
      <c r="BK124" s="250">
        <f>ROUND(P124*H124,2)</f>
        <v>0</v>
      </c>
      <c r="BL124" s="14" t="s">
        <v>135</v>
      </c>
      <c r="BM124" s="249" t="s">
        <v>140</v>
      </c>
    </row>
    <row r="125" s="2" customFormat="1" ht="16.5" customHeight="1">
      <c r="A125" s="35"/>
      <c r="B125" s="36"/>
      <c r="C125" s="236" t="s">
        <v>127</v>
      </c>
      <c r="D125" s="236" t="s">
        <v>131</v>
      </c>
      <c r="E125" s="237" t="s">
        <v>141</v>
      </c>
      <c r="F125" s="238" t="s">
        <v>142</v>
      </c>
      <c r="G125" s="239" t="s">
        <v>134</v>
      </c>
      <c r="H125" s="240">
        <v>1</v>
      </c>
      <c r="I125" s="241"/>
      <c r="J125" s="241"/>
      <c r="K125" s="242">
        <f>ROUND(P125*H125,2)</f>
        <v>0</v>
      </c>
      <c r="L125" s="243"/>
      <c r="M125" s="41"/>
      <c r="N125" s="244" t="s">
        <v>1</v>
      </c>
      <c r="O125" s="245" t="s">
        <v>39</v>
      </c>
      <c r="P125" s="246">
        <f>I125+J125</f>
        <v>0</v>
      </c>
      <c r="Q125" s="246">
        <f>ROUND(I125*H125,2)</f>
        <v>0</v>
      </c>
      <c r="R125" s="246">
        <f>ROUND(J125*H125,2)</f>
        <v>0</v>
      </c>
      <c r="S125" s="94"/>
      <c r="T125" s="247">
        <f>S125*H125</f>
        <v>0</v>
      </c>
      <c r="U125" s="247">
        <v>0</v>
      </c>
      <c r="V125" s="247">
        <f>U125*H125</f>
        <v>0</v>
      </c>
      <c r="W125" s="247">
        <v>0</v>
      </c>
      <c r="X125" s="248">
        <f>W125*H125</f>
        <v>0</v>
      </c>
      <c r="Y125" s="35"/>
      <c r="Z125" s="35"/>
      <c r="AA125" s="35"/>
      <c r="AB125" s="35"/>
      <c r="AC125" s="35"/>
      <c r="AD125" s="35"/>
      <c r="AE125" s="35"/>
      <c r="AR125" s="249" t="s">
        <v>135</v>
      </c>
      <c r="AT125" s="249" t="s">
        <v>131</v>
      </c>
      <c r="AU125" s="249" t="s">
        <v>91</v>
      </c>
      <c r="AY125" s="14" t="s">
        <v>128</v>
      </c>
      <c r="BE125" s="250">
        <f>IF(O125="základná",K125,0)</f>
        <v>0</v>
      </c>
      <c r="BF125" s="250">
        <f>IF(O125="znížená",K125,0)</f>
        <v>0</v>
      </c>
      <c r="BG125" s="250">
        <f>IF(O125="zákl. prenesená",K125,0)</f>
        <v>0</v>
      </c>
      <c r="BH125" s="250">
        <f>IF(O125="zníž. prenesená",K125,0)</f>
        <v>0</v>
      </c>
      <c r="BI125" s="250">
        <f>IF(O125="nulová",K125,0)</f>
        <v>0</v>
      </c>
      <c r="BJ125" s="14" t="s">
        <v>91</v>
      </c>
      <c r="BK125" s="250">
        <f>ROUND(P125*H125,2)</f>
        <v>0</v>
      </c>
      <c r="BL125" s="14" t="s">
        <v>135</v>
      </c>
      <c r="BM125" s="249" t="s">
        <v>143</v>
      </c>
    </row>
    <row r="126" s="2" customFormat="1" ht="24.15" customHeight="1">
      <c r="A126" s="35"/>
      <c r="B126" s="36"/>
      <c r="C126" s="251" t="s">
        <v>144</v>
      </c>
      <c r="D126" s="251" t="s">
        <v>125</v>
      </c>
      <c r="E126" s="252" t="s">
        <v>141</v>
      </c>
      <c r="F126" s="253" t="s">
        <v>145</v>
      </c>
      <c r="G126" s="254" t="s">
        <v>138</v>
      </c>
      <c r="H126" s="255">
        <v>1</v>
      </c>
      <c r="I126" s="256"/>
      <c r="J126" s="257"/>
      <c r="K126" s="258">
        <f>ROUND(P126*H126,2)</f>
        <v>0</v>
      </c>
      <c r="L126" s="257"/>
      <c r="M126" s="259"/>
      <c r="N126" s="260" t="s">
        <v>1</v>
      </c>
      <c r="O126" s="245" t="s">
        <v>39</v>
      </c>
      <c r="P126" s="246">
        <f>I126+J126</f>
        <v>0</v>
      </c>
      <c r="Q126" s="246">
        <f>ROUND(I126*H126,2)</f>
        <v>0</v>
      </c>
      <c r="R126" s="246">
        <f>ROUND(J126*H126,2)</f>
        <v>0</v>
      </c>
      <c r="S126" s="94"/>
      <c r="T126" s="247">
        <f>S126*H126</f>
        <v>0</v>
      </c>
      <c r="U126" s="247">
        <v>0</v>
      </c>
      <c r="V126" s="247">
        <f>U126*H126</f>
        <v>0</v>
      </c>
      <c r="W126" s="247">
        <v>0</v>
      </c>
      <c r="X126" s="248">
        <f>W126*H126</f>
        <v>0</v>
      </c>
      <c r="Y126" s="35"/>
      <c r="Z126" s="35"/>
      <c r="AA126" s="35"/>
      <c r="AB126" s="35"/>
      <c r="AC126" s="35"/>
      <c r="AD126" s="35"/>
      <c r="AE126" s="35"/>
      <c r="AR126" s="249" t="s">
        <v>139</v>
      </c>
      <c r="AT126" s="249" t="s">
        <v>125</v>
      </c>
      <c r="AU126" s="249" t="s">
        <v>91</v>
      </c>
      <c r="AY126" s="14" t="s">
        <v>128</v>
      </c>
      <c r="BE126" s="250">
        <f>IF(O126="základná",K126,0)</f>
        <v>0</v>
      </c>
      <c r="BF126" s="250">
        <f>IF(O126="znížená",K126,0)</f>
        <v>0</v>
      </c>
      <c r="BG126" s="250">
        <f>IF(O126="zákl. prenesená",K126,0)</f>
        <v>0</v>
      </c>
      <c r="BH126" s="250">
        <f>IF(O126="zníž. prenesená",K126,0)</f>
        <v>0</v>
      </c>
      <c r="BI126" s="250">
        <f>IF(O126="nulová",K126,0)</f>
        <v>0</v>
      </c>
      <c r="BJ126" s="14" t="s">
        <v>91</v>
      </c>
      <c r="BK126" s="250">
        <f>ROUND(P126*H126,2)</f>
        <v>0</v>
      </c>
      <c r="BL126" s="14" t="s">
        <v>135</v>
      </c>
      <c r="BM126" s="249" t="s">
        <v>146</v>
      </c>
    </row>
    <row r="127" s="2" customFormat="1" ht="16.5" customHeight="1">
      <c r="A127" s="35"/>
      <c r="B127" s="36"/>
      <c r="C127" s="236" t="s">
        <v>147</v>
      </c>
      <c r="D127" s="236" t="s">
        <v>131</v>
      </c>
      <c r="E127" s="237" t="s">
        <v>148</v>
      </c>
      <c r="F127" s="238" t="s">
        <v>149</v>
      </c>
      <c r="G127" s="239" t="s">
        <v>134</v>
      </c>
      <c r="H127" s="240">
        <v>1</v>
      </c>
      <c r="I127" s="241"/>
      <c r="J127" s="241"/>
      <c r="K127" s="242">
        <f>ROUND(P127*H127,2)</f>
        <v>0</v>
      </c>
      <c r="L127" s="243"/>
      <c r="M127" s="41"/>
      <c r="N127" s="244" t="s">
        <v>1</v>
      </c>
      <c r="O127" s="245" t="s">
        <v>39</v>
      </c>
      <c r="P127" s="246">
        <f>I127+J127</f>
        <v>0</v>
      </c>
      <c r="Q127" s="246">
        <f>ROUND(I127*H127,2)</f>
        <v>0</v>
      </c>
      <c r="R127" s="246">
        <f>ROUND(J127*H127,2)</f>
        <v>0</v>
      </c>
      <c r="S127" s="94"/>
      <c r="T127" s="247">
        <f>S127*H127</f>
        <v>0</v>
      </c>
      <c r="U127" s="247">
        <v>0</v>
      </c>
      <c r="V127" s="247">
        <f>U127*H127</f>
        <v>0</v>
      </c>
      <c r="W127" s="247">
        <v>0</v>
      </c>
      <c r="X127" s="248">
        <f>W127*H127</f>
        <v>0</v>
      </c>
      <c r="Y127" s="35"/>
      <c r="Z127" s="35"/>
      <c r="AA127" s="35"/>
      <c r="AB127" s="35"/>
      <c r="AC127" s="35"/>
      <c r="AD127" s="35"/>
      <c r="AE127" s="35"/>
      <c r="AR127" s="249" t="s">
        <v>135</v>
      </c>
      <c r="AT127" s="249" t="s">
        <v>131</v>
      </c>
      <c r="AU127" s="249" t="s">
        <v>91</v>
      </c>
      <c r="AY127" s="14" t="s">
        <v>128</v>
      </c>
      <c r="BE127" s="250">
        <f>IF(O127="základná",K127,0)</f>
        <v>0</v>
      </c>
      <c r="BF127" s="250">
        <f>IF(O127="znížená",K127,0)</f>
        <v>0</v>
      </c>
      <c r="BG127" s="250">
        <f>IF(O127="zákl. prenesená",K127,0)</f>
        <v>0</v>
      </c>
      <c r="BH127" s="250">
        <f>IF(O127="zníž. prenesená",K127,0)</f>
        <v>0</v>
      </c>
      <c r="BI127" s="250">
        <f>IF(O127="nulová",K127,0)</f>
        <v>0</v>
      </c>
      <c r="BJ127" s="14" t="s">
        <v>91</v>
      </c>
      <c r="BK127" s="250">
        <f>ROUND(P127*H127,2)</f>
        <v>0</v>
      </c>
      <c r="BL127" s="14" t="s">
        <v>135</v>
      </c>
      <c r="BM127" s="249" t="s">
        <v>150</v>
      </c>
    </row>
    <row r="128" s="2" customFormat="1" ht="44.25" customHeight="1">
      <c r="A128" s="35"/>
      <c r="B128" s="36"/>
      <c r="C128" s="251" t="s">
        <v>151</v>
      </c>
      <c r="D128" s="251" t="s">
        <v>125</v>
      </c>
      <c r="E128" s="252" t="s">
        <v>148</v>
      </c>
      <c r="F128" s="253" t="s">
        <v>152</v>
      </c>
      <c r="G128" s="254" t="s">
        <v>138</v>
      </c>
      <c r="H128" s="255">
        <v>1</v>
      </c>
      <c r="I128" s="256"/>
      <c r="J128" s="257"/>
      <c r="K128" s="258">
        <f>ROUND(P128*H128,2)</f>
        <v>0</v>
      </c>
      <c r="L128" s="257"/>
      <c r="M128" s="259"/>
      <c r="N128" s="260" t="s">
        <v>1</v>
      </c>
      <c r="O128" s="245" t="s">
        <v>39</v>
      </c>
      <c r="P128" s="246">
        <f>I128+J128</f>
        <v>0</v>
      </c>
      <c r="Q128" s="246">
        <f>ROUND(I128*H128,2)</f>
        <v>0</v>
      </c>
      <c r="R128" s="246">
        <f>ROUND(J128*H128,2)</f>
        <v>0</v>
      </c>
      <c r="S128" s="94"/>
      <c r="T128" s="247">
        <f>S128*H128</f>
        <v>0</v>
      </c>
      <c r="U128" s="247">
        <v>0</v>
      </c>
      <c r="V128" s="247">
        <f>U128*H128</f>
        <v>0</v>
      </c>
      <c r="W128" s="247">
        <v>0</v>
      </c>
      <c r="X128" s="248">
        <f>W128*H128</f>
        <v>0</v>
      </c>
      <c r="Y128" s="35"/>
      <c r="Z128" s="35"/>
      <c r="AA128" s="35"/>
      <c r="AB128" s="35"/>
      <c r="AC128" s="35"/>
      <c r="AD128" s="35"/>
      <c r="AE128" s="35"/>
      <c r="AR128" s="249" t="s">
        <v>139</v>
      </c>
      <c r="AT128" s="249" t="s">
        <v>125</v>
      </c>
      <c r="AU128" s="249" t="s">
        <v>91</v>
      </c>
      <c r="AY128" s="14" t="s">
        <v>128</v>
      </c>
      <c r="BE128" s="250">
        <f>IF(O128="základná",K128,0)</f>
        <v>0</v>
      </c>
      <c r="BF128" s="250">
        <f>IF(O128="znížená",K128,0)</f>
        <v>0</v>
      </c>
      <c r="BG128" s="250">
        <f>IF(O128="zákl. prenesená",K128,0)</f>
        <v>0</v>
      </c>
      <c r="BH128" s="250">
        <f>IF(O128="zníž. prenesená",K128,0)</f>
        <v>0</v>
      </c>
      <c r="BI128" s="250">
        <f>IF(O128="nulová",K128,0)</f>
        <v>0</v>
      </c>
      <c r="BJ128" s="14" t="s">
        <v>91</v>
      </c>
      <c r="BK128" s="250">
        <f>ROUND(P128*H128,2)</f>
        <v>0</v>
      </c>
      <c r="BL128" s="14" t="s">
        <v>135</v>
      </c>
      <c r="BM128" s="249" t="s">
        <v>153</v>
      </c>
    </row>
    <row r="129" s="2" customFormat="1" ht="16.5" customHeight="1">
      <c r="A129" s="35"/>
      <c r="B129" s="36"/>
      <c r="C129" s="236" t="s">
        <v>154</v>
      </c>
      <c r="D129" s="236" t="s">
        <v>131</v>
      </c>
      <c r="E129" s="237" t="s">
        <v>155</v>
      </c>
      <c r="F129" s="238" t="s">
        <v>156</v>
      </c>
      <c r="G129" s="239" t="s">
        <v>138</v>
      </c>
      <c r="H129" s="240">
        <v>3</v>
      </c>
      <c r="I129" s="241"/>
      <c r="J129" s="241"/>
      <c r="K129" s="242">
        <f>ROUND(P129*H129,2)</f>
        <v>0</v>
      </c>
      <c r="L129" s="243"/>
      <c r="M129" s="41"/>
      <c r="N129" s="244" t="s">
        <v>1</v>
      </c>
      <c r="O129" s="245" t="s">
        <v>39</v>
      </c>
      <c r="P129" s="246">
        <f>I129+J129</f>
        <v>0</v>
      </c>
      <c r="Q129" s="246">
        <f>ROUND(I129*H129,2)</f>
        <v>0</v>
      </c>
      <c r="R129" s="246">
        <f>ROUND(J129*H129,2)</f>
        <v>0</v>
      </c>
      <c r="S129" s="94"/>
      <c r="T129" s="247">
        <f>S129*H129</f>
        <v>0</v>
      </c>
      <c r="U129" s="247">
        <v>0</v>
      </c>
      <c r="V129" s="247">
        <f>U129*H129</f>
        <v>0</v>
      </c>
      <c r="W129" s="247">
        <v>0</v>
      </c>
      <c r="X129" s="248">
        <f>W129*H129</f>
        <v>0</v>
      </c>
      <c r="Y129" s="35"/>
      <c r="Z129" s="35"/>
      <c r="AA129" s="35"/>
      <c r="AB129" s="35"/>
      <c r="AC129" s="35"/>
      <c r="AD129" s="35"/>
      <c r="AE129" s="35"/>
      <c r="AR129" s="249" t="s">
        <v>135</v>
      </c>
      <c r="AT129" s="249" t="s">
        <v>131</v>
      </c>
      <c r="AU129" s="249" t="s">
        <v>91</v>
      </c>
      <c r="AY129" s="14" t="s">
        <v>128</v>
      </c>
      <c r="BE129" s="250">
        <f>IF(O129="základná",K129,0)</f>
        <v>0</v>
      </c>
      <c r="BF129" s="250">
        <f>IF(O129="znížená",K129,0)</f>
        <v>0</v>
      </c>
      <c r="BG129" s="250">
        <f>IF(O129="zákl. prenesená",K129,0)</f>
        <v>0</v>
      </c>
      <c r="BH129" s="250">
        <f>IF(O129="zníž. prenesená",K129,0)</f>
        <v>0</v>
      </c>
      <c r="BI129" s="250">
        <f>IF(O129="nulová",K129,0)</f>
        <v>0</v>
      </c>
      <c r="BJ129" s="14" t="s">
        <v>91</v>
      </c>
      <c r="BK129" s="250">
        <f>ROUND(P129*H129,2)</f>
        <v>0</v>
      </c>
      <c r="BL129" s="14" t="s">
        <v>135</v>
      </c>
      <c r="BM129" s="249" t="s">
        <v>157</v>
      </c>
    </row>
    <row r="130" s="2" customFormat="1" ht="16.5" customHeight="1">
      <c r="A130" s="35"/>
      <c r="B130" s="36"/>
      <c r="C130" s="251" t="s">
        <v>158</v>
      </c>
      <c r="D130" s="251" t="s">
        <v>125</v>
      </c>
      <c r="E130" s="252" t="s">
        <v>159</v>
      </c>
      <c r="F130" s="253" t="s">
        <v>160</v>
      </c>
      <c r="G130" s="254" t="s">
        <v>138</v>
      </c>
      <c r="H130" s="255">
        <v>3</v>
      </c>
      <c r="I130" s="256"/>
      <c r="J130" s="257"/>
      <c r="K130" s="258">
        <f>ROUND(P130*H130,2)</f>
        <v>0</v>
      </c>
      <c r="L130" s="257"/>
      <c r="M130" s="259"/>
      <c r="N130" s="260" t="s">
        <v>1</v>
      </c>
      <c r="O130" s="245" t="s">
        <v>39</v>
      </c>
      <c r="P130" s="246">
        <f>I130+J130</f>
        <v>0</v>
      </c>
      <c r="Q130" s="246">
        <f>ROUND(I130*H130,2)</f>
        <v>0</v>
      </c>
      <c r="R130" s="246">
        <f>ROUND(J130*H130,2)</f>
        <v>0</v>
      </c>
      <c r="S130" s="94"/>
      <c r="T130" s="247">
        <f>S130*H130</f>
        <v>0</v>
      </c>
      <c r="U130" s="247">
        <v>0.0033</v>
      </c>
      <c r="V130" s="247">
        <f>U130*H130</f>
        <v>0.0098999999999999991</v>
      </c>
      <c r="W130" s="247">
        <v>0</v>
      </c>
      <c r="X130" s="248">
        <f>W130*H130</f>
        <v>0</v>
      </c>
      <c r="Y130" s="35"/>
      <c r="Z130" s="35"/>
      <c r="AA130" s="35"/>
      <c r="AB130" s="35"/>
      <c r="AC130" s="35"/>
      <c r="AD130" s="35"/>
      <c r="AE130" s="35"/>
      <c r="AR130" s="249" t="s">
        <v>161</v>
      </c>
      <c r="AT130" s="249" t="s">
        <v>125</v>
      </c>
      <c r="AU130" s="249" t="s">
        <v>91</v>
      </c>
      <c r="AY130" s="14" t="s">
        <v>128</v>
      </c>
      <c r="BE130" s="250">
        <f>IF(O130="základná",K130,0)</f>
        <v>0</v>
      </c>
      <c r="BF130" s="250">
        <f>IF(O130="znížená",K130,0)</f>
        <v>0</v>
      </c>
      <c r="BG130" s="250">
        <f>IF(O130="zákl. prenesená",K130,0)</f>
        <v>0</v>
      </c>
      <c r="BH130" s="250">
        <f>IF(O130="zníž. prenesená",K130,0)</f>
        <v>0</v>
      </c>
      <c r="BI130" s="250">
        <f>IF(O130="nulová",K130,0)</f>
        <v>0</v>
      </c>
      <c r="BJ130" s="14" t="s">
        <v>91</v>
      </c>
      <c r="BK130" s="250">
        <f>ROUND(P130*H130,2)</f>
        <v>0</v>
      </c>
      <c r="BL130" s="14" t="s">
        <v>161</v>
      </c>
      <c r="BM130" s="249" t="s">
        <v>162</v>
      </c>
    </row>
    <row r="131" s="2" customFormat="1" ht="33" customHeight="1">
      <c r="A131" s="35"/>
      <c r="B131" s="36"/>
      <c r="C131" s="236" t="s">
        <v>163</v>
      </c>
      <c r="D131" s="236" t="s">
        <v>131</v>
      </c>
      <c r="E131" s="237" t="s">
        <v>164</v>
      </c>
      <c r="F131" s="238" t="s">
        <v>165</v>
      </c>
      <c r="G131" s="239" t="s">
        <v>166</v>
      </c>
      <c r="H131" s="240">
        <v>20</v>
      </c>
      <c r="I131" s="241"/>
      <c r="J131" s="241"/>
      <c r="K131" s="242">
        <f>ROUND(P131*H131,2)</f>
        <v>0</v>
      </c>
      <c r="L131" s="243"/>
      <c r="M131" s="41"/>
      <c r="N131" s="244" t="s">
        <v>1</v>
      </c>
      <c r="O131" s="245" t="s">
        <v>39</v>
      </c>
      <c r="P131" s="246">
        <f>I131+J131</f>
        <v>0</v>
      </c>
      <c r="Q131" s="246">
        <f>ROUND(I131*H131,2)</f>
        <v>0</v>
      </c>
      <c r="R131" s="246">
        <f>ROUND(J131*H131,2)</f>
        <v>0</v>
      </c>
      <c r="S131" s="94"/>
      <c r="T131" s="247">
        <f>S131*H131</f>
        <v>0</v>
      </c>
      <c r="U131" s="247">
        <v>0</v>
      </c>
      <c r="V131" s="247">
        <f>U131*H131</f>
        <v>0</v>
      </c>
      <c r="W131" s="247">
        <v>0</v>
      </c>
      <c r="X131" s="248">
        <f>W131*H131</f>
        <v>0</v>
      </c>
      <c r="Y131" s="35"/>
      <c r="Z131" s="35"/>
      <c r="AA131" s="35"/>
      <c r="AB131" s="35"/>
      <c r="AC131" s="35"/>
      <c r="AD131" s="35"/>
      <c r="AE131" s="35"/>
      <c r="AR131" s="249" t="s">
        <v>135</v>
      </c>
      <c r="AT131" s="249" t="s">
        <v>131</v>
      </c>
      <c r="AU131" s="249" t="s">
        <v>91</v>
      </c>
      <c r="AY131" s="14" t="s">
        <v>128</v>
      </c>
      <c r="BE131" s="250">
        <f>IF(O131="základná",K131,0)</f>
        <v>0</v>
      </c>
      <c r="BF131" s="250">
        <f>IF(O131="znížená",K131,0)</f>
        <v>0</v>
      </c>
      <c r="BG131" s="250">
        <f>IF(O131="zákl. prenesená",K131,0)</f>
        <v>0</v>
      </c>
      <c r="BH131" s="250">
        <f>IF(O131="zníž. prenesená",K131,0)</f>
        <v>0</v>
      </c>
      <c r="BI131" s="250">
        <f>IF(O131="nulová",K131,0)</f>
        <v>0</v>
      </c>
      <c r="BJ131" s="14" t="s">
        <v>91</v>
      </c>
      <c r="BK131" s="250">
        <f>ROUND(P131*H131,2)</f>
        <v>0</v>
      </c>
      <c r="BL131" s="14" t="s">
        <v>135</v>
      </c>
      <c r="BM131" s="249" t="s">
        <v>167</v>
      </c>
    </row>
    <row r="132" s="2" customFormat="1" ht="24.15" customHeight="1">
      <c r="A132" s="35"/>
      <c r="B132" s="36"/>
      <c r="C132" s="251" t="s">
        <v>168</v>
      </c>
      <c r="D132" s="251" t="s">
        <v>125</v>
      </c>
      <c r="E132" s="252" t="s">
        <v>169</v>
      </c>
      <c r="F132" s="253" t="s">
        <v>170</v>
      </c>
      <c r="G132" s="254" t="s">
        <v>166</v>
      </c>
      <c r="H132" s="255">
        <v>20</v>
      </c>
      <c r="I132" s="256"/>
      <c r="J132" s="257"/>
      <c r="K132" s="258">
        <f>ROUND(P132*H132,2)</f>
        <v>0</v>
      </c>
      <c r="L132" s="257"/>
      <c r="M132" s="259"/>
      <c r="N132" s="260" t="s">
        <v>1</v>
      </c>
      <c r="O132" s="245" t="s">
        <v>39</v>
      </c>
      <c r="P132" s="246">
        <f>I132+J132</f>
        <v>0</v>
      </c>
      <c r="Q132" s="246">
        <f>ROUND(I132*H132,2)</f>
        <v>0</v>
      </c>
      <c r="R132" s="246">
        <f>ROUND(J132*H132,2)</f>
        <v>0</v>
      </c>
      <c r="S132" s="94"/>
      <c r="T132" s="247">
        <f>S132*H132</f>
        <v>0</v>
      </c>
      <c r="U132" s="247">
        <v>0.0028800000000000002</v>
      </c>
      <c r="V132" s="247">
        <f>U132*H132</f>
        <v>0.057600000000000005</v>
      </c>
      <c r="W132" s="247">
        <v>0</v>
      </c>
      <c r="X132" s="248">
        <f>W132*H132</f>
        <v>0</v>
      </c>
      <c r="Y132" s="35"/>
      <c r="Z132" s="35"/>
      <c r="AA132" s="35"/>
      <c r="AB132" s="35"/>
      <c r="AC132" s="35"/>
      <c r="AD132" s="35"/>
      <c r="AE132" s="35"/>
      <c r="AR132" s="249" t="s">
        <v>161</v>
      </c>
      <c r="AT132" s="249" t="s">
        <v>125</v>
      </c>
      <c r="AU132" s="249" t="s">
        <v>91</v>
      </c>
      <c r="AY132" s="14" t="s">
        <v>128</v>
      </c>
      <c r="BE132" s="250">
        <f>IF(O132="základná",K132,0)</f>
        <v>0</v>
      </c>
      <c r="BF132" s="250">
        <f>IF(O132="znížená",K132,0)</f>
        <v>0</v>
      </c>
      <c r="BG132" s="250">
        <f>IF(O132="zákl. prenesená",K132,0)</f>
        <v>0</v>
      </c>
      <c r="BH132" s="250">
        <f>IF(O132="zníž. prenesená",K132,0)</f>
        <v>0</v>
      </c>
      <c r="BI132" s="250">
        <f>IF(O132="nulová",K132,0)</f>
        <v>0</v>
      </c>
      <c r="BJ132" s="14" t="s">
        <v>91</v>
      </c>
      <c r="BK132" s="250">
        <f>ROUND(P132*H132,2)</f>
        <v>0</v>
      </c>
      <c r="BL132" s="14" t="s">
        <v>161</v>
      </c>
      <c r="BM132" s="249" t="s">
        <v>171</v>
      </c>
    </row>
    <row r="133" s="2" customFormat="1" ht="33" customHeight="1">
      <c r="A133" s="35"/>
      <c r="B133" s="36"/>
      <c r="C133" s="236" t="s">
        <v>172</v>
      </c>
      <c r="D133" s="236" t="s">
        <v>131</v>
      </c>
      <c r="E133" s="237" t="s">
        <v>173</v>
      </c>
      <c r="F133" s="238" t="s">
        <v>174</v>
      </c>
      <c r="G133" s="239" t="s">
        <v>138</v>
      </c>
      <c r="H133" s="240">
        <v>10</v>
      </c>
      <c r="I133" s="241"/>
      <c r="J133" s="241"/>
      <c r="K133" s="242">
        <f>ROUND(P133*H133,2)</f>
        <v>0</v>
      </c>
      <c r="L133" s="243"/>
      <c r="M133" s="41"/>
      <c r="N133" s="244" t="s">
        <v>1</v>
      </c>
      <c r="O133" s="245" t="s">
        <v>39</v>
      </c>
      <c r="P133" s="246">
        <f>I133+J133</f>
        <v>0</v>
      </c>
      <c r="Q133" s="246">
        <f>ROUND(I133*H133,2)</f>
        <v>0</v>
      </c>
      <c r="R133" s="246">
        <f>ROUND(J133*H133,2)</f>
        <v>0</v>
      </c>
      <c r="S133" s="94"/>
      <c r="T133" s="247">
        <f>S133*H133</f>
        <v>0</v>
      </c>
      <c r="U133" s="247">
        <v>0</v>
      </c>
      <c r="V133" s="247">
        <f>U133*H133</f>
        <v>0</v>
      </c>
      <c r="W133" s="247">
        <v>0</v>
      </c>
      <c r="X133" s="248">
        <f>W133*H133</f>
        <v>0</v>
      </c>
      <c r="Y133" s="35"/>
      <c r="Z133" s="35"/>
      <c r="AA133" s="35"/>
      <c r="AB133" s="35"/>
      <c r="AC133" s="35"/>
      <c r="AD133" s="35"/>
      <c r="AE133" s="35"/>
      <c r="AR133" s="249" t="s">
        <v>135</v>
      </c>
      <c r="AT133" s="249" t="s">
        <v>131</v>
      </c>
      <c r="AU133" s="249" t="s">
        <v>91</v>
      </c>
      <c r="AY133" s="14" t="s">
        <v>128</v>
      </c>
      <c r="BE133" s="250">
        <f>IF(O133="základná",K133,0)</f>
        <v>0</v>
      </c>
      <c r="BF133" s="250">
        <f>IF(O133="znížená",K133,0)</f>
        <v>0</v>
      </c>
      <c r="BG133" s="250">
        <f>IF(O133="zákl. prenesená",K133,0)</f>
        <v>0</v>
      </c>
      <c r="BH133" s="250">
        <f>IF(O133="zníž. prenesená",K133,0)</f>
        <v>0</v>
      </c>
      <c r="BI133" s="250">
        <f>IF(O133="nulová",K133,0)</f>
        <v>0</v>
      </c>
      <c r="BJ133" s="14" t="s">
        <v>91</v>
      </c>
      <c r="BK133" s="250">
        <f>ROUND(P133*H133,2)</f>
        <v>0</v>
      </c>
      <c r="BL133" s="14" t="s">
        <v>135</v>
      </c>
      <c r="BM133" s="249" t="s">
        <v>175</v>
      </c>
    </row>
    <row r="134" s="2" customFormat="1" ht="16.5" customHeight="1">
      <c r="A134" s="35"/>
      <c r="B134" s="36"/>
      <c r="C134" s="251" t="s">
        <v>176</v>
      </c>
      <c r="D134" s="251" t="s">
        <v>125</v>
      </c>
      <c r="E134" s="252" t="s">
        <v>177</v>
      </c>
      <c r="F134" s="253" t="s">
        <v>178</v>
      </c>
      <c r="G134" s="254" t="s">
        <v>138</v>
      </c>
      <c r="H134" s="255">
        <v>10</v>
      </c>
      <c r="I134" s="256"/>
      <c r="J134" s="257"/>
      <c r="K134" s="258">
        <f>ROUND(P134*H134,2)</f>
        <v>0</v>
      </c>
      <c r="L134" s="257"/>
      <c r="M134" s="259"/>
      <c r="N134" s="260" t="s">
        <v>1</v>
      </c>
      <c r="O134" s="245" t="s">
        <v>39</v>
      </c>
      <c r="P134" s="246">
        <f>I134+J134</f>
        <v>0</v>
      </c>
      <c r="Q134" s="246">
        <f>ROUND(I134*H134,2)</f>
        <v>0</v>
      </c>
      <c r="R134" s="246">
        <f>ROUND(J134*H134,2)</f>
        <v>0</v>
      </c>
      <c r="S134" s="94"/>
      <c r="T134" s="247">
        <f>S134*H134</f>
        <v>0</v>
      </c>
      <c r="U134" s="247">
        <v>0.00027</v>
      </c>
      <c r="V134" s="247">
        <f>U134*H134</f>
        <v>0.0027000000000000001</v>
      </c>
      <c r="W134" s="247">
        <v>0</v>
      </c>
      <c r="X134" s="248">
        <f>W134*H134</f>
        <v>0</v>
      </c>
      <c r="Y134" s="35"/>
      <c r="Z134" s="35"/>
      <c r="AA134" s="35"/>
      <c r="AB134" s="35"/>
      <c r="AC134" s="35"/>
      <c r="AD134" s="35"/>
      <c r="AE134" s="35"/>
      <c r="AR134" s="249" t="s">
        <v>161</v>
      </c>
      <c r="AT134" s="249" t="s">
        <v>125</v>
      </c>
      <c r="AU134" s="249" t="s">
        <v>91</v>
      </c>
      <c r="AY134" s="14" t="s">
        <v>128</v>
      </c>
      <c r="BE134" s="250">
        <f>IF(O134="základná",K134,0)</f>
        <v>0</v>
      </c>
      <c r="BF134" s="250">
        <f>IF(O134="znížená",K134,0)</f>
        <v>0</v>
      </c>
      <c r="BG134" s="250">
        <f>IF(O134="zákl. prenesená",K134,0)</f>
        <v>0</v>
      </c>
      <c r="BH134" s="250">
        <f>IF(O134="zníž. prenesená",K134,0)</f>
        <v>0</v>
      </c>
      <c r="BI134" s="250">
        <f>IF(O134="nulová",K134,0)</f>
        <v>0</v>
      </c>
      <c r="BJ134" s="14" t="s">
        <v>91</v>
      </c>
      <c r="BK134" s="250">
        <f>ROUND(P134*H134,2)</f>
        <v>0</v>
      </c>
      <c r="BL134" s="14" t="s">
        <v>161</v>
      </c>
      <c r="BM134" s="249" t="s">
        <v>179</v>
      </c>
    </row>
    <row r="135" s="2" customFormat="1" ht="24.15" customHeight="1">
      <c r="A135" s="35"/>
      <c r="B135" s="36"/>
      <c r="C135" s="236" t="s">
        <v>180</v>
      </c>
      <c r="D135" s="236" t="s">
        <v>131</v>
      </c>
      <c r="E135" s="237" t="s">
        <v>181</v>
      </c>
      <c r="F135" s="238" t="s">
        <v>182</v>
      </c>
      <c r="G135" s="239" t="s">
        <v>138</v>
      </c>
      <c r="H135" s="240">
        <v>10</v>
      </c>
      <c r="I135" s="241"/>
      <c r="J135" s="241"/>
      <c r="K135" s="242">
        <f>ROUND(P135*H135,2)</f>
        <v>0</v>
      </c>
      <c r="L135" s="243"/>
      <c r="M135" s="41"/>
      <c r="N135" s="244" t="s">
        <v>1</v>
      </c>
      <c r="O135" s="245" t="s">
        <v>39</v>
      </c>
      <c r="P135" s="246">
        <f>I135+J135</f>
        <v>0</v>
      </c>
      <c r="Q135" s="246">
        <f>ROUND(I135*H135,2)</f>
        <v>0</v>
      </c>
      <c r="R135" s="246">
        <f>ROUND(J135*H135,2)</f>
        <v>0</v>
      </c>
      <c r="S135" s="94"/>
      <c r="T135" s="247">
        <f>S135*H135</f>
        <v>0</v>
      </c>
      <c r="U135" s="247">
        <v>0</v>
      </c>
      <c r="V135" s="247">
        <f>U135*H135</f>
        <v>0</v>
      </c>
      <c r="W135" s="247">
        <v>0</v>
      </c>
      <c r="X135" s="248">
        <f>W135*H135</f>
        <v>0</v>
      </c>
      <c r="Y135" s="35"/>
      <c r="Z135" s="35"/>
      <c r="AA135" s="35"/>
      <c r="AB135" s="35"/>
      <c r="AC135" s="35"/>
      <c r="AD135" s="35"/>
      <c r="AE135" s="35"/>
      <c r="AR135" s="249" t="s">
        <v>135</v>
      </c>
      <c r="AT135" s="249" t="s">
        <v>131</v>
      </c>
      <c r="AU135" s="249" t="s">
        <v>91</v>
      </c>
      <c r="AY135" s="14" t="s">
        <v>128</v>
      </c>
      <c r="BE135" s="250">
        <f>IF(O135="základná",K135,0)</f>
        <v>0</v>
      </c>
      <c r="BF135" s="250">
        <f>IF(O135="znížená",K135,0)</f>
        <v>0</v>
      </c>
      <c r="BG135" s="250">
        <f>IF(O135="zákl. prenesená",K135,0)</f>
        <v>0</v>
      </c>
      <c r="BH135" s="250">
        <f>IF(O135="zníž. prenesená",K135,0)</f>
        <v>0</v>
      </c>
      <c r="BI135" s="250">
        <f>IF(O135="nulová",K135,0)</f>
        <v>0</v>
      </c>
      <c r="BJ135" s="14" t="s">
        <v>91</v>
      </c>
      <c r="BK135" s="250">
        <f>ROUND(P135*H135,2)</f>
        <v>0</v>
      </c>
      <c r="BL135" s="14" t="s">
        <v>135</v>
      </c>
      <c r="BM135" s="249" t="s">
        <v>183</v>
      </c>
    </row>
    <row r="136" s="2" customFormat="1" ht="16.5" customHeight="1">
      <c r="A136" s="35"/>
      <c r="B136" s="36"/>
      <c r="C136" s="251" t="s">
        <v>184</v>
      </c>
      <c r="D136" s="251" t="s">
        <v>125</v>
      </c>
      <c r="E136" s="252" t="s">
        <v>185</v>
      </c>
      <c r="F136" s="253" t="s">
        <v>186</v>
      </c>
      <c r="G136" s="254" t="s">
        <v>187</v>
      </c>
      <c r="H136" s="255">
        <v>10</v>
      </c>
      <c r="I136" s="256"/>
      <c r="J136" s="257"/>
      <c r="K136" s="258">
        <f>ROUND(P136*H136,2)</f>
        <v>0</v>
      </c>
      <c r="L136" s="257"/>
      <c r="M136" s="259"/>
      <c r="N136" s="260" t="s">
        <v>1</v>
      </c>
      <c r="O136" s="245" t="s">
        <v>39</v>
      </c>
      <c r="P136" s="246">
        <f>I136+J136</f>
        <v>0</v>
      </c>
      <c r="Q136" s="246">
        <f>ROUND(I136*H136,2)</f>
        <v>0</v>
      </c>
      <c r="R136" s="246">
        <f>ROUND(J136*H136,2)</f>
        <v>0</v>
      </c>
      <c r="S136" s="94"/>
      <c r="T136" s="247">
        <f>S136*H136</f>
        <v>0</v>
      </c>
      <c r="U136" s="247">
        <v>0.00055000000000000003</v>
      </c>
      <c r="V136" s="247">
        <f>U136*H136</f>
        <v>0.0055000000000000005</v>
      </c>
      <c r="W136" s="247">
        <v>0</v>
      </c>
      <c r="X136" s="248">
        <f>W136*H136</f>
        <v>0</v>
      </c>
      <c r="Y136" s="35"/>
      <c r="Z136" s="35"/>
      <c r="AA136" s="35"/>
      <c r="AB136" s="35"/>
      <c r="AC136" s="35"/>
      <c r="AD136" s="35"/>
      <c r="AE136" s="35"/>
      <c r="AR136" s="249" t="s">
        <v>161</v>
      </c>
      <c r="AT136" s="249" t="s">
        <v>125</v>
      </c>
      <c r="AU136" s="249" t="s">
        <v>91</v>
      </c>
      <c r="AY136" s="14" t="s">
        <v>128</v>
      </c>
      <c r="BE136" s="250">
        <f>IF(O136="základná",K136,0)</f>
        <v>0</v>
      </c>
      <c r="BF136" s="250">
        <f>IF(O136="znížená",K136,0)</f>
        <v>0</v>
      </c>
      <c r="BG136" s="250">
        <f>IF(O136="zákl. prenesená",K136,0)</f>
        <v>0</v>
      </c>
      <c r="BH136" s="250">
        <f>IF(O136="zníž. prenesená",K136,0)</f>
        <v>0</v>
      </c>
      <c r="BI136" s="250">
        <f>IF(O136="nulová",K136,0)</f>
        <v>0</v>
      </c>
      <c r="BJ136" s="14" t="s">
        <v>91</v>
      </c>
      <c r="BK136" s="250">
        <f>ROUND(P136*H136,2)</f>
        <v>0</v>
      </c>
      <c r="BL136" s="14" t="s">
        <v>161</v>
      </c>
      <c r="BM136" s="249" t="s">
        <v>188</v>
      </c>
    </row>
    <row r="137" s="2" customFormat="1" ht="24.15" customHeight="1">
      <c r="A137" s="35"/>
      <c r="B137" s="36"/>
      <c r="C137" s="236" t="s">
        <v>189</v>
      </c>
      <c r="D137" s="236" t="s">
        <v>131</v>
      </c>
      <c r="E137" s="237" t="s">
        <v>190</v>
      </c>
      <c r="F137" s="238" t="s">
        <v>191</v>
      </c>
      <c r="G137" s="239" t="s">
        <v>138</v>
      </c>
      <c r="H137" s="240">
        <v>28</v>
      </c>
      <c r="I137" s="241"/>
      <c r="J137" s="241"/>
      <c r="K137" s="242">
        <f>ROUND(P137*H137,2)</f>
        <v>0</v>
      </c>
      <c r="L137" s="243"/>
      <c r="M137" s="41"/>
      <c r="N137" s="244" t="s">
        <v>1</v>
      </c>
      <c r="O137" s="245" t="s">
        <v>39</v>
      </c>
      <c r="P137" s="246">
        <f>I137+J137</f>
        <v>0</v>
      </c>
      <c r="Q137" s="246">
        <f>ROUND(I137*H137,2)</f>
        <v>0</v>
      </c>
      <c r="R137" s="246">
        <f>ROUND(J137*H137,2)</f>
        <v>0</v>
      </c>
      <c r="S137" s="94"/>
      <c r="T137" s="247">
        <f>S137*H137</f>
        <v>0</v>
      </c>
      <c r="U137" s="247">
        <v>0</v>
      </c>
      <c r="V137" s="247">
        <f>U137*H137</f>
        <v>0</v>
      </c>
      <c r="W137" s="247">
        <v>0</v>
      </c>
      <c r="X137" s="248">
        <f>W137*H137</f>
        <v>0</v>
      </c>
      <c r="Y137" s="35"/>
      <c r="Z137" s="35"/>
      <c r="AA137" s="35"/>
      <c r="AB137" s="35"/>
      <c r="AC137" s="35"/>
      <c r="AD137" s="35"/>
      <c r="AE137" s="35"/>
      <c r="AR137" s="249" t="s">
        <v>135</v>
      </c>
      <c r="AT137" s="249" t="s">
        <v>131</v>
      </c>
      <c r="AU137" s="249" t="s">
        <v>91</v>
      </c>
      <c r="AY137" s="14" t="s">
        <v>128</v>
      </c>
      <c r="BE137" s="250">
        <f>IF(O137="základná",K137,0)</f>
        <v>0</v>
      </c>
      <c r="BF137" s="250">
        <f>IF(O137="znížená",K137,0)</f>
        <v>0</v>
      </c>
      <c r="BG137" s="250">
        <f>IF(O137="zákl. prenesená",K137,0)</f>
        <v>0</v>
      </c>
      <c r="BH137" s="250">
        <f>IF(O137="zníž. prenesená",K137,0)</f>
        <v>0</v>
      </c>
      <c r="BI137" s="250">
        <f>IF(O137="nulová",K137,0)</f>
        <v>0</v>
      </c>
      <c r="BJ137" s="14" t="s">
        <v>91</v>
      </c>
      <c r="BK137" s="250">
        <f>ROUND(P137*H137,2)</f>
        <v>0</v>
      </c>
      <c r="BL137" s="14" t="s">
        <v>135</v>
      </c>
      <c r="BM137" s="249" t="s">
        <v>192</v>
      </c>
    </row>
    <row r="138" s="2" customFormat="1" ht="16.5" customHeight="1">
      <c r="A138" s="35"/>
      <c r="B138" s="36"/>
      <c r="C138" s="251" t="s">
        <v>193</v>
      </c>
      <c r="D138" s="251" t="s">
        <v>125</v>
      </c>
      <c r="E138" s="252" t="s">
        <v>194</v>
      </c>
      <c r="F138" s="253" t="s">
        <v>195</v>
      </c>
      <c r="G138" s="254" t="s">
        <v>196</v>
      </c>
      <c r="H138" s="255">
        <v>28</v>
      </c>
      <c r="I138" s="256"/>
      <c r="J138" s="257"/>
      <c r="K138" s="258">
        <f>ROUND(P138*H138,2)</f>
        <v>0</v>
      </c>
      <c r="L138" s="257"/>
      <c r="M138" s="259"/>
      <c r="N138" s="260" t="s">
        <v>1</v>
      </c>
      <c r="O138" s="245" t="s">
        <v>39</v>
      </c>
      <c r="P138" s="246">
        <f>I138+J138</f>
        <v>0</v>
      </c>
      <c r="Q138" s="246">
        <f>ROUND(I138*H138,2)</f>
        <v>0</v>
      </c>
      <c r="R138" s="246">
        <f>ROUND(J138*H138,2)</f>
        <v>0</v>
      </c>
      <c r="S138" s="94"/>
      <c r="T138" s="247">
        <f>S138*H138</f>
        <v>0</v>
      </c>
      <c r="U138" s="247">
        <v>0.001</v>
      </c>
      <c r="V138" s="247">
        <f>U138*H138</f>
        <v>0.028000000000000001</v>
      </c>
      <c r="W138" s="247">
        <v>0</v>
      </c>
      <c r="X138" s="248">
        <f>W138*H138</f>
        <v>0</v>
      </c>
      <c r="Y138" s="35"/>
      <c r="Z138" s="35"/>
      <c r="AA138" s="35"/>
      <c r="AB138" s="35"/>
      <c r="AC138" s="35"/>
      <c r="AD138" s="35"/>
      <c r="AE138" s="35"/>
      <c r="AR138" s="249" t="s">
        <v>161</v>
      </c>
      <c r="AT138" s="249" t="s">
        <v>125</v>
      </c>
      <c r="AU138" s="249" t="s">
        <v>91</v>
      </c>
      <c r="AY138" s="14" t="s">
        <v>128</v>
      </c>
      <c r="BE138" s="250">
        <f>IF(O138="základná",K138,0)</f>
        <v>0</v>
      </c>
      <c r="BF138" s="250">
        <f>IF(O138="znížená",K138,0)</f>
        <v>0</v>
      </c>
      <c r="BG138" s="250">
        <f>IF(O138="zákl. prenesená",K138,0)</f>
        <v>0</v>
      </c>
      <c r="BH138" s="250">
        <f>IF(O138="zníž. prenesená",K138,0)</f>
        <v>0</v>
      </c>
      <c r="BI138" s="250">
        <f>IF(O138="nulová",K138,0)</f>
        <v>0</v>
      </c>
      <c r="BJ138" s="14" t="s">
        <v>91</v>
      </c>
      <c r="BK138" s="250">
        <f>ROUND(P138*H138,2)</f>
        <v>0</v>
      </c>
      <c r="BL138" s="14" t="s">
        <v>161</v>
      </c>
      <c r="BM138" s="249" t="s">
        <v>197</v>
      </c>
    </row>
    <row r="139" s="2" customFormat="1" ht="24.15" customHeight="1">
      <c r="A139" s="35"/>
      <c r="B139" s="36"/>
      <c r="C139" s="236" t="s">
        <v>198</v>
      </c>
      <c r="D139" s="236" t="s">
        <v>131</v>
      </c>
      <c r="E139" s="237" t="s">
        <v>199</v>
      </c>
      <c r="F139" s="238" t="s">
        <v>200</v>
      </c>
      <c r="G139" s="239" t="s">
        <v>166</v>
      </c>
      <c r="H139" s="240">
        <v>30</v>
      </c>
      <c r="I139" s="241"/>
      <c r="J139" s="241"/>
      <c r="K139" s="242">
        <f>ROUND(P139*H139,2)</f>
        <v>0</v>
      </c>
      <c r="L139" s="243"/>
      <c r="M139" s="41"/>
      <c r="N139" s="244" t="s">
        <v>1</v>
      </c>
      <c r="O139" s="245" t="s">
        <v>39</v>
      </c>
      <c r="P139" s="246">
        <f>I139+J139</f>
        <v>0</v>
      </c>
      <c r="Q139" s="246">
        <f>ROUND(I139*H139,2)</f>
        <v>0</v>
      </c>
      <c r="R139" s="246">
        <f>ROUND(J139*H139,2)</f>
        <v>0</v>
      </c>
      <c r="S139" s="94"/>
      <c r="T139" s="247">
        <f>S139*H139</f>
        <v>0</v>
      </c>
      <c r="U139" s="247">
        <v>0</v>
      </c>
      <c r="V139" s="247">
        <f>U139*H139</f>
        <v>0</v>
      </c>
      <c r="W139" s="247">
        <v>0</v>
      </c>
      <c r="X139" s="248">
        <f>W139*H139</f>
        <v>0</v>
      </c>
      <c r="Y139" s="35"/>
      <c r="Z139" s="35"/>
      <c r="AA139" s="35"/>
      <c r="AB139" s="35"/>
      <c r="AC139" s="35"/>
      <c r="AD139" s="35"/>
      <c r="AE139" s="35"/>
      <c r="AR139" s="249" t="s">
        <v>135</v>
      </c>
      <c r="AT139" s="249" t="s">
        <v>131</v>
      </c>
      <c r="AU139" s="249" t="s">
        <v>91</v>
      </c>
      <c r="AY139" s="14" t="s">
        <v>128</v>
      </c>
      <c r="BE139" s="250">
        <f>IF(O139="základná",K139,0)</f>
        <v>0</v>
      </c>
      <c r="BF139" s="250">
        <f>IF(O139="znížená",K139,0)</f>
        <v>0</v>
      </c>
      <c r="BG139" s="250">
        <f>IF(O139="zákl. prenesená",K139,0)</f>
        <v>0</v>
      </c>
      <c r="BH139" s="250">
        <f>IF(O139="zníž. prenesená",K139,0)</f>
        <v>0</v>
      </c>
      <c r="BI139" s="250">
        <f>IF(O139="nulová",K139,0)</f>
        <v>0</v>
      </c>
      <c r="BJ139" s="14" t="s">
        <v>91</v>
      </c>
      <c r="BK139" s="250">
        <f>ROUND(P139*H139,2)</f>
        <v>0</v>
      </c>
      <c r="BL139" s="14" t="s">
        <v>135</v>
      </c>
      <c r="BM139" s="249" t="s">
        <v>201</v>
      </c>
    </row>
    <row r="140" s="2" customFormat="1" ht="16.5" customHeight="1">
      <c r="A140" s="35"/>
      <c r="B140" s="36"/>
      <c r="C140" s="251" t="s">
        <v>202</v>
      </c>
      <c r="D140" s="251" t="s">
        <v>125</v>
      </c>
      <c r="E140" s="252" t="s">
        <v>203</v>
      </c>
      <c r="F140" s="253" t="s">
        <v>204</v>
      </c>
      <c r="G140" s="254" t="s">
        <v>205</v>
      </c>
      <c r="H140" s="255">
        <v>28.5</v>
      </c>
      <c r="I140" s="256"/>
      <c r="J140" s="257"/>
      <c r="K140" s="258">
        <f>ROUND(P140*H140,2)</f>
        <v>0</v>
      </c>
      <c r="L140" s="257"/>
      <c r="M140" s="259"/>
      <c r="N140" s="260" t="s">
        <v>1</v>
      </c>
      <c r="O140" s="245" t="s">
        <v>39</v>
      </c>
      <c r="P140" s="246">
        <f>I140+J140</f>
        <v>0</v>
      </c>
      <c r="Q140" s="246">
        <f>ROUND(I140*H140,2)</f>
        <v>0</v>
      </c>
      <c r="R140" s="246">
        <f>ROUND(J140*H140,2)</f>
        <v>0</v>
      </c>
      <c r="S140" s="94"/>
      <c r="T140" s="247">
        <f>S140*H140</f>
        <v>0</v>
      </c>
      <c r="U140" s="247">
        <v>0.001</v>
      </c>
      <c r="V140" s="247">
        <f>U140*H140</f>
        <v>0.028500000000000001</v>
      </c>
      <c r="W140" s="247">
        <v>0</v>
      </c>
      <c r="X140" s="248">
        <f>W140*H140</f>
        <v>0</v>
      </c>
      <c r="Y140" s="35"/>
      <c r="Z140" s="35"/>
      <c r="AA140" s="35"/>
      <c r="AB140" s="35"/>
      <c r="AC140" s="35"/>
      <c r="AD140" s="35"/>
      <c r="AE140" s="35"/>
      <c r="AR140" s="249" t="s">
        <v>161</v>
      </c>
      <c r="AT140" s="249" t="s">
        <v>125</v>
      </c>
      <c r="AU140" s="249" t="s">
        <v>91</v>
      </c>
      <c r="AY140" s="14" t="s">
        <v>128</v>
      </c>
      <c r="BE140" s="250">
        <f>IF(O140="základná",K140,0)</f>
        <v>0</v>
      </c>
      <c r="BF140" s="250">
        <f>IF(O140="znížená",K140,0)</f>
        <v>0</v>
      </c>
      <c r="BG140" s="250">
        <f>IF(O140="zákl. prenesená",K140,0)</f>
        <v>0</v>
      </c>
      <c r="BH140" s="250">
        <f>IF(O140="zníž. prenesená",K140,0)</f>
        <v>0</v>
      </c>
      <c r="BI140" s="250">
        <f>IF(O140="nulová",K140,0)</f>
        <v>0</v>
      </c>
      <c r="BJ140" s="14" t="s">
        <v>91</v>
      </c>
      <c r="BK140" s="250">
        <f>ROUND(P140*H140,2)</f>
        <v>0</v>
      </c>
      <c r="BL140" s="14" t="s">
        <v>161</v>
      </c>
      <c r="BM140" s="249" t="s">
        <v>206</v>
      </c>
    </row>
    <row r="141" s="2" customFormat="1" ht="21.75" customHeight="1">
      <c r="A141" s="35"/>
      <c r="B141" s="36"/>
      <c r="C141" s="236" t="s">
        <v>207</v>
      </c>
      <c r="D141" s="236" t="s">
        <v>131</v>
      </c>
      <c r="E141" s="237" t="s">
        <v>208</v>
      </c>
      <c r="F141" s="238" t="s">
        <v>209</v>
      </c>
      <c r="G141" s="239" t="s">
        <v>138</v>
      </c>
      <c r="H141" s="240">
        <v>20</v>
      </c>
      <c r="I141" s="241"/>
      <c r="J141" s="241"/>
      <c r="K141" s="242">
        <f>ROUND(P141*H141,2)</f>
        <v>0</v>
      </c>
      <c r="L141" s="243"/>
      <c r="M141" s="41"/>
      <c r="N141" s="244" t="s">
        <v>1</v>
      </c>
      <c r="O141" s="245" t="s">
        <v>39</v>
      </c>
      <c r="P141" s="246">
        <f>I141+J141</f>
        <v>0</v>
      </c>
      <c r="Q141" s="246">
        <f>ROUND(I141*H141,2)</f>
        <v>0</v>
      </c>
      <c r="R141" s="246">
        <f>ROUND(J141*H141,2)</f>
        <v>0</v>
      </c>
      <c r="S141" s="94"/>
      <c r="T141" s="247">
        <f>S141*H141</f>
        <v>0</v>
      </c>
      <c r="U141" s="247">
        <v>0</v>
      </c>
      <c r="V141" s="247">
        <f>U141*H141</f>
        <v>0</v>
      </c>
      <c r="W141" s="247">
        <v>0</v>
      </c>
      <c r="X141" s="248">
        <f>W141*H141</f>
        <v>0</v>
      </c>
      <c r="Y141" s="35"/>
      <c r="Z141" s="35"/>
      <c r="AA141" s="35"/>
      <c r="AB141" s="35"/>
      <c r="AC141" s="35"/>
      <c r="AD141" s="35"/>
      <c r="AE141" s="35"/>
      <c r="AR141" s="249" t="s">
        <v>135</v>
      </c>
      <c r="AT141" s="249" t="s">
        <v>131</v>
      </c>
      <c r="AU141" s="249" t="s">
        <v>91</v>
      </c>
      <c r="AY141" s="14" t="s">
        <v>128</v>
      </c>
      <c r="BE141" s="250">
        <f>IF(O141="základná",K141,0)</f>
        <v>0</v>
      </c>
      <c r="BF141" s="250">
        <f>IF(O141="znížená",K141,0)</f>
        <v>0</v>
      </c>
      <c r="BG141" s="250">
        <f>IF(O141="zákl. prenesená",K141,0)</f>
        <v>0</v>
      </c>
      <c r="BH141" s="250">
        <f>IF(O141="zníž. prenesená",K141,0)</f>
        <v>0</v>
      </c>
      <c r="BI141" s="250">
        <f>IF(O141="nulová",K141,0)</f>
        <v>0</v>
      </c>
      <c r="BJ141" s="14" t="s">
        <v>91</v>
      </c>
      <c r="BK141" s="250">
        <f>ROUND(P141*H141,2)</f>
        <v>0</v>
      </c>
      <c r="BL141" s="14" t="s">
        <v>135</v>
      </c>
      <c r="BM141" s="249" t="s">
        <v>210</v>
      </c>
    </row>
    <row r="142" s="2" customFormat="1" ht="16.5" customHeight="1">
      <c r="A142" s="35"/>
      <c r="B142" s="36"/>
      <c r="C142" s="251" t="s">
        <v>8</v>
      </c>
      <c r="D142" s="251" t="s">
        <v>125</v>
      </c>
      <c r="E142" s="252" t="s">
        <v>211</v>
      </c>
      <c r="F142" s="253" t="s">
        <v>212</v>
      </c>
      <c r="G142" s="254" t="s">
        <v>138</v>
      </c>
      <c r="H142" s="255">
        <v>20</v>
      </c>
      <c r="I142" s="256"/>
      <c r="J142" s="257"/>
      <c r="K142" s="258">
        <f>ROUND(P142*H142,2)</f>
        <v>0</v>
      </c>
      <c r="L142" s="257"/>
      <c r="M142" s="259"/>
      <c r="N142" s="260" t="s">
        <v>1</v>
      </c>
      <c r="O142" s="245" t="s">
        <v>39</v>
      </c>
      <c r="P142" s="246">
        <f>I142+J142</f>
        <v>0</v>
      </c>
      <c r="Q142" s="246">
        <f>ROUND(I142*H142,2)</f>
        <v>0</v>
      </c>
      <c r="R142" s="246">
        <f>ROUND(J142*H142,2)</f>
        <v>0</v>
      </c>
      <c r="S142" s="94"/>
      <c r="T142" s="247">
        <f>S142*H142</f>
        <v>0</v>
      </c>
      <c r="U142" s="247">
        <v>0.00014999999999999999</v>
      </c>
      <c r="V142" s="247">
        <f>U142*H142</f>
        <v>0.0029999999999999996</v>
      </c>
      <c r="W142" s="247">
        <v>0</v>
      </c>
      <c r="X142" s="248">
        <f>W142*H142</f>
        <v>0</v>
      </c>
      <c r="Y142" s="35"/>
      <c r="Z142" s="35"/>
      <c r="AA142" s="35"/>
      <c r="AB142" s="35"/>
      <c r="AC142" s="35"/>
      <c r="AD142" s="35"/>
      <c r="AE142" s="35"/>
      <c r="AR142" s="249" t="s">
        <v>161</v>
      </c>
      <c r="AT142" s="249" t="s">
        <v>125</v>
      </c>
      <c r="AU142" s="249" t="s">
        <v>91</v>
      </c>
      <c r="AY142" s="14" t="s">
        <v>128</v>
      </c>
      <c r="BE142" s="250">
        <f>IF(O142="základná",K142,0)</f>
        <v>0</v>
      </c>
      <c r="BF142" s="250">
        <f>IF(O142="znížená",K142,0)</f>
        <v>0</v>
      </c>
      <c r="BG142" s="250">
        <f>IF(O142="zákl. prenesená",K142,0)</f>
        <v>0</v>
      </c>
      <c r="BH142" s="250">
        <f>IF(O142="zníž. prenesená",K142,0)</f>
        <v>0</v>
      </c>
      <c r="BI142" s="250">
        <f>IF(O142="nulová",K142,0)</f>
        <v>0</v>
      </c>
      <c r="BJ142" s="14" t="s">
        <v>91</v>
      </c>
      <c r="BK142" s="250">
        <f>ROUND(P142*H142,2)</f>
        <v>0</v>
      </c>
      <c r="BL142" s="14" t="s">
        <v>161</v>
      </c>
      <c r="BM142" s="249" t="s">
        <v>213</v>
      </c>
    </row>
    <row r="143" s="2" customFormat="1" ht="21.75" customHeight="1">
      <c r="A143" s="35"/>
      <c r="B143" s="36"/>
      <c r="C143" s="236" t="s">
        <v>214</v>
      </c>
      <c r="D143" s="236" t="s">
        <v>131</v>
      </c>
      <c r="E143" s="237" t="s">
        <v>215</v>
      </c>
      <c r="F143" s="238" t="s">
        <v>216</v>
      </c>
      <c r="G143" s="239" t="s">
        <v>166</v>
      </c>
      <c r="H143" s="240">
        <v>20</v>
      </c>
      <c r="I143" s="241"/>
      <c r="J143" s="241"/>
      <c r="K143" s="242">
        <f>ROUND(P143*H143,2)</f>
        <v>0</v>
      </c>
      <c r="L143" s="243"/>
      <c r="M143" s="41"/>
      <c r="N143" s="244" t="s">
        <v>1</v>
      </c>
      <c r="O143" s="245" t="s">
        <v>39</v>
      </c>
      <c r="P143" s="246">
        <f>I143+J143</f>
        <v>0</v>
      </c>
      <c r="Q143" s="246">
        <f>ROUND(I143*H143,2)</f>
        <v>0</v>
      </c>
      <c r="R143" s="246">
        <f>ROUND(J143*H143,2)</f>
        <v>0</v>
      </c>
      <c r="S143" s="94"/>
      <c r="T143" s="247">
        <f>S143*H143</f>
        <v>0</v>
      </c>
      <c r="U143" s="247">
        <v>0</v>
      </c>
      <c r="V143" s="247">
        <f>U143*H143</f>
        <v>0</v>
      </c>
      <c r="W143" s="247">
        <v>0</v>
      </c>
      <c r="X143" s="248">
        <f>W143*H143</f>
        <v>0</v>
      </c>
      <c r="Y143" s="35"/>
      <c r="Z143" s="35"/>
      <c r="AA143" s="35"/>
      <c r="AB143" s="35"/>
      <c r="AC143" s="35"/>
      <c r="AD143" s="35"/>
      <c r="AE143" s="35"/>
      <c r="AR143" s="249" t="s">
        <v>135</v>
      </c>
      <c r="AT143" s="249" t="s">
        <v>131</v>
      </c>
      <c r="AU143" s="249" t="s">
        <v>91</v>
      </c>
      <c r="AY143" s="14" t="s">
        <v>128</v>
      </c>
      <c r="BE143" s="250">
        <f>IF(O143="základná",K143,0)</f>
        <v>0</v>
      </c>
      <c r="BF143" s="250">
        <f>IF(O143="znížená",K143,0)</f>
        <v>0</v>
      </c>
      <c r="BG143" s="250">
        <f>IF(O143="zákl. prenesená",K143,0)</f>
        <v>0</v>
      </c>
      <c r="BH143" s="250">
        <f>IF(O143="zníž. prenesená",K143,0)</f>
        <v>0</v>
      </c>
      <c r="BI143" s="250">
        <f>IF(O143="nulová",K143,0)</f>
        <v>0</v>
      </c>
      <c r="BJ143" s="14" t="s">
        <v>91</v>
      </c>
      <c r="BK143" s="250">
        <f>ROUND(P143*H143,2)</f>
        <v>0</v>
      </c>
      <c r="BL143" s="14" t="s">
        <v>135</v>
      </c>
      <c r="BM143" s="249" t="s">
        <v>217</v>
      </c>
    </row>
    <row r="144" s="2" customFormat="1" ht="16.5" customHeight="1">
      <c r="A144" s="35"/>
      <c r="B144" s="36"/>
      <c r="C144" s="251" t="s">
        <v>218</v>
      </c>
      <c r="D144" s="251" t="s">
        <v>125</v>
      </c>
      <c r="E144" s="252" t="s">
        <v>219</v>
      </c>
      <c r="F144" s="253" t="s">
        <v>220</v>
      </c>
      <c r="G144" s="254" t="s">
        <v>166</v>
      </c>
      <c r="H144" s="255">
        <v>20</v>
      </c>
      <c r="I144" s="256"/>
      <c r="J144" s="257"/>
      <c r="K144" s="258">
        <f>ROUND(P144*H144,2)</f>
        <v>0</v>
      </c>
      <c r="L144" s="257"/>
      <c r="M144" s="259"/>
      <c r="N144" s="260" t="s">
        <v>1</v>
      </c>
      <c r="O144" s="245" t="s">
        <v>39</v>
      </c>
      <c r="P144" s="246">
        <f>I144+J144</f>
        <v>0</v>
      </c>
      <c r="Q144" s="246">
        <f>ROUND(I144*H144,2)</f>
        <v>0</v>
      </c>
      <c r="R144" s="246">
        <f>ROUND(J144*H144,2)</f>
        <v>0</v>
      </c>
      <c r="S144" s="94"/>
      <c r="T144" s="247">
        <f>S144*H144</f>
        <v>0</v>
      </c>
      <c r="U144" s="247">
        <v>0.00021000000000000001</v>
      </c>
      <c r="V144" s="247">
        <f>U144*H144</f>
        <v>0.0042000000000000006</v>
      </c>
      <c r="W144" s="247">
        <v>0</v>
      </c>
      <c r="X144" s="248">
        <f>W144*H144</f>
        <v>0</v>
      </c>
      <c r="Y144" s="35"/>
      <c r="Z144" s="35"/>
      <c r="AA144" s="35"/>
      <c r="AB144" s="35"/>
      <c r="AC144" s="35"/>
      <c r="AD144" s="35"/>
      <c r="AE144" s="35"/>
      <c r="AR144" s="249" t="s">
        <v>161</v>
      </c>
      <c r="AT144" s="249" t="s">
        <v>125</v>
      </c>
      <c r="AU144" s="249" t="s">
        <v>91</v>
      </c>
      <c r="AY144" s="14" t="s">
        <v>128</v>
      </c>
      <c r="BE144" s="250">
        <f>IF(O144="základná",K144,0)</f>
        <v>0</v>
      </c>
      <c r="BF144" s="250">
        <f>IF(O144="znížená",K144,0)</f>
        <v>0</v>
      </c>
      <c r="BG144" s="250">
        <f>IF(O144="zákl. prenesená",K144,0)</f>
        <v>0</v>
      </c>
      <c r="BH144" s="250">
        <f>IF(O144="zníž. prenesená",K144,0)</f>
        <v>0</v>
      </c>
      <c r="BI144" s="250">
        <f>IF(O144="nulová",K144,0)</f>
        <v>0</v>
      </c>
      <c r="BJ144" s="14" t="s">
        <v>91</v>
      </c>
      <c r="BK144" s="250">
        <f>ROUND(P144*H144,2)</f>
        <v>0</v>
      </c>
      <c r="BL144" s="14" t="s">
        <v>161</v>
      </c>
      <c r="BM144" s="249" t="s">
        <v>221</v>
      </c>
    </row>
    <row r="145" s="2" customFormat="1" ht="21.75" customHeight="1">
      <c r="A145" s="35"/>
      <c r="B145" s="36"/>
      <c r="C145" s="236" t="s">
        <v>222</v>
      </c>
      <c r="D145" s="236" t="s">
        <v>131</v>
      </c>
      <c r="E145" s="237" t="s">
        <v>223</v>
      </c>
      <c r="F145" s="238" t="s">
        <v>224</v>
      </c>
      <c r="G145" s="239" t="s">
        <v>166</v>
      </c>
      <c r="H145" s="240">
        <v>20</v>
      </c>
      <c r="I145" s="241"/>
      <c r="J145" s="241"/>
      <c r="K145" s="242">
        <f>ROUND(P145*H145,2)</f>
        <v>0</v>
      </c>
      <c r="L145" s="243"/>
      <c r="M145" s="41"/>
      <c r="N145" s="244" t="s">
        <v>1</v>
      </c>
      <c r="O145" s="245" t="s">
        <v>39</v>
      </c>
      <c r="P145" s="246">
        <f>I145+J145</f>
        <v>0</v>
      </c>
      <c r="Q145" s="246">
        <f>ROUND(I145*H145,2)</f>
        <v>0</v>
      </c>
      <c r="R145" s="246">
        <f>ROUND(J145*H145,2)</f>
        <v>0</v>
      </c>
      <c r="S145" s="94"/>
      <c r="T145" s="247">
        <f>S145*H145</f>
        <v>0</v>
      </c>
      <c r="U145" s="247">
        <v>0</v>
      </c>
      <c r="V145" s="247">
        <f>U145*H145</f>
        <v>0</v>
      </c>
      <c r="W145" s="247">
        <v>0</v>
      </c>
      <c r="X145" s="248">
        <f>W145*H145</f>
        <v>0</v>
      </c>
      <c r="Y145" s="35"/>
      <c r="Z145" s="35"/>
      <c r="AA145" s="35"/>
      <c r="AB145" s="35"/>
      <c r="AC145" s="35"/>
      <c r="AD145" s="35"/>
      <c r="AE145" s="35"/>
      <c r="AR145" s="249" t="s">
        <v>135</v>
      </c>
      <c r="AT145" s="249" t="s">
        <v>131</v>
      </c>
      <c r="AU145" s="249" t="s">
        <v>91</v>
      </c>
      <c r="AY145" s="14" t="s">
        <v>128</v>
      </c>
      <c r="BE145" s="250">
        <f>IF(O145="základná",K145,0)</f>
        <v>0</v>
      </c>
      <c r="BF145" s="250">
        <f>IF(O145="znížená",K145,0)</f>
        <v>0</v>
      </c>
      <c r="BG145" s="250">
        <f>IF(O145="zákl. prenesená",K145,0)</f>
        <v>0</v>
      </c>
      <c r="BH145" s="250">
        <f>IF(O145="zníž. prenesená",K145,0)</f>
        <v>0</v>
      </c>
      <c r="BI145" s="250">
        <f>IF(O145="nulová",K145,0)</f>
        <v>0</v>
      </c>
      <c r="BJ145" s="14" t="s">
        <v>91</v>
      </c>
      <c r="BK145" s="250">
        <f>ROUND(P145*H145,2)</f>
        <v>0</v>
      </c>
      <c r="BL145" s="14" t="s">
        <v>135</v>
      </c>
      <c r="BM145" s="249" t="s">
        <v>225</v>
      </c>
    </row>
    <row r="146" s="2" customFormat="1" ht="16.5" customHeight="1">
      <c r="A146" s="35"/>
      <c r="B146" s="36"/>
      <c r="C146" s="251" t="s">
        <v>226</v>
      </c>
      <c r="D146" s="251" t="s">
        <v>125</v>
      </c>
      <c r="E146" s="252" t="s">
        <v>227</v>
      </c>
      <c r="F146" s="253" t="s">
        <v>228</v>
      </c>
      <c r="G146" s="254" t="s">
        <v>166</v>
      </c>
      <c r="H146" s="255">
        <v>20</v>
      </c>
      <c r="I146" s="256"/>
      <c r="J146" s="257"/>
      <c r="K146" s="258">
        <f>ROUND(P146*H146,2)</f>
        <v>0</v>
      </c>
      <c r="L146" s="257"/>
      <c r="M146" s="259"/>
      <c r="N146" s="260" t="s">
        <v>1</v>
      </c>
      <c r="O146" s="245" t="s">
        <v>39</v>
      </c>
      <c r="P146" s="246">
        <f>I146+J146</f>
        <v>0</v>
      </c>
      <c r="Q146" s="246">
        <f>ROUND(I146*H146,2)</f>
        <v>0</v>
      </c>
      <c r="R146" s="246">
        <f>ROUND(J146*H146,2)</f>
        <v>0</v>
      </c>
      <c r="S146" s="94"/>
      <c r="T146" s="247">
        <f>S146*H146</f>
        <v>0</v>
      </c>
      <c r="U146" s="247">
        <v>0.00019000000000000001</v>
      </c>
      <c r="V146" s="247">
        <f>U146*H146</f>
        <v>0.0038000000000000004</v>
      </c>
      <c r="W146" s="247">
        <v>0</v>
      </c>
      <c r="X146" s="248">
        <f>W146*H146</f>
        <v>0</v>
      </c>
      <c r="Y146" s="35"/>
      <c r="Z146" s="35"/>
      <c r="AA146" s="35"/>
      <c r="AB146" s="35"/>
      <c r="AC146" s="35"/>
      <c r="AD146" s="35"/>
      <c r="AE146" s="35"/>
      <c r="AR146" s="249" t="s">
        <v>161</v>
      </c>
      <c r="AT146" s="249" t="s">
        <v>125</v>
      </c>
      <c r="AU146" s="249" t="s">
        <v>91</v>
      </c>
      <c r="AY146" s="14" t="s">
        <v>128</v>
      </c>
      <c r="BE146" s="250">
        <f>IF(O146="základná",K146,0)</f>
        <v>0</v>
      </c>
      <c r="BF146" s="250">
        <f>IF(O146="znížená",K146,0)</f>
        <v>0</v>
      </c>
      <c r="BG146" s="250">
        <f>IF(O146="zákl. prenesená",K146,0)</f>
        <v>0</v>
      </c>
      <c r="BH146" s="250">
        <f>IF(O146="zníž. prenesená",K146,0)</f>
        <v>0</v>
      </c>
      <c r="BI146" s="250">
        <f>IF(O146="nulová",K146,0)</f>
        <v>0</v>
      </c>
      <c r="BJ146" s="14" t="s">
        <v>91</v>
      </c>
      <c r="BK146" s="250">
        <f>ROUND(P146*H146,2)</f>
        <v>0</v>
      </c>
      <c r="BL146" s="14" t="s">
        <v>161</v>
      </c>
      <c r="BM146" s="249" t="s">
        <v>229</v>
      </c>
    </row>
    <row r="147" s="2" customFormat="1" ht="21.75" customHeight="1">
      <c r="A147" s="35"/>
      <c r="B147" s="36"/>
      <c r="C147" s="236" t="s">
        <v>230</v>
      </c>
      <c r="D147" s="236" t="s">
        <v>131</v>
      </c>
      <c r="E147" s="237" t="s">
        <v>231</v>
      </c>
      <c r="F147" s="238" t="s">
        <v>232</v>
      </c>
      <c r="G147" s="239" t="s">
        <v>166</v>
      </c>
      <c r="H147" s="240">
        <v>20</v>
      </c>
      <c r="I147" s="241"/>
      <c r="J147" s="241"/>
      <c r="K147" s="242">
        <f>ROUND(P147*H147,2)</f>
        <v>0</v>
      </c>
      <c r="L147" s="243"/>
      <c r="M147" s="41"/>
      <c r="N147" s="244" t="s">
        <v>1</v>
      </c>
      <c r="O147" s="245" t="s">
        <v>39</v>
      </c>
      <c r="P147" s="246">
        <f>I147+J147</f>
        <v>0</v>
      </c>
      <c r="Q147" s="246">
        <f>ROUND(I147*H147,2)</f>
        <v>0</v>
      </c>
      <c r="R147" s="246">
        <f>ROUND(J147*H147,2)</f>
        <v>0</v>
      </c>
      <c r="S147" s="94"/>
      <c r="T147" s="247">
        <f>S147*H147</f>
        <v>0</v>
      </c>
      <c r="U147" s="247">
        <v>0</v>
      </c>
      <c r="V147" s="247">
        <f>U147*H147</f>
        <v>0</v>
      </c>
      <c r="W147" s="247">
        <v>0</v>
      </c>
      <c r="X147" s="248">
        <f>W147*H147</f>
        <v>0</v>
      </c>
      <c r="Y147" s="35"/>
      <c r="Z147" s="35"/>
      <c r="AA147" s="35"/>
      <c r="AB147" s="35"/>
      <c r="AC147" s="35"/>
      <c r="AD147" s="35"/>
      <c r="AE147" s="35"/>
      <c r="AR147" s="249" t="s">
        <v>135</v>
      </c>
      <c r="AT147" s="249" t="s">
        <v>131</v>
      </c>
      <c r="AU147" s="249" t="s">
        <v>91</v>
      </c>
      <c r="AY147" s="14" t="s">
        <v>128</v>
      </c>
      <c r="BE147" s="250">
        <f>IF(O147="základná",K147,0)</f>
        <v>0</v>
      </c>
      <c r="BF147" s="250">
        <f>IF(O147="znížená",K147,0)</f>
        <v>0</v>
      </c>
      <c r="BG147" s="250">
        <f>IF(O147="zákl. prenesená",K147,0)</f>
        <v>0</v>
      </c>
      <c r="BH147" s="250">
        <f>IF(O147="zníž. prenesená",K147,0)</f>
        <v>0</v>
      </c>
      <c r="BI147" s="250">
        <f>IF(O147="nulová",K147,0)</f>
        <v>0</v>
      </c>
      <c r="BJ147" s="14" t="s">
        <v>91</v>
      </c>
      <c r="BK147" s="250">
        <f>ROUND(P147*H147,2)</f>
        <v>0</v>
      </c>
      <c r="BL147" s="14" t="s">
        <v>135</v>
      </c>
      <c r="BM147" s="249" t="s">
        <v>233</v>
      </c>
    </row>
    <row r="148" s="2" customFormat="1" ht="16.5" customHeight="1">
      <c r="A148" s="35"/>
      <c r="B148" s="36"/>
      <c r="C148" s="251" t="s">
        <v>234</v>
      </c>
      <c r="D148" s="251" t="s">
        <v>125</v>
      </c>
      <c r="E148" s="252" t="s">
        <v>235</v>
      </c>
      <c r="F148" s="253" t="s">
        <v>236</v>
      </c>
      <c r="G148" s="254" t="s">
        <v>166</v>
      </c>
      <c r="H148" s="255">
        <v>20</v>
      </c>
      <c r="I148" s="256"/>
      <c r="J148" s="257"/>
      <c r="K148" s="258">
        <f>ROUND(P148*H148,2)</f>
        <v>0</v>
      </c>
      <c r="L148" s="257"/>
      <c r="M148" s="259"/>
      <c r="N148" s="260" t="s">
        <v>1</v>
      </c>
      <c r="O148" s="245" t="s">
        <v>39</v>
      </c>
      <c r="P148" s="246">
        <f>I148+J148</f>
        <v>0</v>
      </c>
      <c r="Q148" s="246">
        <f>ROUND(I148*H148,2)</f>
        <v>0</v>
      </c>
      <c r="R148" s="246">
        <f>ROUND(J148*H148,2)</f>
        <v>0</v>
      </c>
      <c r="S148" s="94"/>
      <c r="T148" s="247">
        <f>S148*H148</f>
        <v>0</v>
      </c>
      <c r="U148" s="247">
        <v>0.00012999999999999999</v>
      </c>
      <c r="V148" s="247">
        <f>U148*H148</f>
        <v>0.0025999999999999999</v>
      </c>
      <c r="W148" s="247">
        <v>0</v>
      </c>
      <c r="X148" s="248">
        <f>W148*H148</f>
        <v>0</v>
      </c>
      <c r="Y148" s="35"/>
      <c r="Z148" s="35"/>
      <c r="AA148" s="35"/>
      <c r="AB148" s="35"/>
      <c r="AC148" s="35"/>
      <c r="AD148" s="35"/>
      <c r="AE148" s="35"/>
      <c r="AR148" s="249" t="s">
        <v>161</v>
      </c>
      <c r="AT148" s="249" t="s">
        <v>125</v>
      </c>
      <c r="AU148" s="249" t="s">
        <v>91</v>
      </c>
      <c r="AY148" s="14" t="s">
        <v>128</v>
      </c>
      <c r="BE148" s="250">
        <f>IF(O148="základná",K148,0)</f>
        <v>0</v>
      </c>
      <c r="BF148" s="250">
        <f>IF(O148="znížená",K148,0)</f>
        <v>0</v>
      </c>
      <c r="BG148" s="250">
        <f>IF(O148="zákl. prenesená",K148,0)</f>
        <v>0</v>
      </c>
      <c r="BH148" s="250">
        <f>IF(O148="zníž. prenesená",K148,0)</f>
        <v>0</v>
      </c>
      <c r="BI148" s="250">
        <f>IF(O148="nulová",K148,0)</f>
        <v>0</v>
      </c>
      <c r="BJ148" s="14" t="s">
        <v>91</v>
      </c>
      <c r="BK148" s="250">
        <f>ROUND(P148*H148,2)</f>
        <v>0</v>
      </c>
      <c r="BL148" s="14" t="s">
        <v>161</v>
      </c>
      <c r="BM148" s="249" t="s">
        <v>237</v>
      </c>
    </row>
    <row r="149" s="2" customFormat="1" ht="24.15" customHeight="1">
      <c r="A149" s="35"/>
      <c r="B149" s="36"/>
      <c r="C149" s="236" t="s">
        <v>238</v>
      </c>
      <c r="D149" s="236" t="s">
        <v>131</v>
      </c>
      <c r="E149" s="237" t="s">
        <v>239</v>
      </c>
      <c r="F149" s="238" t="s">
        <v>240</v>
      </c>
      <c r="G149" s="239" t="s">
        <v>166</v>
      </c>
      <c r="H149" s="240">
        <v>260</v>
      </c>
      <c r="I149" s="241"/>
      <c r="J149" s="241"/>
      <c r="K149" s="242">
        <f>ROUND(P149*H149,2)</f>
        <v>0</v>
      </c>
      <c r="L149" s="243"/>
      <c r="M149" s="41"/>
      <c r="N149" s="244" t="s">
        <v>1</v>
      </c>
      <c r="O149" s="245" t="s">
        <v>39</v>
      </c>
      <c r="P149" s="246">
        <f>I149+J149</f>
        <v>0</v>
      </c>
      <c r="Q149" s="246">
        <f>ROUND(I149*H149,2)</f>
        <v>0</v>
      </c>
      <c r="R149" s="246">
        <f>ROUND(J149*H149,2)</f>
        <v>0</v>
      </c>
      <c r="S149" s="94"/>
      <c r="T149" s="247">
        <f>S149*H149</f>
        <v>0</v>
      </c>
      <c r="U149" s="247">
        <v>0</v>
      </c>
      <c r="V149" s="247">
        <f>U149*H149</f>
        <v>0</v>
      </c>
      <c r="W149" s="247">
        <v>0</v>
      </c>
      <c r="X149" s="248">
        <f>W149*H149</f>
        <v>0</v>
      </c>
      <c r="Y149" s="35"/>
      <c r="Z149" s="35"/>
      <c r="AA149" s="35"/>
      <c r="AB149" s="35"/>
      <c r="AC149" s="35"/>
      <c r="AD149" s="35"/>
      <c r="AE149" s="35"/>
      <c r="AR149" s="249" t="s">
        <v>135</v>
      </c>
      <c r="AT149" s="249" t="s">
        <v>131</v>
      </c>
      <c r="AU149" s="249" t="s">
        <v>91</v>
      </c>
      <c r="AY149" s="14" t="s">
        <v>128</v>
      </c>
      <c r="BE149" s="250">
        <f>IF(O149="základná",K149,0)</f>
        <v>0</v>
      </c>
      <c r="BF149" s="250">
        <f>IF(O149="znížená",K149,0)</f>
        <v>0</v>
      </c>
      <c r="BG149" s="250">
        <f>IF(O149="zákl. prenesená",K149,0)</f>
        <v>0</v>
      </c>
      <c r="BH149" s="250">
        <f>IF(O149="zníž. prenesená",K149,0)</f>
        <v>0</v>
      </c>
      <c r="BI149" s="250">
        <f>IF(O149="nulová",K149,0)</f>
        <v>0</v>
      </c>
      <c r="BJ149" s="14" t="s">
        <v>91</v>
      </c>
      <c r="BK149" s="250">
        <f>ROUND(P149*H149,2)</f>
        <v>0</v>
      </c>
      <c r="BL149" s="14" t="s">
        <v>135</v>
      </c>
      <c r="BM149" s="249" t="s">
        <v>241</v>
      </c>
    </row>
    <row r="150" s="2" customFormat="1" ht="16.5" customHeight="1">
      <c r="A150" s="35"/>
      <c r="B150" s="36"/>
      <c r="C150" s="251" t="s">
        <v>242</v>
      </c>
      <c r="D150" s="251" t="s">
        <v>125</v>
      </c>
      <c r="E150" s="252" t="s">
        <v>243</v>
      </c>
      <c r="F150" s="253" t="s">
        <v>244</v>
      </c>
      <c r="G150" s="254" t="s">
        <v>166</v>
      </c>
      <c r="H150" s="255">
        <v>260</v>
      </c>
      <c r="I150" s="256"/>
      <c r="J150" s="257"/>
      <c r="K150" s="258">
        <f>ROUND(P150*H150,2)</f>
        <v>0</v>
      </c>
      <c r="L150" s="257"/>
      <c r="M150" s="259"/>
      <c r="N150" s="260" t="s">
        <v>1</v>
      </c>
      <c r="O150" s="245" t="s">
        <v>39</v>
      </c>
      <c r="P150" s="246">
        <f>I150+J150</f>
        <v>0</v>
      </c>
      <c r="Q150" s="246">
        <f>ROUND(I150*H150,2)</f>
        <v>0</v>
      </c>
      <c r="R150" s="246">
        <f>ROUND(J150*H150,2)</f>
        <v>0</v>
      </c>
      <c r="S150" s="94"/>
      <c r="T150" s="247">
        <f>S150*H150</f>
        <v>0</v>
      </c>
      <c r="U150" s="247">
        <v>0.0033300000000000001</v>
      </c>
      <c r="V150" s="247">
        <f>U150*H150</f>
        <v>0.86580000000000001</v>
      </c>
      <c r="W150" s="247">
        <v>0</v>
      </c>
      <c r="X150" s="248">
        <f>W150*H150</f>
        <v>0</v>
      </c>
      <c r="Y150" s="35"/>
      <c r="Z150" s="35"/>
      <c r="AA150" s="35"/>
      <c r="AB150" s="35"/>
      <c r="AC150" s="35"/>
      <c r="AD150" s="35"/>
      <c r="AE150" s="35"/>
      <c r="AR150" s="249" t="s">
        <v>161</v>
      </c>
      <c r="AT150" s="249" t="s">
        <v>125</v>
      </c>
      <c r="AU150" s="249" t="s">
        <v>91</v>
      </c>
      <c r="AY150" s="14" t="s">
        <v>128</v>
      </c>
      <c r="BE150" s="250">
        <f>IF(O150="základná",K150,0)</f>
        <v>0</v>
      </c>
      <c r="BF150" s="250">
        <f>IF(O150="znížená",K150,0)</f>
        <v>0</v>
      </c>
      <c r="BG150" s="250">
        <f>IF(O150="zákl. prenesená",K150,0)</f>
        <v>0</v>
      </c>
      <c r="BH150" s="250">
        <f>IF(O150="zníž. prenesená",K150,0)</f>
        <v>0</v>
      </c>
      <c r="BI150" s="250">
        <f>IF(O150="nulová",K150,0)</f>
        <v>0</v>
      </c>
      <c r="BJ150" s="14" t="s">
        <v>91</v>
      </c>
      <c r="BK150" s="250">
        <f>ROUND(P150*H150,2)</f>
        <v>0</v>
      </c>
      <c r="BL150" s="14" t="s">
        <v>161</v>
      </c>
      <c r="BM150" s="249" t="s">
        <v>245</v>
      </c>
    </row>
    <row r="151" s="2" customFormat="1" ht="24.15" customHeight="1">
      <c r="A151" s="35"/>
      <c r="B151" s="36"/>
      <c r="C151" s="236" t="s">
        <v>246</v>
      </c>
      <c r="D151" s="236" t="s">
        <v>131</v>
      </c>
      <c r="E151" s="237" t="s">
        <v>247</v>
      </c>
      <c r="F151" s="238" t="s">
        <v>248</v>
      </c>
      <c r="G151" s="239" t="s">
        <v>166</v>
      </c>
      <c r="H151" s="240">
        <v>50</v>
      </c>
      <c r="I151" s="241"/>
      <c r="J151" s="241"/>
      <c r="K151" s="242">
        <f>ROUND(P151*H151,2)</f>
        <v>0</v>
      </c>
      <c r="L151" s="243"/>
      <c r="M151" s="41"/>
      <c r="N151" s="244" t="s">
        <v>1</v>
      </c>
      <c r="O151" s="245" t="s">
        <v>39</v>
      </c>
      <c r="P151" s="246">
        <f>I151+J151</f>
        <v>0</v>
      </c>
      <c r="Q151" s="246">
        <f>ROUND(I151*H151,2)</f>
        <v>0</v>
      </c>
      <c r="R151" s="246">
        <f>ROUND(J151*H151,2)</f>
        <v>0</v>
      </c>
      <c r="S151" s="94"/>
      <c r="T151" s="247">
        <f>S151*H151</f>
        <v>0</v>
      </c>
      <c r="U151" s="247">
        <v>0</v>
      </c>
      <c r="V151" s="247">
        <f>U151*H151</f>
        <v>0</v>
      </c>
      <c r="W151" s="247">
        <v>0</v>
      </c>
      <c r="X151" s="248">
        <f>W151*H151</f>
        <v>0</v>
      </c>
      <c r="Y151" s="35"/>
      <c r="Z151" s="35"/>
      <c r="AA151" s="35"/>
      <c r="AB151" s="35"/>
      <c r="AC151" s="35"/>
      <c r="AD151" s="35"/>
      <c r="AE151" s="35"/>
      <c r="AR151" s="249" t="s">
        <v>135</v>
      </c>
      <c r="AT151" s="249" t="s">
        <v>131</v>
      </c>
      <c r="AU151" s="249" t="s">
        <v>91</v>
      </c>
      <c r="AY151" s="14" t="s">
        <v>128</v>
      </c>
      <c r="BE151" s="250">
        <f>IF(O151="základná",K151,0)</f>
        <v>0</v>
      </c>
      <c r="BF151" s="250">
        <f>IF(O151="znížená",K151,0)</f>
        <v>0</v>
      </c>
      <c r="BG151" s="250">
        <f>IF(O151="zákl. prenesená",K151,0)</f>
        <v>0</v>
      </c>
      <c r="BH151" s="250">
        <f>IF(O151="zníž. prenesená",K151,0)</f>
        <v>0</v>
      </c>
      <c r="BI151" s="250">
        <f>IF(O151="nulová",K151,0)</f>
        <v>0</v>
      </c>
      <c r="BJ151" s="14" t="s">
        <v>91</v>
      </c>
      <c r="BK151" s="250">
        <f>ROUND(P151*H151,2)</f>
        <v>0</v>
      </c>
      <c r="BL151" s="14" t="s">
        <v>135</v>
      </c>
      <c r="BM151" s="249" t="s">
        <v>249</v>
      </c>
    </row>
    <row r="152" s="2" customFormat="1" ht="24.15" customHeight="1">
      <c r="A152" s="35"/>
      <c r="B152" s="36"/>
      <c r="C152" s="251" t="s">
        <v>250</v>
      </c>
      <c r="D152" s="251" t="s">
        <v>125</v>
      </c>
      <c r="E152" s="252" t="s">
        <v>251</v>
      </c>
      <c r="F152" s="253" t="s">
        <v>252</v>
      </c>
      <c r="G152" s="254" t="s">
        <v>166</v>
      </c>
      <c r="H152" s="255">
        <v>50</v>
      </c>
      <c r="I152" s="256"/>
      <c r="J152" s="257"/>
      <c r="K152" s="258">
        <f>ROUND(P152*H152,2)</f>
        <v>0</v>
      </c>
      <c r="L152" s="257"/>
      <c r="M152" s="259"/>
      <c r="N152" s="260" t="s">
        <v>1</v>
      </c>
      <c r="O152" s="245" t="s">
        <v>39</v>
      </c>
      <c r="P152" s="246">
        <f>I152+J152</f>
        <v>0</v>
      </c>
      <c r="Q152" s="246">
        <f>ROUND(I152*H152,2)</f>
        <v>0</v>
      </c>
      <c r="R152" s="246">
        <f>ROUND(J152*H152,2)</f>
        <v>0</v>
      </c>
      <c r="S152" s="94"/>
      <c r="T152" s="247">
        <f>S152*H152</f>
        <v>0</v>
      </c>
      <c r="U152" s="247">
        <v>0.0040000000000000001</v>
      </c>
      <c r="V152" s="247">
        <f>U152*H152</f>
        <v>0.20000000000000001</v>
      </c>
      <c r="W152" s="247">
        <v>0</v>
      </c>
      <c r="X152" s="248">
        <f>W152*H152</f>
        <v>0</v>
      </c>
      <c r="Y152" s="35"/>
      <c r="Z152" s="35"/>
      <c r="AA152" s="35"/>
      <c r="AB152" s="35"/>
      <c r="AC152" s="35"/>
      <c r="AD152" s="35"/>
      <c r="AE152" s="35"/>
      <c r="AR152" s="249" t="s">
        <v>161</v>
      </c>
      <c r="AT152" s="249" t="s">
        <v>125</v>
      </c>
      <c r="AU152" s="249" t="s">
        <v>91</v>
      </c>
      <c r="AY152" s="14" t="s">
        <v>128</v>
      </c>
      <c r="BE152" s="250">
        <f>IF(O152="základná",K152,0)</f>
        <v>0</v>
      </c>
      <c r="BF152" s="250">
        <f>IF(O152="znížená",K152,0)</f>
        <v>0</v>
      </c>
      <c r="BG152" s="250">
        <f>IF(O152="zákl. prenesená",K152,0)</f>
        <v>0</v>
      </c>
      <c r="BH152" s="250">
        <f>IF(O152="zníž. prenesená",K152,0)</f>
        <v>0</v>
      </c>
      <c r="BI152" s="250">
        <f>IF(O152="nulová",K152,0)</f>
        <v>0</v>
      </c>
      <c r="BJ152" s="14" t="s">
        <v>91</v>
      </c>
      <c r="BK152" s="250">
        <f>ROUND(P152*H152,2)</f>
        <v>0</v>
      </c>
      <c r="BL152" s="14" t="s">
        <v>161</v>
      </c>
      <c r="BM152" s="249" t="s">
        <v>253</v>
      </c>
    </row>
    <row r="153" s="2" customFormat="1" ht="24.15" customHeight="1">
      <c r="A153" s="35"/>
      <c r="B153" s="36"/>
      <c r="C153" s="236" t="s">
        <v>254</v>
      </c>
      <c r="D153" s="236" t="s">
        <v>131</v>
      </c>
      <c r="E153" s="237" t="s">
        <v>255</v>
      </c>
      <c r="F153" s="238" t="s">
        <v>256</v>
      </c>
      <c r="G153" s="239" t="s">
        <v>138</v>
      </c>
      <c r="H153" s="240">
        <v>240</v>
      </c>
      <c r="I153" s="241"/>
      <c r="J153" s="241"/>
      <c r="K153" s="242">
        <f>ROUND(P153*H153,2)</f>
        <v>0</v>
      </c>
      <c r="L153" s="243"/>
      <c r="M153" s="41"/>
      <c r="N153" s="244" t="s">
        <v>1</v>
      </c>
      <c r="O153" s="245" t="s">
        <v>39</v>
      </c>
      <c r="P153" s="246">
        <f>I153+J153</f>
        <v>0</v>
      </c>
      <c r="Q153" s="246">
        <f>ROUND(I153*H153,2)</f>
        <v>0</v>
      </c>
      <c r="R153" s="246">
        <f>ROUND(J153*H153,2)</f>
        <v>0</v>
      </c>
      <c r="S153" s="94"/>
      <c r="T153" s="247">
        <f>S153*H153</f>
        <v>0</v>
      </c>
      <c r="U153" s="247">
        <v>0</v>
      </c>
      <c r="V153" s="247">
        <f>U153*H153</f>
        <v>0</v>
      </c>
      <c r="W153" s="247">
        <v>0</v>
      </c>
      <c r="X153" s="248">
        <f>W153*H153</f>
        <v>0</v>
      </c>
      <c r="Y153" s="35"/>
      <c r="Z153" s="35"/>
      <c r="AA153" s="35"/>
      <c r="AB153" s="35"/>
      <c r="AC153" s="35"/>
      <c r="AD153" s="35"/>
      <c r="AE153" s="35"/>
      <c r="AR153" s="249" t="s">
        <v>135</v>
      </c>
      <c r="AT153" s="249" t="s">
        <v>131</v>
      </c>
      <c r="AU153" s="249" t="s">
        <v>91</v>
      </c>
      <c r="AY153" s="14" t="s">
        <v>128</v>
      </c>
      <c r="BE153" s="250">
        <f>IF(O153="základná",K153,0)</f>
        <v>0</v>
      </c>
      <c r="BF153" s="250">
        <f>IF(O153="znížená",K153,0)</f>
        <v>0</v>
      </c>
      <c r="BG153" s="250">
        <f>IF(O153="zákl. prenesená",K153,0)</f>
        <v>0</v>
      </c>
      <c r="BH153" s="250">
        <f>IF(O153="zníž. prenesená",K153,0)</f>
        <v>0</v>
      </c>
      <c r="BI153" s="250">
        <f>IF(O153="nulová",K153,0)</f>
        <v>0</v>
      </c>
      <c r="BJ153" s="14" t="s">
        <v>91</v>
      </c>
      <c r="BK153" s="250">
        <f>ROUND(P153*H153,2)</f>
        <v>0</v>
      </c>
      <c r="BL153" s="14" t="s">
        <v>135</v>
      </c>
      <c r="BM153" s="249" t="s">
        <v>257</v>
      </c>
    </row>
    <row r="154" s="2" customFormat="1" ht="24.15" customHeight="1">
      <c r="A154" s="35"/>
      <c r="B154" s="36"/>
      <c r="C154" s="251" t="s">
        <v>258</v>
      </c>
      <c r="D154" s="251" t="s">
        <v>125</v>
      </c>
      <c r="E154" s="252" t="s">
        <v>259</v>
      </c>
      <c r="F154" s="253" t="s">
        <v>260</v>
      </c>
      <c r="G154" s="254" t="s">
        <v>138</v>
      </c>
      <c r="H154" s="255">
        <v>240</v>
      </c>
      <c r="I154" s="256"/>
      <c r="J154" s="257"/>
      <c r="K154" s="258">
        <f>ROUND(P154*H154,2)</f>
        <v>0</v>
      </c>
      <c r="L154" s="257"/>
      <c r="M154" s="259"/>
      <c r="N154" s="260" t="s">
        <v>1</v>
      </c>
      <c r="O154" s="245" t="s">
        <v>39</v>
      </c>
      <c r="P154" s="246">
        <f>I154+J154</f>
        <v>0</v>
      </c>
      <c r="Q154" s="246">
        <f>ROUND(I154*H154,2)</f>
        <v>0</v>
      </c>
      <c r="R154" s="246">
        <f>ROUND(J154*H154,2)</f>
        <v>0</v>
      </c>
      <c r="S154" s="94"/>
      <c r="T154" s="247">
        <f>S154*H154</f>
        <v>0</v>
      </c>
      <c r="U154" s="247">
        <v>0.00048000000000000001</v>
      </c>
      <c r="V154" s="247">
        <f>U154*H154</f>
        <v>0.1152</v>
      </c>
      <c r="W154" s="247">
        <v>0</v>
      </c>
      <c r="X154" s="248">
        <f>W154*H154</f>
        <v>0</v>
      </c>
      <c r="Y154" s="35"/>
      <c r="Z154" s="35"/>
      <c r="AA154" s="35"/>
      <c r="AB154" s="35"/>
      <c r="AC154" s="35"/>
      <c r="AD154" s="35"/>
      <c r="AE154" s="35"/>
      <c r="AR154" s="249" t="s">
        <v>161</v>
      </c>
      <c r="AT154" s="249" t="s">
        <v>125</v>
      </c>
      <c r="AU154" s="249" t="s">
        <v>91</v>
      </c>
      <c r="AY154" s="14" t="s">
        <v>128</v>
      </c>
      <c r="BE154" s="250">
        <f>IF(O154="základná",K154,0)</f>
        <v>0</v>
      </c>
      <c r="BF154" s="250">
        <f>IF(O154="znížená",K154,0)</f>
        <v>0</v>
      </c>
      <c r="BG154" s="250">
        <f>IF(O154="zákl. prenesená",K154,0)</f>
        <v>0</v>
      </c>
      <c r="BH154" s="250">
        <f>IF(O154="zníž. prenesená",K154,0)</f>
        <v>0</v>
      </c>
      <c r="BI154" s="250">
        <f>IF(O154="nulová",K154,0)</f>
        <v>0</v>
      </c>
      <c r="BJ154" s="14" t="s">
        <v>91</v>
      </c>
      <c r="BK154" s="250">
        <f>ROUND(P154*H154,2)</f>
        <v>0</v>
      </c>
      <c r="BL154" s="14" t="s">
        <v>161</v>
      </c>
      <c r="BM154" s="249" t="s">
        <v>261</v>
      </c>
    </row>
    <row r="155" s="2" customFormat="1" ht="24.15" customHeight="1">
      <c r="A155" s="35"/>
      <c r="B155" s="36"/>
      <c r="C155" s="236" t="s">
        <v>262</v>
      </c>
      <c r="D155" s="236" t="s">
        <v>131</v>
      </c>
      <c r="E155" s="237" t="s">
        <v>263</v>
      </c>
      <c r="F155" s="238" t="s">
        <v>264</v>
      </c>
      <c r="G155" s="239" t="s">
        <v>138</v>
      </c>
      <c r="H155" s="240">
        <v>240</v>
      </c>
      <c r="I155" s="241"/>
      <c r="J155" s="241"/>
      <c r="K155" s="242">
        <f>ROUND(P155*H155,2)</f>
        <v>0</v>
      </c>
      <c r="L155" s="243"/>
      <c r="M155" s="41"/>
      <c r="N155" s="244" t="s">
        <v>1</v>
      </c>
      <c r="O155" s="245" t="s">
        <v>39</v>
      </c>
      <c r="P155" s="246">
        <f>I155+J155</f>
        <v>0</v>
      </c>
      <c r="Q155" s="246">
        <f>ROUND(I155*H155,2)</f>
        <v>0</v>
      </c>
      <c r="R155" s="246">
        <f>ROUND(J155*H155,2)</f>
        <v>0</v>
      </c>
      <c r="S155" s="94"/>
      <c r="T155" s="247">
        <f>S155*H155</f>
        <v>0</v>
      </c>
      <c r="U155" s="247">
        <v>0</v>
      </c>
      <c r="V155" s="247">
        <f>U155*H155</f>
        <v>0</v>
      </c>
      <c r="W155" s="247">
        <v>0</v>
      </c>
      <c r="X155" s="248">
        <f>W155*H155</f>
        <v>0</v>
      </c>
      <c r="Y155" s="35"/>
      <c r="Z155" s="35"/>
      <c r="AA155" s="35"/>
      <c r="AB155" s="35"/>
      <c r="AC155" s="35"/>
      <c r="AD155" s="35"/>
      <c r="AE155" s="35"/>
      <c r="AR155" s="249" t="s">
        <v>135</v>
      </c>
      <c r="AT155" s="249" t="s">
        <v>131</v>
      </c>
      <c r="AU155" s="249" t="s">
        <v>91</v>
      </c>
      <c r="AY155" s="14" t="s">
        <v>128</v>
      </c>
      <c r="BE155" s="250">
        <f>IF(O155="základná",K155,0)</f>
        <v>0</v>
      </c>
      <c r="BF155" s="250">
        <f>IF(O155="znížená",K155,0)</f>
        <v>0</v>
      </c>
      <c r="BG155" s="250">
        <f>IF(O155="zákl. prenesená",K155,0)</f>
        <v>0</v>
      </c>
      <c r="BH155" s="250">
        <f>IF(O155="zníž. prenesená",K155,0)</f>
        <v>0</v>
      </c>
      <c r="BI155" s="250">
        <f>IF(O155="nulová",K155,0)</f>
        <v>0</v>
      </c>
      <c r="BJ155" s="14" t="s">
        <v>91</v>
      </c>
      <c r="BK155" s="250">
        <f>ROUND(P155*H155,2)</f>
        <v>0</v>
      </c>
      <c r="BL155" s="14" t="s">
        <v>135</v>
      </c>
      <c r="BM155" s="249" t="s">
        <v>265</v>
      </c>
    </row>
    <row r="156" s="2" customFormat="1" ht="24.15" customHeight="1">
      <c r="A156" s="35"/>
      <c r="B156" s="36"/>
      <c r="C156" s="251" t="s">
        <v>266</v>
      </c>
      <c r="D156" s="251" t="s">
        <v>125</v>
      </c>
      <c r="E156" s="252" t="s">
        <v>267</v>
      </c>
      <c r="F156" s="253" t="s">
        <v>268</v>
      </c>
      <c r="G156" s="254" t="s">
        <v>138</v>
      </c>
      <c r="H156" s="255">
        <v>240</v>
      </c>
      <c r="I156" s="256"/>
      <c r="J156" s="257"/>
      <c r="K156" s="258">
        <f>ROUND(P156*H156,2)</f>
        <v>0</v>
      </c>
      <c r="L156" s="257"/>
      <c r="M156" s="259"/>
      <c r="N156" s="260" t="s">
        <v>1</v>
      </c>
      <c r="O156" s="245" t="s">
        <v>39</v>
      </c>
      <c r="P156" s="246">
        <f>I156+J156</f>
        <v>0</v>
      </c>
      <c r="Q156" s="246">
        <f>ROUND(I156*H156,2)</f>
        <v>0</v>
      </c>
      <c r="R156" s="246">
        <f>ROUND(J156*H156,2)</f>
        <v>0</v>
      </c>
      <c r="S156" s="94"/>
      <c r="T156" s="247">
        <f>S156*H156</f>
        <v>0</v>
      </c>
      <c r="U156" s="247">
        <v>0.00063000000000000003</v>
      </c>
      <c r="V156" s="247">
        <f>U156*H156</f>
        <v>0.1512</v>
      </c>
      <c r="W156" s="247">
        <v>0</v>
      </c>
      <c r="X156" s="248">
        <f>W156*H156</f>
        <v>0</v>
      </c>
      <c r="Y156" s="35"/>
      <c r="Z156" s="35"/>
      <c r="AA156" s="35"/>
      <c r="AB156" s="35"/>
      <c r="AC156" s="35"/>
      <c r="AD156" s="35"/>
      <c r="AE156" s="35"/>
      <c r="AR156" s="249" t="s">
        <v>161</v>
      </c>
      <c r="AT156" s="249" t="s">
        <v>125</v>
      </c>
      <c r="AU156" s="249" t="s">
        <v>91</v>
      </c>
      <c r="AY156" s="14" t="s">
        <v>128</v>
      </c>
      <c r="BE156" s="250">
        <f>IF(O156="základná",K156,0)</f>
        <v>0</v>
      </c>
      <c r="BF156" s="250">
        <f>IF(O156="znížená",K156,0)</f>
        <v>0</v>
      </c>
      <c r="BG156" s="250">
        <f>IF(O156="zákl. prenesená",K156,0)</f>
        <v>0</v>
      </c>
      <c r="BH156" s="250">
        <f>IF(O156="zníž. prenesená",K156,0)</f>
        <v>0</v>
      </c>
      <c r="BI156" s="250">
        <f>IF(O156="nulová",K156,0)</f>
        <v>0</v>
      </c>
      <c r="BJ156" s="14" t="s">
        <v>91</v>
      </c>
      <c r="BK156" s="250">
        <f>ROUND(P156*H156,2)</f>
        <v>0</v>
      </c>
      <c r="BL156" s="14" t="s">
        <v>161</v>
      </c>
      <c r="BM156" s="249" t="s">
        <v>269</v>
      </c>
    </row>
    <row r="157" s="2" customFormat="1" ht="24.15" customHeight="1">
      <c r="A157" s="35"/>
      <c r="B157" s="36"/>
      <c r="C157" s="251" t="s">
        <v>270</v>
      </c>
      <c r="D157" s="251" t="s">
        <v>125</v>
      </c>
      <c r="E157" s="252" t="s">
        <v>271</v>
      </c>
      <c r="F157" s="253" t="s">
        <v>272</v>
      </c>
      <c r="G157" s="254" t="s">
        <v>134</v>
      </c>
      <c r="H157" s="255">
        <v>1</v>
      </c>
      <c r="I157" s="256"/>
      <c r="J157" s="257"/>
      <c r="K157" s="258">
        <f>ROUND(P157*H157,2)</f>
        <v>0</v>
      </c>
      <c r="L157" s="257"/>
      <c r="M157" s="259"/>
      <c r="N157" s="260" t="s">
        <v>1</v>
      </c>
      <c r="O157" s="245" t="s">
        <v>39</v>
      </c>
      <c r="P157" s="246">
        <f>I157+J157</f>
        <v>0</v>
      </c>
      <c r="Q157" s="246">
        <f>ROUND(I157*H157,2)</f>
        <v>0</v>
      </c>
      <c r="R157" s="246">
        <f>ROUND(J157*H157,2)</f>
        <v>0</v>
      </c>
      <c r="S157" s="94"/>
      <c r="T157" s="247">
        <f>S157*H157</f>
        <v>0</v>
      </c>
      <c r="U157" s="247">
        <v>0</v>
      </c>
      <c r="V157" s="247">
        <f>U157*H157</f>
        <v>0</v>
      </c>
      <c r="W157" s="247">
        <v>0</v>
      </c>
      <c r="X157" s="248">
        <f>W157*H157</f>
        <v>0</v>
      </c>
      <c r="Y157" s="35"/>
      <c r="Z157" s="35"/>
      <c r="AA157" s="35"/>
      <c r="AB157" s="35"/>
      <c r="AC157" s="35"/>
      <c r="AD157" s="35"/>
      <c r="AE157" s="35"/>
      <c r="AR157" s="249" t="s">
        <v>161</v>
      </c>
      <c r="AT157" s="249" t="s">
        <v>125</v>
      </c>
      <c r="AU157" s="249" t="s">
        <v>91</v>
      </c>
      <c r="AY157" s="14" t="s">
        <v>128</v>
      </c>
      <c r="BE157" s="250">
        <f>IF(O157="základná",K157,0)</f>
        <v>0</v>
      </c>
      <c r="BF157" s="250">
        <f>IF(O157="znížená",K157,0)</f>
        <v>0</v>
      </c>
      <c r="BG157" s="250">
        <f>IF(O157="zákl. prenesená",K157,0)</f>
        <v>0</v>
      </c>
      <c r="BH157" s="250">
        <f>IF(O157="zníž. prenesená",K157,0)</f>
        <v>0</v>
      </c>
      <c r="BI157" s="250">
        <f>IF(O157="nulová",K157,0)</f>
        <v>0</v>
      </c>
      <c r="BJ157" s="14" t="s">
        <v>91</v>
      </c>
      <c r="BK157" s="250">
        <f>ROUND(P157*H157,2)</f>
        <v>0</v>
      </c>
      <c r="BL157" s="14" t="s">
        <v>161</v>
      </c>
      <c r="BM157" s="249" t="s">
        <v>273</v>
      </c>
    </row>
    <row r="158" s="2" customFormat="1" ht="16.5" customHeight="1">
      <c r="A158" s="35"/>
      <c r="B158" s="36"/>
      <c r="C158" s="236" t="s">
        <v>274</v>
      </c>
      <c r="D158" s="236" t="s">
        <v>131</v>
      </c>
      <c r="E158" s="237" t="s">
        <v>275</v>
      </c>
      <c r="F158" s="238" t="s">
        <v>276</v>
      </c>
      <c r="G158" s="239" t="s">
        <v>134</v>
      </c>
      <c r="H158" s="240">
        <v>1</v>
      </c>
      <c r="I158" s="241"/>
      <c r="J158" s="241"/>
      <c r="K158" s="242">
        <f>ROUND(P158*H158,2)</f>
        <v>0</v>
      </c>
      <c r="L158" s="243"/>
      <c r="M158" s="41"/>
      <c r="N158" s="244" t="s">
        <v>1</v>
      </c>
      <c r="O158" s="245" t="s">
        <v>39</v>
      </c>
      <c r="P158" s="246">
        <f>I158+J158</f>
        <v>0</v>
      </c>
      <c r="Q158" s="246">
        <f>ROUND(I158*H158,2)</f>
        <v>0</v>
      </c>
      <c r="R158" s="246">
        <f>ROUND(J158*H158,2)</f>
        <v>0</v>
      </c>
      <c r="S158" s="94"/>
      <c r="T158" s="247">
        <f>S158*H158</f>
        <v>0</v>
      </c>
      <c r="U158" s="247">
        <v>0</v>
      </c>
      <c r="V158" s="247">
        <f>U158*H158</f>
        <v>0</v>
      </c>
      <c r="W158" s="247">
        <v>0</v>
      </c>
      <c r="X158" s="248">
        <f>W158*H158</f>
        <v>0</v>
      </c>
      <c r="Y158" s="35"/>
      <c r="Z158" s="35"/>
      <c r="AA158" s="35"/>
      <c r="AB158" s="35"/>
      <c r="AC158" s="35"/>
      <c r="AD158" s="35"/>
      <c r="AE158" s="35"/>
      <c r="AR158" s="249" t="s">
        <v>135</v>
      </c>
      <c r="AT158" s="249" t="s">
        <v>131</v>
      </c>
      <c r="AU158" s="249" t="s">
        <v>91</v>
      </c>
      <c r="AY158" s="14" t="s">
        <v>128</v>
      </c>
      <c r="BE158" s="250">
        <f>IF(O158="základná",K158,0)</f>
        <v>0</v>
      </c>
      <c r="BF158" s="250">
        <f>IF(O158="znížená",K158,0)</f>
        <v>0</v>
      </c>
      <c r="BG158" s="250">
        <f>IF(O158="zákl. prenesená",K158,0)</f>
        <v>0</v>
      </c>
      <c r="BH158" s="250">
        <f>IF(O158="zníž. prenesená",K158,0)</f>
        <v>0</v>
      </c>
      <c r="BI158" s="250">
        <f>IF(O158="nulová",K158,0)</f>
        <v>0</v>
      </c>
      <c r="BJ158" s="14" t="s">
        <v>91</v>
      </c>
      <c r="BK158" s="250">
        <f>ROUND(P158*H158,2)</f>
        <v>0</v>
      </c>
      <c r="BL158" s="14" t="s">
        <v>135</v>
      </c>
      <c r="BM158" s="249" t="s">
        <v>277</v>
      </c>
    </row>
    <row r="159" s="2" customFormat="1" ht="24.15" customHeight="1">
      <c r="A159" s="35"/>
      <c r="B159" s="36"/>
      <c r="C159" s="251" t="s">
        <v>278</v>
      </c>
      <c r="D159" s="251" t="s">
        <v>125</v>
      </c>
      <c r="E159" s="252" t="s">
        <v>275</v>
      </c>
      <c r="F159" s="253" t="s">
        <v>279</v>
      </c>
      <c r="G159" s="254" t="s">
        <v>138</v>
      </c>
      <c r="H159" s="255">
        <v>1</v>
      </c>
      <c r="I159" s="256"/>
      <c r="J159" s="257"/>
      <c r="K159" s="258">
        <f>ROUND(P159*H159,2)</f>
        <v>0</v>
      </c>
      <c r="L159" s="257"/>
      <c r="M159" s="259"/>
      <c r="N159" s="260" t="s">
        <v>1</v>
      </c>
      <c r="O159" s="245" t="s">
        <v>39</v>
      </c>
      <c r="P159" s="246">
        <f>I159+J159</f>
        <v>0</v>
      </c>
      <c r="Q159" s="246">
        <f>ROUND(I159*H159,2)</f>
        <v>0</v>
      </c>
      <c r="R159" s="246">
        <f>ROUND(J159*H159,2)</f>
        <v>0</v>
      </c>
      <c r="S159" s="94"/>
      <c r="T159" s="247">
        <f>S159*H159</f>
        <v>0</v>
      </c>
      <c r="U159" s="247">
        <v>0</v>
      </c>
      <c r="V159" s="247">
        <f>U159*H159</f>
        <v>0</v>
      </c>
      <c r="W159" s="247">
        <v>0</v>
      </c>
      <c r="X159" s="248">
        <f>W159*H159</f>
        <v>0</v>
      </c>
      <c r="Y159" s="35"/>
      <c r="Z159" s="35"/>
      <c r="AA159" s="35"/>
      <c r="AB159" s="35"/>
      <c r="AC159" s="35"/>
      <c r="AD159" s="35"/>
      <c r="AE159" s="35"/>
      <c r="AR159" s="249" t="s">
        <v>139</v>
      </c>
      <c r="AT159" s="249" t="s">
        <v>125</v>
      </c>
      <c r="AU159" s="249" t="s">
        <v>91</v>
      </c>
      <c r="AY159" s="14" t="s">
        <v>128</v>
      </c>
      <c r="BE159" s="250">
        <f>IF(O159="základná",K159,0)</f>
        <v>0</v>
      </c>
      <c r="BF159" s="250">
        <f>IF(O159="znížená",K159,0)</f>
        <v>0</v>
      </c>
      <c r="BG159" s="250">
        <f>IF(O159="zákl. prenesená",K159,0)</f>
        <v>0</v>
      </c>
      <c r="BH159" s="250">
        <f>IF(O159="zníž. prenesená",K159,0)</f>
        <v>0</v>
      </c>
      <c r="BI159" s="250">
        <f>IF(O159="nulová",K159,0)</f>
        <v>0</v>
      </c>
      <c r="BJ159" s="14" t="s">
        <v>91</v>
      </c>
      <c r="BK159" s="250">
        <f>ROUND(P159*H159,2)</f>
        <v>0</v>
      </c>
      <c r="BL159" s="14" t="s">
        <v>135</v>
      </c>
      <c r="BM159" s="249" t="s">
        <v>280</v>
      </c>
    </row>
    <row r="160" s="12" customFormat="1" ht="25.92" customHeight="1">
      <c r="A160" s="12"/>
      <c r="B160" s="220"/>
      <c r="C160" s="221"/>
      <c r="D160" s="222" t="s">
        <v>74</v>
      </c>
      <c r="E160" s="223" t="s">
        <v>281</v>
      </c>
      <c r="F160" s="223" t="s">
        <v>282</v>
      </c>
      <c r="G160" s="221"/>
      <c r="H160" s="221"/>
      <c r="I160" s="224"/>
      <c r="J160" s="224"/>
      <c r="K160" s="206">
        <f>BK160</f>
        <v>0</v>
      </c>
      <c r="L160" s="221"/>
      <c r="M160" s="225"/>
      <c r="N160" s="226"/>
      <c r="O160" s="227"/>
      <c r="P160" s="227"/>
      <c r="Q160" s="228">
        <f>SUM(Q161:Q164)</f>
        <v>0</v>
      </c>
      <c r="R160" s="228">
        <f>SUM(R161:R164)</f>
        <v>0</v>
      </c>
      <c r="S160" s="227"/>
      <c r="T160" s="229">
        <f>SUM(T161:T164)</f>
        <v>0</v>
      </c>
      <c r="U160" s="227"/>
      <c r="V160" s="229">
        <f>SUM(V161:V164)</f>
        <v>0</v>
      </c>
      <c r="W160" s="227"/>
      <c r="X160" s="230">
        <f>SUM(X161:X164)</f>
        <v>0</v>
      </c>
      <c r="Y160" s="12"/>
      <c r="Z160" s="12"/>
      <c r="AA160" s="12"/>
      <c r="AB160" s="12"/>
      <c r="AC160" s="12"/>
      <c r="AD160" s="12"/>
      <c r="AE160" s="12"/>
      <c r="AR160" s="231" t="s">
        <v>144</v>
      </c>
      <c r="AT160" s="232" t="s">
        <v>74</v>
      </c>
      <c r="AU160" s="232" t="s">
        <v>75</v>
      </c>
      <c r="AY160" s="231" t="s">
        <v>128</v>
      </c>
      <c r="BK160" s="233">
        <f>SUM(BK161:BK164)</f>
        <v>0</v>
      </c>
    </row>
    <row r="161" s="2" customFormat="1" ht="24.15" customHeight="1">
      <c r="A161" s="35"/>
      <c r="B161" s="36"/>
      <c r="C161" s="236" t="s">
        <v>283</v>
      </c>
      <c r="D161" s="236" t="s">
        <v>131</v>
      </c>
      <c r="E161" s="237" t="s">
        <v>284</v>
      </c>
      <c r="F161" s="238" t="s">
        <v>285</v>
      </c>
      <c r="G161" s="239" t="s">
        <v>134</v>
      </c>
      <c r="H161" s="240">
        <v>1</v>
      </c>
      <c r="I161" s="241"/>
      <c r="J161" s="241"/>
      <c r="K161" s="242">
        <f>ROUND(P161*H161,2)</f>
        <v>0</v>
      </c>
      <c r="L161" s="243"/>
      <c r="M161" s="41"/>
      <c r="N161" s="244" t="s">
        <v>1</v>
      </c>
      <c r="O161" s="245" t="s">
        <v>39</v>
      </c>
      <c r="P161" s="246">
        <f>I161+J161</f>
        <v>0</v>
      </c>
      <c r="Q161" s="246">
        <f>ROUND(I161*H161,2)</f>
        <v>0</v>
      </c>
      <c r="R161" s="246">
        <f>ROUND(J161*H161,2)</f>
        <v>0</v>
      </c>
      <c r="S161" s="94"/>
      <c r="T161" s="247">
        <f>S161*H161</f>
        <v>0</v>
      </c>
      <c r="U161" s="247">
        <v>0</v>
      </c>
      <c r="V161" s="247">
        <f>U161*H161</f>
        <v>0</v>
      </c>
      <c r="W161" s="247">
        <v>0</v>
      </c>
      <c r="X161" s="248">
        <f>W161*H161</f>
        <v>0</v>
      </c>
      <c r="Y161" s="35"/>
      <c r="Z161" s="35"/>
      <c r="AA161" s="35"/>
      <c r="AB161" s="35"/>
      <c r="AC161" s="35"/>
      <c r="AD161" s="35"/>
      <c r="AE161" s="35"/>
      <c r="AR161" s="249" t="s">
        <v>286</v>
      </c>
      <c r="AT161" s="249" t="s">
        <v>131</v>
      </c>
      <c r="AU161" s="249" t="s">
        <v>83</v>
      </c>
      <c r="AY161" s="14" t="s">
        <v>128</v>
      </c>
      <c r="BE161" s="250">
        <f>IF(O161="základná",K161,0)</f>
        <v>0</v>
      </c>
      <c r="BF161" s="250">
        <f>IF(O161="znížená",K161,0)</f>
        <v>0</v>
      </c>
      <c r="BG161" s="250">
        <f>IF(O161="zákl. prenesená",K161,0)</f>
        <v>0</v>
      </c>
      <c r="BH161" s="250">
        <f>IF(O161="zníž. prenesená",K161,0)</f>
        <v>0</v>
      </c>
      <c r="BI161" s="250">
        <f>IF(O161="nulová",K161,0)</f>
        <v>0</v>
      </c>
      <c r="BJ161" s="14" t="s">
        <v>91</v>
      </c>
      <c r="BK161" s="250">
        <f>ROUND(P161*H161,2)</f>
        <v>0</v>
      </c>
      <c r="BL161" s="14" t="s">
        <v>286</v>
      </c>
      <c r="BM161" s="249" t="s">
        <v>287</v>
      </c>
    </row>
    <row r="162" s="2" customFormat="1" ht="16.5" customHeight="1">
      <c r="A162" s="35"/>
      <c r="B162" s="36"/>
      <c r="C162" s="236" t="s">
        <v>288</v>
      </c>
      <c r="D162" s="236" t="s">
        <v>131</v>
      </c>
      <c r="E162" s="237" t="s">
        <v>289</v>
      </c>
      <c r="F162" s="238" t="s">
        <v>290</v>
      </c>
      <c r="G162" s="239" t="s">
        <v>291</v>
      </c>
      <c r="H162" s="240">
        <v>100</v>
      </c>
      <c r="I162" s="241"/>
      <c r="J162" s="241"/>
      <c r="K162" s="242">
        <f>ROUND(P162*H162,2)</f>
        <v>0</v>
      </c>
      <c r="L162" s="243"/>
      <c r="M162" s="41"/>
      <c r="N162" s="244" t="s">
        <v>1</v>
      </c>
      <c r="O162" s="245" t="s">
        <v>39</v>
      </c>
      <c r="P162" s="246">
        <f>I162+J162</f>
        <v>0</v>
      </c>
      <c r="Q162" s="246">
        <f>ROUND(I162*H162,2)</f>
        <v>0</v>
      </c>
      <c r="R162" s="246">
        <f>ROUND(J162*H162,2)</f>
        <v>0</v>
      </c>
      <c r="S162" s="94"/>
      <c r="T162" s="247">
        <f>S162*H162</f>
        <v>0</v>
      </c>
      <c r="U162" s="247">
        <v>0</v>
      </c>
      <c r="V162" s="247">
        <f>U162*H162</f>
        <v>0</v>
      </c>
      <c r="W162" s="247">
        <v>0</v>
      </c>
      <c r="X162" s="248">
        <f>W162*H162</f>
        <v>0</v>
      </c>
      <c r="Y162" s="35"/>
      <c r="Z162" s="35"/>
      <c r="AA162" s="35"/>
      <c r="AB162" s="35"/>
      <c r="AC162" s="35"/>
      <c r="AD162" s="35"/>
      <c r="AE162" s="35"/>
      <c r="AR162" s="249" t="s">
        <v>286</v>
      </c>
      <c r="AT162" s="249" t="s">
        <v>131</v>
      </c>
      <c r="AU162" s="249" t="s">
        <v>83</v>
      </c>
      <c r="AY162" s="14" t="s">
        <v>128</v>
      </c>
      <c r="BE162" s="250">
        <f>IF(O162="základná",K162,0)</f>
        <v>0</v>
      </c>
      <c r="BF162" s="250">
        <f>IF(O162="znížená",K162,0)</f>
        <v>0</v>
      </c>
      <c r="BG162" s="250">
        <f>IF(O162="zákl. prenesená",K162,0)</f>
        <v>0</v>
      </c>
      <c r="BH162" s="250">
        <f>IF(O162="zníž. prenesená",K162,0)</f>
        <v>0</v>
      </c>
      <c r="BI162" s="250">
        <f>IF(O162="nulová",K162,0)</f>
        <v>0</v>
      </c>
      <c r="BJ162" s="14" t="s">
        <v>91</v>
      </c>
      <c r="BK162" s="250">
        <f>ROUND(P162*H162,2)</f>
        <v>0</v>
      </c>
      <c r="BL162" s="14" t="s">
        <v>286</v>
      </c>
      <c r="BM162" s="249" t="s">
        <v>292</v>
      </c>
    </row>
    <row r="163" s="2" customFormat="1" ht="16.5" customHeight="1">
      <c r="A163" s="35"/>
      <c r="B163" s="36"/>
      <c r="C163" s="236" t="s">
        <v>293</v>
      </c>
      <c r="D163" s="236" t="s">
        <v>131</v>
      </c>
      <c r="E163" s="237" t="s">
        <v>294</v>
      </c>
      <c r="F163" s="238" t="s">
        <v>295</v>
      </c>
      <c r="G163" s="239" t="s">
        <v>291</v>
      </c>
      <c r="H163" s="240">
        <v>80</v>
      </c>
      <c r="I163" s="241"/>
      <c r="J163" s="241"/>
      <c r="K163" s="242">
        <f>ROUND(P163*H163,2)</f>
        <v>0</v>
      </c>
      <c r="L163" s="243"/>
      <c r="M163" s="41"/>
      <c r="N163" s="244" t="s">
        <v>1</v>
      </c>
      <c r="O163" s="245" t="s">
        <v>39</v>
      </c>
      <c r="P163" s="246">
        <f>I163+J163</f>
        <v>0</v>
      </c>
      <c r="Q163" s="246">
        <f>ROUND(I163*H163,2)</f>
        <v>0</v>
      </c>
      <c r="R163" s="246">
        <f>ROUND(J163*H163,2)</f>
        <v>0</v>
      </c>
      <c r="S163" s="94"/>
      <c r="T163" s="247">
        <f>S163*H163</f>
        <v>0</v>
      </c>
      <c r="U163" s="247">
        <v>0</v>
      </c>
      <c r="V163" s="247">
        <f>U163*H163</f>
        <v>0</v>
      </c>
      <c r="W163" s="247">
        <v>0</v>
      </c>
      <c r="X163" s="248">
        <f>W163*H163</f>
        <v>0</v>
      </c>
      <c r="Y163" s="35"/>
      <c r="Z163" s="35"/>
      <c r="AA163" s="35"/>
      <c r="AB163" s="35"/>
      <c r="AC163" s="35"/>
      <c r="AD163" s="35"/>
      <c r="AE163" s="35"/>
      <c r="AR163" s="249" t="s">
        <v>286</v>
      </c>
      <c r="AT163" s="249" t="s">
        <v>131</v>
      </c>
      <c r="AU163" s="249" t="s">
        <v>83</v>
      </c>
      <c r="AY163" s="14" t="s">
        <v>128</v>
      </c>
      <c r="BE163" s="250">
        <f>IF(O163="základná",K163,0)</f>
        <v>0</v>
      </c>
      <c r="BF163" s="250">
        <f>IF(O163="znížená",K163,0)</f>
        <v>0</v>
      </c>
      <c r="BG163" s="250">
        <f>IF(O163="zákl. prenesená",K163,0)</f>
        <v>0</v>
      </c>
      <c r="BH163" s="250">
        <f>IF(O163="zníž. prenesená",K163,0)</f>
        <v>0</v>
      </c>
      <c r="BI163" s="250">
        <f>IF(O163="nulová",K163,0)</f>
        <v>0</v>
      </c>
      <c r="BJ163" s="14" t="s">
        <v>91</v>
      </c>
      <c r="BK163" s="250">
        <f>ROUND(P163*H163,2)</f>
        <v>0</v>
      </c>
      <c r="BL163" s="14" t="s">
        <v>286</v>
      </c>
      <c r="BM163" s="249" t="s">
        <v>296</v>
      </c>
    </row>
    <row r="164" s="2" customFormat="1" ht="16.5" customHeight="1">
      <c r="A164" s="35"/>
      <c r="B164" s="36"/>
      <c r="C164" s="236" t="s">
        <v>297</v>
      </c>
      <c r="D164" s="236" t="s">
        <v>131</v>
      </c>
      <c r="E164" s="237" t="s">
        <v>298</v>
      </c>
      <c r="F164" s="238" t="s">
        <v>299</v>
      </c>
      <c r="G164" s="239" t="s">
        <v>291</v>
      </c>
      <c r="H164" s="240">
        <v>40</v>
      </c>
      <c r="I164" s="241"/>
      <c r="J164" s="241"/>
      <c r="K164" s="242">
        <f>ROUND(P164*H164,2)</f>
        <v>0</v>
      </c>
      <c r="L164" s="243"/>
      <c r="M164" s="41"/>
      <c r="N164" s="244" t="s">
        <v>1</v>
      </c>
      <c r="O164" s="245" t="s">
        <v>39</v>
      </c>
      <c r="P164" s="246">
        <f>I164+J164</f>
        <v>0</v>
      </c>
      <c r="Q164" s="246">
        <f>ROUND(I164*H164,2)</f>
        <v>0</v>
      </c>
      <c r="R164" s="246">
        <f>ROUND(J164*H164,2)</f>
        <v>0</v>
      </c>
      <c r="S164" s="94"/>
      <c r="T164" s="247">
        <f>S164*H164</f>
        <v>0</v>
      </c>
      <c r="U164" s="247">
        <v>0</v>
      </c>
      <c r="V164" s="247">
        <f>U164*H164</f>
        <v>0</v>
      </c>
      <c r="W164" s="247">
        <v>0</v>
      </c>
      <c r="X164" s="248">
        <f>W164*H164</f>
        <v>0</v>
      </c>
      <c r="Y164" s="35"/>
      <c r="Z164" s="35"/>
      <c r="AA164" s="35"/>
      <c r="AB164" s="35"/>
      <c r="AC164" s="35"/>
      <c r="AD164" s="35"/>
      <c r="AE164" s="35"/>
      <c r="AR164" s="249" t="s">
        <v>286</v>
      </c>
      <c r="AT164" s="249" t="s">
        <v>131</v>
      </c>
      <c r="AU164" s="249" t="s">
        <v>83</v>
      </c>
      <c r="AY164" s="14" t="s">
        <v>128</v>
      </c>
      <c r="BE164" s="250">
        <f>IF(O164="základná",K164,0)</f>
        <v>0</v>
      </c>
      <c r="BF164" s="250">
        <f>IF(O164="znížená",K164,0)</f>
        <v>0</v>
      </c>
      <c r="BG164" s="250">
        <f>IF(O164="zákl. prenesená",K164,0)</f>
        <v>0</v>
      </c>
      <c r="BH164" s="250">
        <f>IF(O164="zníž. prenesená",K164,0)</f>
        <v>0</v>
      </c>
      <c r="BI164" s="250">
        <f>IF(O164="nulová",K164,0)</f>
        <v>0</v>
      </c>
      <c r="BJ164" s="14" t="s">
        <v>91</v>
      </c>
      <c r="BK164" s="250">
        <f>ROUND(P164*H164,2)</f>
        <v>0</v>
      </c>
      <c r="BL164" s="14" t="s">
        <v>286</v>
      </c>
      <c r="BM164" s="249" t="s">
        <v>300</v>
      </c>
    </row>
    <row r="165" s="2" customFormat="1" ht="49.92" customHeight="1">
      <c r="A165" s="35"/>
      <c r="B165" s="36"/>
      <c r="C165" s="37"/>
      <c r="D165" s="37"/>
      <c r="E165" s="223" t="s">
        <v>301</v>
      </c>
      <c r="F165" s="223" t="s">
        <v>302</v>
      </c>
      <c r="G165" s="37"/>
      <c r="H165" s="37"/>
      <c r="I165" s="37"/>
      <c r="J165" s="37"/>
      <c r="K165" s="206">
        <f>BK165</f>
        <v>0</v>
      </c>
      <c r="L165" s="37"/>
      <c r="M165" s="41"/>
      <c r="N165" s="261"/>
      <c r="O165" s="262"/>
      <c r="P165" s="94"/>
      <c r="Q165" s="228">
        <f>SUM(Q166:Q175)</f>
        <v>0</v>
      </c>
      <c r="R165" s="228">
        <f>SUM(R166:R175)</f>
        <v>0</v>
      </c>
      <c r="S165" s="94"/>
      <c r="T165" s="94"/>
      <c r="U165" s="94"/>
      <c r="V165" s="94"/>
      <c r="W165" s="94"/>
      <c r="X165" s="95"/>
      <c r="Y165" s="35"/>
      <c r="Z165" s="35"/>
      <c r="AA165" s="35"/>
      <c r="AB165" s="35"/>
      <c r="AC165" s="35"/>
      <c r="AD165" s="35"/>
      <c r="AE165" s="35"/>
      <c r="AT165" s="14" t="s">
        <v>74</v>
      </c>
      <c r="AU165" s="14" t="s">
        <v>75</v>
      </c>
      <c r="AY165" s="14" t="s">
        <v>303</v>
      </c>
      <c r="BK165" s="250">
        <f>SUM(BK166:BK175)</f>
        <v>0</v>
      </c>
    </row>
    <row r="166" s="2" customFormat="1" ht="16.32" customHeight="1">
      <c r="A166" s="35"/>
      <c r="B166" s="36"/>
      <c r="C166" s="263" t="s">
        <v>1</v>
      </c>
      <c r="D166" s="263" t="s">
        <v>131</v>
      </c>
      <c r="E166" s="264" t="s">
        <v>1</v>
      </c>
      <c r="F166" s="265" t="s">
        <v>1</v>
      </c>
      <c r="G166" s="266" t="s">
        <v>1</v>
      </c>
      <c r="H166" s="267"/>
      <c r="I166" s="267"/>
      <c r="J166" s="267"/>
      <c r="K166" s="268">
        <f>BK166</f>
        <v>0</v>
      </c>
      <c r="L166" s="243"/>
      <c r="M166" s="41"/>
      <c r="N166" s="269" t="s">
        <v>1</v>
      </c>
      <c r="O166" s="270" t="s">
        <v>39</v>
      </c>
      <c r="P166" s="271">
        <f>I166+J166</f>
        <v>0</v>
      </c>
      <c r="Q166" s="272">
        <f>I166*H166</f>
        <v>0</v>
      </c>
      <c r="R166" s="272">
        <f>J166*H166</f>
        <v>0</v>
      </c>
      <c r="S166" s="94"/>
      <c r="T166" s="94"/>
      <c r="U166" s="94"/>
      <c r="V166" s="94"/>
      <c r="W166" s="94"/>
      <c r="X166" s="95"/>
      <c r="Y166" s="35"/>
      <c r="Z166" s="35"/>
      <c r="AA166" s="35"/>
      <c r="AB166" s="35"/>
      <c r="AC166" s="35"/>
      <c r="AD166" s="35"/>
      <c r="AE166" s="35"/>
      <c r="AT166" s="14" t="s">
        <v>303</v>
      </c>
      <c r="AU166" s="14" t="s">
        <v>83</v>
      </c>
      <c r="AY166" s="14" t="s">
        <v>303</v>
      </c>
      <c r="BE166" s="250">
        <f>IF(O166="základná",K166,0)</f>
        <v>0</v>
      </c>
      <c r="BF166" s="250">
        <f>IF(O166="znížená",K166,0)</f>
        <v>0</v>
      </c>
      <c r="BG166" s="250">
        <f>IF(O166="zákl. prenesená",K166,0)</f>
        <v>0</v>
      </c>
      <c r="BH166" s="250">
        <f>IF(O166="zníž. prenesená",K166,0)</f>
        <v>0</v>
      </c>
      <c r="BI166" s="250">
        <f>IF(O166="nulová",K166,0)</f>
        <v>0</v>
      </c>
      <c r="BJ166" s="14" t="s">
        <v>91</v>
      </c>
      <c r="BK166" s="250">
        <f>P166*H166</f>
        <v>0</v>
      </c>
    </row>
    <row r="167" s="2" customFormat="1" ht="16.32" customHeight="1">
      <c r="A167" s="35"/>
      <c r="B167" s="36"/>
      <c r="C167" s="263" t="s">
        <v>1</v>
      </c>
      <c r="D167" s="263" t="s">
        <v>131</v>
      </c>
      <c r="E167" s="264" t="s">
        <v>1</v>
      </c>
      <c r="F167" s="265" t="s">
        <v>1</v>
      </c>
      <c r="G167" s="266" t="s">
        <v>1</v>
      </c>
      <c r="H167" s="267"/>
      <c r="I167" s="267"/>
      <c r="J167" s="267"/>
      <c r="K167" s="268">
        <f>BK167</f>
        <v>0</v>
      </c>
      <c r="L167" s="243"/>
      <c r="M167" s="41"/>
      <c r="N167" s="269" t="s">
        <v>1</v>
      </c>
      <c r="O167" s="270" t="s">
        <v>39</v>
      </c>
      <c r="P167" s="271">
        <f>I167+J167</f>
        <v>0</v>
      </c>
      <c r="Q167" s="272">
        <f>I167*H167</f>
        <v>0</v>
      </c>
      <c r="R167" s="272">
        <f>J167*H167</f>
        <v>0</v>
      </c>
      <c r="S167" s="94"/>
      <c r="T167" s="94"/>
      <c r="U167" s="94"/>
      <c r="V167" s="94"/>
      <c r="W167" s="94"/>
      <c r="X167" s="95"/>
      <c r="Y167" s="35"/>
      <c r="Z167" s="35"/>
      <c r="AA167" s="35"/>
      <c r="AB167" s="35"/>
      <c r="AC167" s="35"/>
      <c r="AD167" s="35"/>
      <c r="AE167" s="35"/>
      <c r="AT167" s="14" t="s">
        <v>303</v>
      </c>
      <c r="AU167" s="14" t="s">
        <v>83</v>
      </c>
      <c r="AY167" s="14" t="s">
        <v>303</v>
      </c>
      <c r="BE167" s="250">
        <f>IF(O167="základná",K167,0)</f>
        <v>0</v>
      </c>
      <c r="BF167" s="250">
        <f>IF(O167="znížená",K167,0)</f>
        <v>0</v>
      </c>
      <c r="BG167" s="250">
        <f>IF(O167="zákl. prenesená",K167,0)</f>
        <v>0</v>
      </c>
      <c r="BH167" s="250">
        <f>IF(O167="zníž. prenesená",K167,0)</f>
        <v>0</v>
      </c>
      <c r="BI167" s="250">
        <f>IF(O167="nulová",K167,0)</f>
        <v>0</v>
      </c>
      <c r="BJ167" s="14" t="s">
        <v>91</v>
      </c>
      <c r="BK167" s="250">
        <f>P167*H167</f>
        <v>0</v>
      </c>
    </row>
    <row r="168" s="2" customFormat="1" ht="16.32" customHeight="1">
      <c r="A168" s="35"/>
      <c r="B168" s="36"/>
      <c r="C168" s="263" t="s">
        <v>1</v>
      </c>
      <c r="D168" s="263" t="s">
        <v>131</v>
      </c>
      <c r="E168" s="264" t="s">
        <v>1</v>
      </c>
      <c r="F168" s="265" t="s">
        <v>1</v>
      </c>
      <c r="G168" s="266" t="s">
        <v>1</v>
      </c>
      <c r="H168" s="267"/>
      <c r="I168" s="267"/>
      <c r="J168" s="267"/>
      <c r="K168" s="268">
        <f>BK168</f>
        <v>0</v>
      </c>
      <c r="L168" s="243"/>
      <c r="M168" s="41"/>
      <c r="N168" s="269" t="s">
        <v>1</v>
      </c>
      <c r="O168" s="270" t="s">
        <v>39</v>
      </c>
      <c r="P168" s="271">
        <f>I168+J168</f>
        <v>0</v>
      </c>
      <c r="Q168" s="272">
        <f>I168*H168</f>
        <v>0</v>
      </c>
      <c r="R168" s="272">
        <f>J168*H168</f>
        <v>0</v>
      </c>
      <c r="S168" s="94"/>
      <c r="T168" s="94"/>
      <c r="U168" s="94"/>
      <c r="V168" s="94"/>
      <c r="W168" s="94"/>
      <c r="X168" s="95"/>
      <c r="Y168" s="35"/>
      <c r="Z168" s="35"/>
      <c r="AA168" s="35"/>
      <c r="AB168" s="35"/>
      <c r="AC168" s="35"/>
      <c r="AD168" s="35"/>
      <c r="AE168" s="35"/>
      <c r="AT168" s="14" t="s">
        <v>303</v>
      </c>
      <c r="AU168" s="14" t="s">
        <v>83</v>
      </c>
      <c r="AY168" s="14" t="s">
        <v>303</v>
      </c>
      <c r="BE168" s="250">
        <f>IF(O168="základná",K168,0)</f>
        <v>0</v>
      </c>
      <c r="BF168" s="250">
        <f>IF(O168="znížená",K168,0)</f>
        <v>0</v>
      </c>
      <c r="BG168" s="250">
        <f>IF(O168="zákl. prenesená",K168,0)</f>
        <v>0</v>
      </c>
      <c r="BH168" s="250">
        <f>IF(O168="zníž. prenesená",K168,0)</f>
        <v>0</v>
      </c>
      <c r="BI168" s="250">
        <f>IF(O168="nulová",K168,0)</f>
        <v>0</v>
      </c>
      <c r="BJ168" s="14" t="s">
        <v>91</v>
      </c>
      <c r="BK168" s="250">
        <f>P168*H168</f>
        <v>0</v>
      </c>
    </row>
    <row r="169" s="2" customFormat="1" ht="16.32" customHeight="1">
      <c r="A169" s="35"/>
      <c r="B169" s="36"/>
      <c r="C169" s="263" t="s">
        <v>1</v>
      </c>
      <c r="D169" s="263" t="s">
        <v>131</v>
      </c>
      <c r="E169" s="264" t="s">
        <v>1</v>
      </c>
      <c r="F169" s="265" t="s">
        <v>1</v>
      </c>
      <c r="G169" s="266" t="s">
        <v>1</v>
      </c>
      <c r="H169" s="267"/>
      <c r="I169" s="267"/>
      <c r="J169" s="267"/>
      <c r="K169" s="268">
        <f>BK169</f>
        <v>0</v>
      </c>
      <c r="L169" s="243"/>
      <c r="M169" s="41"/>
      <c r="N169" s="269" t="s">
        <v>1</v>
      </c>
      <c r="O169" s="270" t="s">
        <v>39</v>
      </c>
      <c r="P169" s="271">
        <f>I169+J169</f>
        <v>0</v>
      </c>
      <c r="Q169" s="272">
        <f>I169*H169</f>
        <v>0</v>
      </c>
      <c r="R169" s="272">
        <f>J169*H169</f>
        <v>0</v>
      </c>
      <c r="S169" s="94"/>
      <c r="T169" s="94"/>
      <c r="U169" s="94"/>
      <c r="V169" s="94"/>
      <c r="W169" s="94"/>
      <c r="X169" s="95"/>
      <c r="Y169" s="35"/>
      <c r="Z169" s="35"/>
      <c r="AA169" s="35"/>
      <c r="AB169" s="35"/>
      <c r="AC169" s="35"/>
      <c r="AD169" s="35"/>
      <c r="AE169" s="35"/>
      <c r="AT169" s="14" t="s">
        <v>303</v>
      </c>
      <c r="AU169" s="14" t="s">
        <v>83</v>
      </c>
      <c r="AY169" s="14" t="s">
        <v>303</v>
      </c>
      <c r="BE169" s="250">
        <f>IF(O169="základná",K169,0)</f>
        <v>0</v>
      </c>
      <c r="BF169" s="250">
        <f>IF(O169="znížená",K169,0)</f>
        <v>0</v>
      </c>
      <c r="BG169" s="250">
        <f>IF(O169="zákl. prenesená",K169,0)</f>
        <v>0</v>
      </c>
      <c r="BH169" s="250">
        <f>IF(O169="zníž. prenesená",K169,0)</f>
        <v>0</v>
      </c>
      <c r="BI169" s="250">
        <f>IF(O169="nulová",K169,0)</f>
        <v>0</v>
      </c>
      <c r="BJ169" s="14" t="s">
        <v>91</v>
      </c>
      <c r="BK169" s="250">
        <f>P169*H169</f>
        <v>0</v>
      </c>
    </row>
    <row r="170" s="2" customFormat="1" ht="16.32" customHeight="1">
      <c r="A170" s="35"/>
      <c r="B170" s="36"/>
      <c r="C170" s="263" t="s">
        <v>1</v>
      </c>
      <c r="D170" s="263" t="s">
        <v>131</v>
      </c>
      <c r="E170" s="264" t="s">
        <v>1</v>
      </c>
      <c r="F170" s="265" t="s">
        <v>1</v>
      </c>
      <c r="G170" s="266" t="s">
        <v>1</v>
      </c>
      <c r="H170" s="267"/>
      <c r="I170" s="267"/>
      <c r="J170" s="267"/>
      <c r="K170" s="268">
        <f>BK170</f>
        <v>0</v>
      </c>
      <c r="L170" s="243"/>
      <c r="M170" s="41"/>
      <c r="N170" s="269" t="s">
        <v>1</v>
      </c>
      <c r="O170" s="270" t="s">
        <v>39</v>
      </c>
      <c r="P170" s="271">
        <f>I170+J170</f>
        <v>0</v>
      </c>
      <c r="Q170" s="272">
        <f>I170*H170</f>
        <v>0</v>
      </c>
      <c r="R170" s="272">
        <f>J170*H170</f>
        <v>0</v>
      </c>
      <c r="S170" s="94"/>
      <c r="T170" s="94"/>
      <c r="U170" s="94"/>
      <c r="V170" s="94"/>
      <c r="W170" s="94"/>
      <c r="X170" s="95"/>
      <c r="Y170" s="35"/>
      <c r="Z170" s="35"/>
      <c r="AA170" s="35"/>
      <c r="AB170" s="35"/>
      <c r="AC170" s="35"/>
      <c r="AD170" s="35"/>
      <c r="AE170" s="35"/>
      <c r="AT170" s="14" t="s">
        <v>303</v>
      </c>
      <c r="AU170" s="14" t="s">
        <v>83</v>
      </c>
      <c r="AY170" s="14" t="s">
        <v>303</v>
      </c>
      <c r="BE170" s="250">
        <f>IF(O170="základná",K170,0)</f>
        <v>0</v>
      </c>
      <c r="BF170" s="250">
        <f>IF(O170="znížená",K170,0)</f>
        <v>0</v>
      </c>
      <c r="BG170" s="250">
        <f>IF(O170="zákl. prenesená",K170,0)</f>
        <v>0</v>
      </c>
      <c r="BH170" s="250">
        <f>IF(O170="zníž. prenesená",K170,0)</f>
        <v>0</v>
      </c>
      <c r="BI170" s="250">
        <f>IF(O170="nulová",K170,0)</f>
        <v>0</v>
      </c>
      <c r="BJ170" s="14" t="s">
        <v>91</v>
      </c>
      <c r="BK170" s="250">
        <f>P170*H170</f>
        <v>0</v>
      </c>
    </row>
    <row r="171" s="2" customFormat="1" ht="16.32" customHeight="1">
      <c r="A171" s="35"/>
      <c r="B171" s="36"/>
      <c r="C171" s="263" t="s">
        <v>1</v>
      </c>
      <c r="D171" s="263" t="s">
        <v>131</v>
      </c>
      <c r="E171" s="264" t="s">
        <v>1</v>
      </c>
      <c r="F171" s="265" t="s">
        <v>1</v>
      </c>
      <c r="G171" s="266" t="s">
        <v>1</v>
      </c>
      <c r="H171" s="267"/>
      <c r="I171" s="267"/>
      <c r="J171" s="267"/>
      <c r="K171" s="268">
        <f>BK171</f>
        <v>0</v>
      </c>
      <c r="L171" s="243"/>
      <c r="M171" s="41"/>
      <c r="N171" s="269" t="s">
        <v>1</v>
      </c>
      <c r="O171" s="270" t="s">
        <v>39</v>
      </c>
      <c r="P171" s="271">
        <f>I171+J171</f>
        <v>0</v>
      </c>
      <c r="Q171" s="272">
        <f>I171*H171</f>
        <v>0</v>
      </c>
      <c r="R171" s="272">
        <f>J171*H171</f>
        <v>0</v>
      </c>
      <c r="S171" s="94"/>
      <c r="T171" s="94"/>
      <c r="U171" s="94"/>
      <c r="V171" s="94"/>
      <c r="W171" s="94"/>
      <c r="X171" s="95"/>
      <c r="Y171" s="35"/>
      <c r="Z171" s="35"/>
      <c r="AA171" s="35"/>
      <c r="AB171" s="35"/>
      <c r="AC171" s="35"/>
      <c r="AD171" s="35"/>
      <c r="AE171" s="35"/>
      <c r="AT171" s="14" t="s">
        <v>303</v>
      </c>
      <c r="AU171" s="14" t="s">
        <v>83</v>
      </c>
      <c r="AY171" s="14" t="s">
        <v>303</v>
      </c>
      <c r="BE171" s="250">
        <f>IF(O171="základná",K171,0)</f>
        <v>0</v>
      </c>
      <c r="BF171" s="250">
        <f>IF(O171="znížená",K171,0)</f>
        <v>0</v>
      </c>
      <c r="BG171" s="250">
        <f>IF(O171="zákl. prenesená",K171,0)</f>
        <v>0</v>
      </c>
      <c r="BH171" s="250">
        <f>IF(O171="zníž. prenesená",K171,0)</f>
        <v>0</v>
      </c>
      <c r="BI171" s="250">
        <f>IF(O171="nulová",K171,0)</f>
        <v>0</v>
      </c>
      <c r="BJ171" s="14" t="s">
        <v>91</v>
      </c>
      <c r="BK171" s="250">
        <f>P171*H171</f>
        <v>0</v>
      </c>
    </row>
    <row r="172" s="2" customFormat="1" ht="16.32" customHeight="1">
      <c r="A172" s="35"/>
      <c r="B172" s="36"/>
      <c r="C172" s="263" t="s">
        <v>1</v>
      </c>
      <c r="D172" s="263" t="s">
        <v>131</v>
      </c>
      <c r="E172" s="264" t="s">
        <v>1</v>
      </c>
      <c r="F172" s="265" t="s">
        <v>1</v>
      </c>
      <c r="G172" s="266" t="s">
        <v>1</v>
      </c>
      <c r="H172" s="267"/>
      <c r="I172" s="267"/>
      <c r="J172" s="267"/>
      <c r="K172" s="268">
        <f>BK172</f>
        <v>0</v>
      </c>
      <c r="L172" s="243"/>
      <c r="M172" s="41"/>
      <c r="N172" s="269" t="s">
        <v>1</v>
      </c>
      <c r="O172" s="270" t="s">
        <v>39</v>
      </c>
      <c r="P172" s="271">
        <f>I172+J172</f>
        <v>0</v>
      </c>
      <c r="Q172" s="272">
        <f>I172*H172</f>
        <v>0</v>
      </c>
      <c r="R172" s="272">
        <f>J172*H172</f>
        <v>0</v>
      </c>
      <c r="S172" s="94"/>
      <c r="T172" s="94"/>
      <c r="U172" s="94"/>
      <c r="V172" s="94"/>
      <c r="W172" s="94"/>
      <c r="X172" s="95"/>
      <c r="Y172" s="35"/>
      <c r="Z172" s="35"/>
      <c r="AA172" s="35"/>
      <c r="AB172" s="35"/>
      <c r="AC172" s="35"/>
      <c r="AD172" s="35"/>
      <c r="AE172" s="35"/>
      <c r="AT172" s="14" t="s">
        <v>303</v>
      </c>
      <c r="AU172" s="14" t="s">
        <v>83</v>
      </c>
      <c r="AY172" s="14" t="s">
        <v>303</v>
      </c>
      <c r="BE172" s="250">
        <f>IF(O172="základná",K172,0)</f>
        <v>0</v>
      </c>
      <c r="BF172" s="250">
        <f>IF(O172="znížená",K172,0)</f>
        <v>0</v>
      </c>
      <c r="BG172" s="250">
        <f>IF(O172="zákl. prenesená",K172,0)</f>
        <v>0</v>
      </c>
      <c r="BH172" s="250">
        <f>IF(O172="zníž. prenesená",K172,0)</f>
        <v>0</v>
      </c>
      <c r="BI172" s="250">
        <f>IF(O172="nulová",K172,0)</f>
        <v>0</v>
      </c>
      <c r="BJ172" s="14" t="s">
        <v>91</v>
      </c>
      <c r="BK172" s="250">
        <f>P172*H172</f>
        <v>0</v>
      </c>
    </row>
    <row r="173" s="2" customFormat="1" ht="16.32" customHeight="1">
      <c r="A173" s="35"/>
      <c r="B173" s="36"/>
      <c r="C173" s="263" t="s">
        <v>1</v>
      </c>
      <c r="D173" s="263" t="s">
        <v>131</v>
      </c>
      <c r="E173" s="264" t="s">
        <v>1</v>
      </c>
      <c r="F173" s="265" t="s">
        <v>1</v>
      </c>
      <c r="G173" s="266" t="s">
        <v>1</v>
      </c>
      <c r="H173" s="267"/>
      <c r="I173" s="267"/>
      <c r="J173" s="267"/>
      <c r="K173" s="268">
        <f>BK173</f>
        <v>0</v>
      </c>
      <c r="L173" s="243"/>
      <c r="M173" s="41"/>
      <c r="N173" s="269" t="s">
        <v>1</v>
      </c>
      <c r="O173" s="270" t="s">
        <v>39</v>
      </c>
      <c r="P173" s="271">
        <f>I173+J173</f>
        <v>0</v>
      </c>
      <c r="Q173" s="272">
        <f>I173*H173</f>
        <v>0</v>
      </c>
      <c r="R173" s="272">
        <f>J173*H173</f>
        <v>0</v>
      </c>
      <c r="S173" s="94"/>
      <c r="T173" s="94"/>
      <c r="U173" s="94"/>
      <c r="V173" s="94"/>
      <c r="W173" s="94"/>
      <c r="X173" s="95"/>
      <c r="Y173" s="35"/>
      <c r="Z173" s="35"/>
      <c r="AA173" s="35"/>
      <c r="AB173" s="35"/>
      <c r="AC173" s="35"/>
      <c r="AD173" s="35"/>
      <c r="AE173" s="35"/>
      <c r="AT173" s="14" t="s">
        <v>303</v>
      </c>
      <c r="AU173" s="14" t="s">
        <v>83</v>
      </c>
      <c r="AY173" s="14" t="s">
        <v>303</v>
      </c>
      <c r="BE173" s="250">
        <f>IF(O173="základná",K173,0)</f>
        <v>0</v>
      </c>
      <c r="BF173" s="250">
        <f>IF(O173="znížená",K173,0)</f>
        <v>0</v>
      </c>
      <c r="BG173" s="250">
        <f>IF(O173="zákl. prenesená",K173,0)</f>
        <v>0</v>
      </c>
      <c r="BH173" s="250">
        <f>IF(O173="zníž. prenesená",K173,0)</f>
        <v>0</v>
      </c>
      <c r="BI173" s="250">
        <f>IF(O173="nulová",K173,0)</f>
        <v>0</v>
      </c>
      <c r="BJ173" s="14" t="s">
        <v>91</v>
      </c>
      <c r="BK173" s="250">
        <f>P173*H173</f>
        <v>0</v>
      </c>
    </row>
    <row r="174" s="2" customFormat="1" ht="16.32" customHeight="1">
      <c r="A174" s="35"/>
      <c r="B174" s="36"/>
      <c r="C174" s="263" t="s">
        <v>1</v>
      </c>
      <c r="D174" s="263" t="s">
        <v>131</v>
      </c>
      <c r="E174" s="264" t="s">
        <v>1</v>
      </c>
      <c r="F174" s="265" t="s">
        <v>1</v>
      </c>
      <c r="G174" s="266" t="s">
        <v>1</v>
      </c>
      <c r="H174" s="267"/>
      <c r="I174" s="267"/>
      <c r="J174" s="267"/>
      <c r="K174" s="268">
        <f>BK174</f>
        <v>0</v>
      </c>
      <c r="L174" s="243"/>
      <c r="M174" s="41"/>
      <c r="N174" s="269" t="s">
        <v>1</v>
      </c>
      <c r="O174" s="270" t="s">
        <v>39</v>
      </c>
      <c r="P174" s="271">
        <f>I174+J174</f>
        <v>0</v>
      </c>
      <c r="Q174" s="272">
        <f>I174*H174</f>
        <v>0</v>
      </c>
      <c r="R174" s="272">
        <f>J174*H174</f>
        <v>0</v>
      </c>
      <c r="S174" s="94"/>
      <c r="T174" s="94"/>
      <c r="U174" s="94"/>
      <c r="V174" s="94"/>
      <c r="W174" s="94"/>
      <c r="X174" s="95"/>
      <c r="Y174" s="35"/>
      <c r="Z174" s="35"/>
      <c r="AA174" s="35"/>
      <c r="AB174" s="35"/>
      <c r="AC174" s="35"/>
      <c r="AD174" s="35"/>
      <c r="AE174" s="35"/>
      <c r="AT174" s="14" t="s">
        <v>303</v>
      </c>
      <c r="AU174" s="14" t="s">
        <v>83</v>
      </c>
      <c r="AY174" s="14" t="s">
        <v>303</v>
      </c>
      <c r="BE174" s="250">
        <f>IF(O174="základná",K174,0)</f>
        <v>0</v>
      </c>
      <c r="BF174" s="250">
        <f>IF(O174="znížená",K174,0)</f>
        <v>0</v>
      </c>
      <c r="BG174" s="250">
        <f>IF(O174="zákl. prenesená",K174,0)</f>
        <v>0</v>
      </c>
      <c r="BH174" s="250">
        <f>IF(O174="zníž. prenesená",K174,0)</f>
        <v>0</v>
      </c>
      <c r="BI174" s="250">
        <f>IF(O174="nulová",K174,0)</f>
        <v>0</v>
      </c>
      <c r="BJ174" s="14" t="s">
        <v>91</v>
      </c>
      <c r="BK174" s="250">
        <f>P174*H174</f>
        <v>0</v>
      </c>
    </row>
    <row r="175" s="2" customFormat="1" ht="16.32" customHeight="1">
      <c r="A175" s="35"/>
      <c r="B175" s="36"/>
      <c r="C175" s="263" t="s">
        <v>1</v>
      </c>
      <c r="D175" s="263" t="s">
        <v>131</v>
      </c>
      <c r="E175" s="264" t="s">
        <v>1</v>
      </c>
      <c r="F175" s="265" t="s">
        <v>1</v>
      </c>
      <c r="G175" s="266" t="s">
        <v>1</v>
      </c>
      <c r="H175" s="267"/>
      <c r="I175" s="267"/>
      <c r="J175" s="267"/>
      <c r="K175" s="268">
        <f>BK175</f>
        <v>0</v>
      </c>
      <c r="L175" s="243"/>
      <c r="M175" s="41"/>
      <c r="N175" s="269" t="s">
        <v>1</v>
      </c>
      <c r="O175" s="270" t="s">
        <v>39</v>
      </c>
      <c r="P175" s="273">
        <f>I175+J175</f>
        <v>0</v>
      </c>
      <c r="Q175" s="274">
        <f>I175*H175</f>
        <v>0</v>
      </c>
      <c r="R175" s="274">
        <f>J175*H175</f>
        <v>0</v>
      </c>
      <c r="S175" s="275"/>
      <c r="T175" s="275"/>
      <c r="U175" s="275"/>
      <c r="V175" s="275"/>
      <c r="W175" s="275"/>
      <c r="X175" s="276"/>
      <c r="Y175" s="35"/>
      <c r="Z175" s="35"/>
      <c r="AA175" s="35"/>
      <c r="AB175" s="35"/>
      <c r="AC175" s="35"/>
      <c r="AD175" s="35"/>
      <c r="AE175" s="35"/>
      <c r="AT175" s="14" t="s">
        <v>303</v>
      </c>
      <c r="AU175" s="14" t="s">
        <v>83</v>
      </c>
      <c r="AY175" s="14" t="s">
        <v>303</v>
      </c>
      <c r="BE175" s="250">
        <f>IF(O175="základná",K175,0)</f>
        <v>0</v>
      </c>
      <c r="BF175" s="250">
        <f>IF(O175="znížená",K175,0)</f>
        <v>0</v>
      </c>
      <c r="BG175" s="250">
        <f>IF(O175="zákl. prenesená",K175,0)</f>
        <v>0</v>
      </c>
      <c r="BH175" s="250">
        <f>IF(O175="zníž. prenesená",K175,0)</f>
        <v>0</v>
      </c>
      <c r="BI175" s="250">
        <f>IF(O175="nulová",K175,0)</f>
        <v>0</v>
      </c>
      <c r="BJ175" s="14" t="s">
        <v>91</v>
      </c>
      <c r="BK175" s="250">
        <f>P175*H175</f>
        <v>0</v>
      </c>
    </row>
    <row r="176" s="2" customFormat="1" ht="6.96" customHeight="1">
      <c r="A176" s="35"/>
      <c r="B176" s="69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41"/>
      <c r="N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</sheetData>
  <sheetProtection sheet="1" autoFilter="0" formatColumns="0" formatRows="0" objects="1" scenarios="1" spinCount="100000" saltValue="uWfwBqQ8ni95CPfG573qEjLmn7qRHyi3nNg9kHRcJko/L6czKXY0k+1HIP1d5tXcn12mMtXNJ6Oz9peVKurBgw==" hashValue="IkfVtI4L/t78E36vTyk5FNv5GAp2I5RZdeqfTMEwfMI+mq52QesQ3O7H6WJgvJZGGGmh7X3ng/tT8vDTi6lS2A==" algorithmName="SHA-512" password="CC35"/>
  <autoFilter ref="C119:L17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M2:Z2"/>
  </mergeCells>
  <dataValidations count="2">
    <dataValidation type="list" allowBlank="1" showInputMessage="1" showErrorMessage="1" error="Povolené sú hodnoty K, M." sqref="D166:D176">
      <formula1>"K, M"</formula1>
    </dataValidation>
    <dataValidation type="list" allowBlank="1" showInputMessage="1" showErrorMessage="1" error="Povolené sú hodnoty základná, znížená, nulová." sqref="O166:O17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92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7"/>
      <c r="AT3" s="14" t="s">
        <v>75</v>
      </c>
    </row>
    <row r="4" s="1" customFormat="1" ht="24.96" customHeight="1">
      <c r="B4" s="17"/>
      <c r="D4" s="150" t="s">
        <v>93</v>
      </c>
      <c r="M4" s="17"/>
      <c r="N4" s="151" t="s">
        <v>10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52" t="s">
        <v>16</v>
      </c>
      <c r="M6" s="17"/>
    </row>
    <row r="7" s="1" customFormat="1" ht="16.5" customHeight="1">
      <c r="B7" s="17"/>
      <c r="E7" s="153" t="str">
        <f>'Rekapitulácia stavby'!K6</f>
        <v>Fakultná nemocnica Trenčín, Legionárska 28, Trenčín</v>
      </c>
      <c r="F7" s="152"/>
      <c r="G7" s="152"/>
      <c r="H7" s="152"/>
      <c r="M7" s="17"/>
    </row>
    <row r="8" s="1" customFormat="1" ht="12" customHeight="1">
      <c r="B8" s="17"/>
      <c r="D8" s="152" t="s">
        <v>94</v>
      </c>
      <c r="M8" s="17"/>
    </row>
    <row r="9" s="2" customFormat="1" ht="16.5" customHeight="1">
      <c r="A9" s="35"/>
      <c r="B9" s="41"/>
      <c r="C9" s="35"/>
      <c r="D9" s="35"/>
      <c r="E9" s="153" t="s">
        <v>304</v>
      </c>
      <c r="F9" s="35"/>
      <c r="G9" s="35"/>
      <c r="H9" s="35"/>
      <c r="I9" s="35"/>
      <c r="J9" s="35"/>
      <c r="K9" s="35"/>
      <c r="L9" s="35"/>
      <c r="M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2" t="s">
        <v>305</v>
      </c>
      <c r="E10" s="35"/>
      <c r="F10" s="35"/>
      <c r="G10" s="35"/>
      <c r="H10" s="35"/>
      <c r="I10" s="35"/>
      <c r="J10" s="35"/>
      <c r="K10" s="35"/>
      <c r="L10" s="35"/>
      <c r="M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4" t="s">
        <v>306</v>
      </c>
      <c r="F11" s="35"/>
      <c r="G11" s="35"/>
      <c r="H11" s="35"/>
      <c r="I11" s="35"/>
      <c r="J11" s="35"/>
      <c r="K11" s="35"/>
      <c r="L11" s="35"/>
      <c r="M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2" t="s">
        <v>18</v>
      </c>
      <c r="E13" s="35"/>
      <c r="F13" s="147" t="s">
        <v>1</v>
      </c>
      <c r="G13" s="35"/>
      <c r="H13" s="35"/>
      <c r="I13" s="152" t="s">
        <v>19</v>
      </c>
      <c r="J13" s="147" t="s">
        <v>1</v>
      </c>
      <c r="K13" s="35"/>
      <c r="L13" s="35"/>
      <c r="M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2" t="s">
        <v>20</v>
      </c>
      <c r="E14" s="35"/>
      <c r="F14" s="147" t="s">
        <v>21</v>
      </c>
      <c r="G14" s="35"/>
      <c r="H14" s="35"/>
      <c r="I14" s="152" t="s">
        <v>22</v>
      </c>
      <c r="J14" s="155" t="str">
        <f>'Rekapitulácia stavby'!AN8</f>
        <v>28. 9. 2022</v>
      </c>
      <c r="K14" s="35"/>
      <c r="L14" s="35"/>
      <c r="M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2" t="s">
        <v>24</v>
      </c>
      <c r="E16" s="35"/>
      <c r="F16" s="35"/>
      <c r="G16" s="35"/>
      <c r="H16" s="35"/>
      <c r="I16" s="152" t="s">
        <v>25</v>
      </c>
      <c r="J16" s="147" t="str">
        <f>IF('Rekapitulácia stavby'!AN10="","",'Rekapitulácia stavby'!AN10)</f>
        <v/>
      </c>
      <c r="K16" s="35"/>
      <c r="L16" s="35"/>
      <c r="M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7" t="str">
        <f>IF('Rekapitulácia stavby'!E11="","",'Rekapitulácia stavby'!E11)</f>
        <v xml:space="preserve"> </v>
      </c>
      <c r="F17" s="35"/>
      <c r="G17" s="35"/>
      <c r="H17" s="35"/>
      <c r="I17" s="152" t="s">
        <v>27</v>
      </c>
      <c r="J17" s="147" t="str">
        <f>IF('Rekapitulácia stavby'!AN11="","",'Rekapitulácia stavby'!AN11)</f>
        <v/>
      </c>
      <c r="K17" s="35"/>
      <c r="L17" s="35"/>
      <c r="M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2" t="s">
        <v>28</v>
      </c>
      <c r="E19" s="35"/>
      <c r="F19" s="35"/>
      <c r="G19" s="35"/>
      <c r="H19" s="35"/>
      <c r="I19" s="152" t="s">
        <v>25</v>
      </c>
      <c r="J19" s="30" t="str">
        <f>'Rekapitulácia stavby'!AN13</f>
        <v>Vyplň údaj</v>
      </c>
      <c r="K19" s="35"/>
      <c r="L19" s="35"/>
      <c r="M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7"/>
      <c r="G20" s="147"/>
      <c r="H20" s="147"/>
      <c r="I20" s="152" t="s">
        <v>27</v>
      </c>
      <c r="J20" s="30" t="str">
        <f>'Rekapitulácia stavby'!AN14</f>
        <v>Vyplň údaj</v>
      </c>
      <c r="K20" s="35"/>
      <c r="L20" s="35"/>
      <c r="M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2" t="s">
        <v>30</v>
      </c>
      <c r="E22" s="35"/>
      <c r="F22" s="35"/>
      <c r="G22" s="35"/>
      <c r="H22" s="35"/>
      <c r="I22" s="152" t="s">
        <v>25</v>
      </c>
      <c r="J22" s="147" t="str">
        <f>IF('Rekapitulácia stavby'!AN16="","",'Rekapitulácia stavby'!AN16)</f>
        <v/>
      </c>
      <c r="K22" s="35"/>
      <c r="L22" s="35"/>
      <c r="M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7" t="str">
        <f>IF('Rekapitulácia stavby'!E17="","",'Rekapitulácia stavby'!E17)</f>
        <v xml:space="preserve"> </v>
      </c>
      <c r="F23" s="35"/>
      <c r="G23" s="35"/>
      <c r="H23" s="35"/>
      <c r="I23" s="152" t="s">
        <v>27</v>
      </c>
      <c r="J23" s="147" t="str">
        <f>IF('Rekapitulácia stavby'!AN17="","",'Rekapitulácia stavby'!AN17)</f>
        <v/>
      </c>
      <c r="K23" s="35"/>
      <c r="L23" s="35"/>
      <c r="M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2" t="s">
        <v>31</v>
      </c>
      <c r="E25" s="35"/>
      <c r="F25" s="35"/>
      <c r="G25" s="35"/>
      <c r="H25" s="35"/>
      <c r="I25" s="152" t="s">
        <v>25</v>
      </c>
      <c r="J25" s="147" t="str">
        <f>IF('Rekapitulácia stavby'!AN19="","",'Rekapitulácia stavby'!AN19)</f>
        <v/>
      </c>
      <c r="K25" s="35"/>
      <c r="L25" s="35"/>
      <c r="M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7" t="str">
        <f>IF('Rekapitulácia stavby'!E20="","",'Rekapitulácia stavby'!E20)</f>
        <v xml:space="preserve"> </v>
      </c>
      <c r="F26" s="35"/>
      <c r="G26" s="35"/>
      <c r="H26" s="35"/>
      <c r="I26" s="152" t="s">
        <v>27</v>
      </c>
      <c r="J26" s="147" t="str">
        <f>IF('Rekapitulácia stavby'!AN20="","",'Rekapitulácia stavby'!AN20)</f>
        <v/>
      </c>
      <c r="K26" s="35"/>
      <c r="L26" s="35"/>
      <c r="M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2" t="s">
        <v>32</v>
      </c>
      <c r="E28" s="35"/>
      <c r="F28" s="35"/>
      <c r="G28" s="35"/>
      <c r="H28" s="35"/>
      <c r="I28" s="35"/>
      <c r="J28" s="35"/>
      <c r="K28" s="35"/>
      <c r="L28" s="35"/>
      <c r="M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0"/>
      <c r="E31" s="160"/>
      <c r="F31" s="160"/>
      <c r="G31" s="160"/>
      <c r="H31" s="160"/>
      <c r="I31" s="160"/>
      <c r="J31" s="160"/>
      <c r="K31" s="160"/>
      <c r="L31" s="160"/>
      <c r="M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>
      <c r="A32" s="35"/>
      <c r="B32" s="41"/>
      <c r="C32" s="35"/>
      <c r="D32" s="35"/>
      <c r="E32" s="152" t="s">
        <v>96</v>
      </c>
      <c r="F32" s="35"/>
      <c r="G32" s="35"/>
      <c r="H32" s="35"/>
      <c r="I32" s="35"/>
      <c r="J32" s="35"/>
      <c r="K32" s="161">
        <f>I98</f>
        <v>0</v>
      </c>
      <c r="L32" s="35"/>
      <c r="M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>
      <c r="A33" s="35"/>
      <c r="B33" s="41"/>
      <c r="C33" s="35"/>
      <c r="D33" s="35"/>
      <c r="E33" s="152" t="s">
        <v>97</v>
      </c>
      <c r="F33" s="35"/>
      <c r="G33" s="35"/>
      <c r="H33" s="35"/>
      <c r="I33" s="35"/>
      <c r="J33" s="35"/>
      <c r="K33" s="161">
        <f>J98</f>
        <v>0</v>
      </c>
      <c r="L33" s="35"/>
      <c r="M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2" t="s">
        <v>33</v>
      </c>
      <c r="E34" s="35"/>
      <c r="F34" s="35"/>
      <c r="G34" s="35"/>
      <c r="H34" s="35"/>
      <c r="I34" s="35"/>
      <c r="J34" s="35"/>
      <c r="K34" s="163">
        <f>ROUND(K124, 2)</f>
        <v>0</v>
      </c>
      <c r="L34" s="35"/>
      <c r="M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0"/>
      <c r="E35" s="160"/>
      <c r="F35" s="160"/>
      <c r="G35" s="160"/>
      <c r="H35" s="160"/>
      <c r="I35" s="160"/>
      <c r="J35" s="160"/>
      <c r="K35" s="160"/>
      <c r="L35" s="160"/>
      <c r="M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4" t="s">
        <v>35</v>
      </c>
      <c r="G36" s="35"/>
      <c r="H36" s="35"/>
      <c r="I36" s="164" t="s">
        <v>34</v>
      </c>
      <c r="J36" s="35"/>
      <c r="K36" s="164" t="s">
        <v>36</v>
      </c>
      <c r="L36" s="35"/>
      <c r="M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5" t="s">
        <v>37</v>
      </c>
      <c r="E37" s="166" t="s">
        <v>38</v>
      </c>
      <c r="F37" s="167">
        <f>ROUND((ROUND((SUM(BE124:BE173)),  2) + SUM(BE175:BE184)), 2)</f>
        <v>0</v>
      </c>
      <c r="G37" s="168"/>
      <c r="H37" s="168"/>
      <c r="I37" s="169">
        <v>0.20000000000000001</v>
      </c>
      <c r="J37" s="168"/>
      <c r="K37" s="167">
        <f>ROUND((ROUND(((SUM(BE124:BE173))*I37),  2) + (SUM(BE175:BE184)*I37)), 2)</f>
        <v>0</v>
      </c>
      <c r="L37" s="35"/>
      <c r="M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6" t="s">
        <v>39</v>
      </c>
      <c r="F38" s="167">
        <f>ROUND((ROUND((SUM(BF124:BF173)),  2) + SUM(BF175:BF184)), 2)</f>
        <v>0</v>
      </c>
      <c r="G38" s="168"/>
      <c r="H38" s="168"/>
      <c r="I38" s="169">
        <v>0.20000000000000001</v>
      </c>
      <c r="J38" s="168"/>
      <c r="K38" s="167">
        <f>ROUND((ROUND(((SUM(BF124:BF173))*I38),  2) + (SUM(BF175:BF184)*I38)), 2)</f>
        <v>0</v>
      </c>
      <c r="L38" s="35"/>
      <c r="M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2" t="s">
        <v>40</v>
      </c>
      <c r="F39" s="161">
        <f>ROUND((ROUND((SUM(BG124:BG173)),  2) + SUM(BG175:BG184)), 2)</f>
        <v>0</v>
      </c>
      <c r="G39" s="35"/>
      <c r="H39" s="35"/>
      <c r="I39" s="170">
        <v>0.20000000000000001</v>
      </c>
      <c r="J39" s="35"/>
      <c r="K39" s="161">
        <f>0</f>
        <v>0</v>
      </c>
      <c r="L39" s="35"/>
      <c r="M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2" t="s">
        <v>41</v>
      </c>
      <c r="F40" s="161">
        <f>ROUND((ROUND((SUM(BH124:BH173)),  2) + SUM(BH175:BH184)), 2)</f>
        <v>0</v>
      </c>
      <c r="G40" s="35"/>
      <c r="H40" s="35"/>
      <c r="I40" s="170">
        <v>0.20000000000000001</v>
      </c>
      <c r="J40" s="35"/>
      <c r="K40" s="161">
        <f>0</f>
        <v>0</v>
      </c>
      <c r="L40" s="35"/>
      <c r="M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6" t="s">
        <v>42</v>
      </c>
      <c r="F41" s="167">
        <f>ROUND((ROUND((SUM(BI124:BI173)),  2) + SUM(BI175:BI184)), 2)</f>
        <v>0</v>
      </c>
      <c r="G41" s="168"/>
      <c r="H41" s="168"/>
      <c r="I41" s="169">
        <v>0</v>
      </c>
      <c r="J41" s="168"/>
      <c r="K41" s="167">
        <f>0</f>
        <v>0</v>
      </c>
      <c r="L41" s="35"/>
      <c r="M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1"/>
      <c r="D43" s="172" t="s">
        <v>43</v>
      </c>
      <c r="E43" s="173"/>
      <c r="F43" s="173"/>
      <c r="G43" s="174" t="s">
        <v>44</v>
      </c>
      <c r="H43" s="175" t="s">
        <v>45</v>
      </c>
      <c r="I43" s="173"/>
      <c r="J43" s="173"/>
      <c r="K43" s="176">
        <f>SUM(K34:K41)</f>
        <v>0</v>
      </c>
      <c r="L43" s="177"/>
      <c r="M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6"/>
      <c r="D50" s="178" t="s">
        <v>46</v>
      </c>
      <c r="E50" s="179"/>
      <c r="F50" s="179"/>
      <c r="G50" s="178" t="s">
        <v>47</v>
      </c>
      <c r="H50" s="179"/>
      <c r="I50" s="179"/>
      <c r="J50" s="179"/>
      <c r="K50" s="179"/>
      <c r="L50" s="179"/>
      <c r="M50" s="66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80" t="s">
        <v>48</v>
      </c>
      <c r="E61" s="181"/>
      <c r="F61" s="182" t="s">
        <v>49</v>
      </c>
      <c r="G61" s="180" t="s">
        <v>48</v>
      </c>
      <c r="H61" s="181"/>
      <c r="I61" s="181"/>
      <c r="J61" s="183" t="s">
        <v>49</v>
      </c>
      <c r="K61" s="181"/>
      <c r="L61" s="181"/>
      <c r="M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78" t="s">
        <v>50</v>
      </c>
      <c r="E65" s="184"/>
      <c r="F65" s="184"/>
      <c r="G65" s="178" t="s">
        <v>51</v>
      </c>
      <c r="H65" s="184"/>
      <c r="I65" s="184"/>
      <c r="J65" s="184"/>
      <c r="K65" s="184"/>
      <c r="L65" s="184"/>
      <c r="M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80" t="s">
        <v>48</v>
      </c>
      <c r="E76" s="181"/>
      <c r="F76" s="182" t="s">
        <v>49</v>
      </c>
      <c r="G76" s="180" t="s">
        <v>48</v>
      </c>
      <c r="H76" s="181"/>
      <c r="I76" s="181"/>
      <c r="J76" s="183" t="s">
        <v>49</v>
      </c>
      <c r="K76" s="181"/>
      <c r="L76" s="181"/>
      <c r="M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5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7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98</v>
      </c>
      <c r="D82" s="37"/>
      <c r="E82" s="37"/>
      <c r="F82" s="37"/>
      <c r="G82" s="37"/>
      <c r="H82" s="37"/>
      <c r="I82" s="37"/>
      <c r="J82" s="37"/>
      <c r="K82" s="37"/>
      <c r="L82" s="37"/>
      <c r="M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37"/>
      <c r="M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9" t="str">
        <f>E7</f>
        <v>Fakultná nemocnica Trenčín, Legionárska 28, Trenčín</v>
      </c>
      <c r="F85" s="29"/>
      <c r="G85" s="29"/>
      <c r="H85" s="29"/>
      <c r="I85" s="37"/>
      <c r="J85" s="37"/>
      <c r="K85" s="37"/>
      <c r="L85" s="37"/>
      <c r="M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94</v>
      </c>
      <c r="D86" s="19"/>
      <c r="E86" s="19"/>
      <c r="F86" s="19"/>
      <c r="G86" s="19"/>
      <c r="H86" s="19"/>
      <c r="I86" s="19"/>
      <c r="J86" s="19"/>
      <c r="K86" s="19"/>
      <c r="L86" s="19"/>
      <c r="M86" s="17"/>
    </row>
    <row r="87" s="2" customFormat="1" ht="16.5" customHeight="1">
      <c r="A87" s="35"/>
      <c r="B87" s="36"/>
      <c r="C87" s="37"/>
      <c r="D87" s="37"/>
      <c r="E87" s="189" t="s">
        <v>304</v>
      </c>
      <c r="F87" s="37"/>
      <c r="G87" s="37"/>
      <c r="H87" s="37"/>
      <c r="I87" s="37"/>
      <c r="J87" s="37"/>
      <c r="K87" s="37"/>
      <c r="L87" s="37"/>
      <c r="M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305</v>
      </c>
      <c r="D88" s="37"/>
      <c r="E88" s="37"/>
      <c r="F88" s="37"/>
      <c r="G88" s="37"/>
      <c r="H88" s="37"/>
      <c r="I88" s="37"/>
      <c r="J88" s="37"/>
      <c r="K88" s="37"/>
      <c r="L88" s="37"/>
      <c r="M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ELI - Elektroinštalácia</v>
      </c>
      <c r="F89" s="37"/>
      <c r="G89" s="37"/>
      <c r="H89" s="37"/>
      <c r="I89" s="37"/>
      <c r="J89" s="37"/>
      <c r="K89" s="37"/>
      <c r="L89" s="37"/>
      <c r="M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20</v>
      </c>
      <c r="D91" s="37"/>
      <c r="E91" s="37"/>
      <c r="F91" s="24" t="str">
        <f>F14</f>
        <v>Trenčín</v>
      </c>
      <c r="G91" s="37"/>
      <c r="H91" s="37"/>
      <c r="I91" s="29" t="s">
        <v>22</v>
      </c>
      <c r="J91" s="82" t="str">
        <f>IF(J14="","",J14)</f>
        <v>28. 9. 2022</v>
      </c>
      <c r="K91" s="37"/>
      <c r="L91" s="37"/>
      <c r="M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24</v>
      </c>
      <c r="D93" s="37"/>
      <c r="E93" s="37"/>
      <c r="F93" s="24" t="str">
        <f>E17</f>
        <v xml:space="preserve"> </v>
      </c>
      <c r="G93" s="37"/>
      <c r="H93" s="37"/>
      <c r="I93" s="29" t="s">
        <v>30</v>
      </c>
      <c r="J93" s="33" t="str">
        <f>E23</f>
        <v xml:space="preserve"> </v>
      </c>
      <c r="K93" s="37"/>
      <c r="L93" s="37"/>
      <c r="M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28</v>
      </c>
      <c r="D94" s="37"/>
      <c r="E94" s="37"/>
      <c r="F94" s="24" t="str">
        <f>IF(E20="","",E20)</f>
        <v>Vyplň údaj</v>
      </c>
      <c r="G94" s="37"/>
      <c r="H94" s="37"/>
      <c r="I94" s="29" t="s">
        <v>31</v>
      </c>
      <c r="J94" s="33" t="str">
        <f>E26</f>
        <v xml:space="preserve"> </v>
      </c>
      <c r="K94" s="37"/>
      <c r="L94" s="37"/>
      <c r="M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0" t="s">
        <v>99</v>
      </c>
      <c r="D96" s="191"/>
      <c r="E96" s="191"/>
      <c r="F96" s="191"/>
      <c r="G96" s="191"/>
      <c r="H96" s="191"/>
      <c r="I96" s="192" t="s">
        <v>100</v>
      </c>
      <c r="J96" s="192" t="s">
        <v>101</v>
      </c>
      <c r="K96" s="192" t="s">
        <v>102</v>
      </c>
      <c r="L96" s="191"/>
      <c r="M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3" t="s">
        <v>103</v>
      </c>
      <c r="D98" s="37"/>
      <c r="E98" s="37"/>
      <c r="F98" s="37"/>
      <c r="G98" s="37"/>
      <c r="H98" s="37"/>
      <c r="I98" s="113">
        <f>Q124</f>
        <v>0</v>
      </c>
      <c r="J98" s="113">
        <f>R124</f>
        <v>0</v>
      </c>
      <c r="K98" s="113">
        <f>K124</f>
        <v>0</v>
      </c>
      <c r="L98" s="37"/>
      <c r="M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104</v>
      </c>
    </row>
    <row r="99" s="9" customFormat="1" ht="24.96" customHeight="1">
      <c r="A99" s="9"/>
      <c r="B99" s="194"/>
      <c r="C99" s="195"/>
      <c r="D99" s="196" t="s">
        <v>105</v>
      </c>
      <c r="E99" s="197"/>
      <c r="F99" s="197"/>
      <c r="G99" s="197"/>
      <c r="H99" s="197"/>
      <c r="I99" s="198">
        <f>Q125</f>
        <v>0</v>
      </c>
      <c r="J99" s="198">
        <f>R125</f>
        <v>0</v>
      </c>
      <c r="K99" s="198">
        <f>K125</f>
        <v>0</v>
      </c>
      <c r="L99" s="195"/>
      <c r="M99" s="19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0"/>
      <c r="C100" s="139"/>
      <c r="D100" s="201" t="s">
        <v>106</v>
      </c>
      <c r="E100" s="202"/>
      <c r="F100" s="202"/>
      <c r="G100" s="202"/>
      <c r="H100" s="202"/>
      <c r="I100" s="203">
        <f>Q126</f>
        <v>0</v>
      </c>
      <c r="J100" s="203">
        <f>R126</f>
        <v>0</v>
      </c>
      <c r="K100" s="203">
        <f>K126</f>
        <v>0</v>
      </c>
      <c r="L100" s="139"/>
      <c r="M100" s="20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4"/>
      <c r="C101" s="195"/>
      <c r="D101" s="196" t="s">
        <v>107</v>
      </c>
      <c r="E101" s="197"/>
      <c r="F101" s="197"/>
      <c r="G101" s="197"/>
      <c r="H101" s="197"/>
      <c r="I101" s="198">
        <f>Q171</f>
        <v>0</v>
      </c>
      <c r="J101" s="198">
        <f>R171</f>
        <v>0</v>
      </c>
      <c r="K101" s="198">
        <f>K171</f>
        <v>0</v>
      </c>
      <c r="L101" s="195"/>
      <c r="M101" s="19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1.84" customHeight="1">
      <c r="A102" s="9"/>
      <c r="B102" s="194"/>
      <c r="C102" s="195"/>
      <c r="D102" s="205" t="s">
        <v>108</v>
      </c>
      <c r="E102" s="195"/>
      <c r="F102" s="195"/>
      <c r="G102" s="195"/>
      <c r="H102" s="195"/>
      <c r="I102" s="206">
        <f>Q174</f>
        <v>0</v>
      </c>
      <c r="J102" s="206">
        <f>R174</f>
        <v>0</v>
      </c>
      <c r="K102" s="206">
        <f>K174</f>
        <v>0</v>
      </c>
      <c r="L102" s="195"/>
      <c r="M102" s="19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109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16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9" t="str">
        <f>E7</f>
        <v>Fakultná nemocnica Trenčín, Legionárska 28, Trenčín</v>
      </c>
      <c r="F112" s="29"/>
      <c r="G112" s="29"/>
      <c r="H112" s="29"/>
      <c r="I112" s="37"/>
      <c r="J112" s="37"/>
      <c r="K112" s="37"/>
      <c r="L112" s="37"/>
      <c r="M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1" customFormat="1" ht="12" customHeight="1">
      <c r="B113" s="18"/>
      <c r="C113" s="29" t="s">
        <v>94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7"/>
    </row>
    <row r="114" s="2" customFormat="1" ht="16.5" customHeight="1">
      <c r="A114" s="35"/>
      <c r="B114" s="36"/>
      <c r="C114" s="37"/>
      <c r="D114" s="37"/>
      <c r="E114" s="189" t="s">
        <v>304</v>
      </c>
      <c r="F114" s="37"/>
      <c r="G114" s="37"/>
      <c r="H114" s="37"/>
      <c r="I114" s="37"/>
      <c r="J114" s="37"/>
      <c r="K114" s="37"/>
      <c r="L114" s="37"/>
      <c r="M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305</v>
      </c>
      <c r="D115" s="37"/>
      <c r="E115" s="37"/>
      <c r="F115" s="37"/>
      <c r="G115" s="37"/>
      <c r="H115" s="37"/>
      <c r="I115" s="37"/>
      <c r="J115" s="37"/>
      <c r="K115" s="37"/>
      <c r="L115" s="37"/>
      <c r="M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E11</f>
        <v>ELI - Elektroinštalácia</v>
      </c>
      <c r="F116" s="37"/>
      <c r="G116" s="37"/>
      <c r="H116" s="37"/>
      <c r="I116" s="37"/>
      <c r="J116" s="37"/>
      <c r="K116" s="37"/>
      <c r="L116" s="37"/>
      <c r="M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20</v>
      </c>
      <c r="D118" s="37"/>
      <c r="E118" s="37"/>
      <c r="F118" s="24" t="str">
        <f>F14</f>
        <v>Trenčín</v>
      </c>
      <c r="G118" s="37"/>
      <c r="H118" s="37"/>
      <c r="I118" s="29" t="s">
        <v>22</v>
      </c>
      <c r="J118" s="82" t="str">
        <f>IF(J14="","",J14)</f>
        <v>28. 9. 2022</v>
      </c>
      <c r="K118" s="37"/>
      <c r="L118" s="37"/>
      <c r="M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24</v>
      </c>
      <c r="D120" s="37"/>
      <c r="E120" s="37"/>
      <c r="F120" s="24" t="str">
        <f>E17</f>
        <v xml:space="preserve"> </v>
      </c>
      <c r="G120" s="37"/>
      <c r="H120" s="37"/>
      <c r="I120" s="29" t="s">
        <v>30</v>
      </c>
      <c r="J120" s="33" t="str">
        <f>E23</f>
        <v xml:space="preserve"> </v>
      </c>
      <c r="K120" s="37"/>
      <c r="L120" s="37"/>
      <c r="M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28</v>
      </c>
      <c r="D121" s="37"/>
      <c r="E121" s="37"/>
      <c r="F121" s="24" t="str">
        <f>IF(E20="","",E20)</f>
        <v>Vyplň údaj</v>
      </c>
      <c r="G121" s="37"/>
      <c r="H121" s="37"/>
      <c r="I121" s="29" t="s">
        <v>31</v>
      </c>
      <c r="J121" s="33" t="str">
        <f>E26</f>
        <v xml:space="preserve"> </v>
      </c>
      <c r="K121" s="37"/>
      <c r="L121" s="37"/>
      <c r="M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207"/>
      <c r="B123" s="208"/>
      <c r="C123" s="209" t="s">
        <v>110</v>
      </c>
      <c r="D123" s="210" t="s">
        <v>58</v>
      </c>
      <c r="E123" s="210" t="s">
        <v>54</v>
      </c>
      <c r="F123" s="210" t="s">
        <v>55</v>
      </c>
      <c r="G123" s="210" t="s">
        <v>111</v>
      </c>
      <c r="H123" s="210" t="s">
        <v>112</v>
      </c>
      <c r="I123" s="210" t="s">
        <v>113</v>
      </c>
      <c r="J123" s="210" t="s">
        <v>114</v>
      </c>
      <c r="K123" s="211" t="s">
        <v>102</v>
      </c>
      <c r="L123" s="212" t="s">
        <v>115</v>
      </c>
      <c r="M123" s="213"/>
      <c r="N123" s="103" t="s">
        <v>1</v>
      </c>
      <c r="O123" s="104" t="s">
        <v>37</v>
      </c>
      <c r="P123" s="104" t="s">
        <v>116</v>
      </c>
      <c r="Q123" s="104" t="s">
        <v>117</v>
      </c>
      <c r="R123" s="104" t="s">
        <v>118</v>
      </c>
      <c r="S123" s="104" t="s">
        <v>119</v>
      </c>
      <c r="T123" s="104" t="s">
        <v>120</v>
      </c>
      <c r="U123" s="104" t="s">
        <v>121</v>
      </c>
      <c r="V123" s="104" t="s">
        <v>122</v>
      </c>
      <c r="W123" s="104" t="s">
        <v>123</v>
      </c>
      <c r="X123" s="105" t="s">
        <v>124</v>
      </c>
      <c r="Y123" s="207"/>
      <c r="Z123" s="207"/>
      <c r="AA123" s="207"/>
      <c r="AB123" s="207"/>
      <c r="AC123" s="207"/>
      <c r="AD123" s="207"/>
      <c r="AE123" s="207"/>
    </row>
    <row r="124" s="2" customFormat="1" ht="22.8" customHeight="1">
      <c r="A124" s="35"/>
      <c r="B124" s="36"/>
      <c r="C124" s="110" t="s">
        <v>103</v>
      </c>
      <c r="D124" s="37"/>
      <c r="E124" s="37"/>
      <c r="F124" s="37"/>
      <c r="G124" s="37"/>
      <c r="H124" s="37"/>
      <c r="I124" s="37"/>
      <c r="J124" s="37"/>
      <c r="K124" s="214">
        <f>BK124</f>
        <v>0</v>
      </c>
      <c r="L124" s="37"/>
      <c r="M124" s="41"/>
      <c r="N124" s="106"/>
      <c r="O124" s="215"/>
      <c r="P124" s="107"/>
      <c r="Q124" s="216">
        <f>Q125+Q171+Q174</f>
        <v>0</v>
      </c>
      <c r="R124" s="216">
        <f>R125+R171+R174</f>
        <v>0</v>
      </c>
      <c r="S124" s="107"/>
      <c r="T124" s="217">
        <f>T125+T171+T174</f>
        <v>0</v>
      </c>
      <c r="U124" s="107"/>
      <c r="V124" s="217">
        <f>V125+V171+V174</f>
        <v>0.61704000000000003</v>
      </c>
      <c r="W124" s="107"/>
      <c r="X124" s="218">
        <f>X125+X171+X174</f>
        <v>0</v>
      </c>
      <c r="Y124" s="35"/>
      <c r="Z124" s="35"/>
      <c r="AA124" s="35"/>
      <c r="AB124" s="35"/>
      <c r="AC124" s="35"/>
      <c r="AD124" s="35"/>
      <c r="AE124" s="35"/>
      <c r="AT124" s="14" t="s">
        <v>74</v>
      </c>
      <c r="AU124" s="14" t="s">
        <v>104</v>
      </c>
      <c r="BK124" s="219">
        <f>BK125+BK171+BK174</f>
        <v>0</v>
      </c>
    </row>
    <row r="125" s="12" customFormat="1" ht="25.92" customHeight="1">
      <c r="A125" s="12"/>
      <c r="B125" s="220"/>
      <c r="C125" s="221"/>
      <c r="D125" s="222" t="s">
        <v>74</v>
      </c>
      <c r="E125" s="223" t="s">
        <v>125</v>
      </c>
      <c r="F125" s="223" t="s">
        <v>126</v>
      </c>
      <c r="G125" s="221"/>
      <c r="H125" s="221"/>
      <c r="I125" s="224"/>
      <c r="J125" s="224"/>
      <c r="K125" s="206">
        <f>BK125</f>
        <v>0</v>
      </c>
      <c r="L125" s="221"/>
      <c r="M125" s="225"/>
      <c r="N125" s="226"/>
      <c r="O125" s="227"/>
      <c r="P125" s="227"/>
      <c r="Q125" s="228">
        <f>Q126</f>
        <v>0</v>
      </c>
      <c r="R125" s="228">
        <f>R126</f>
        <v>0</v>
      </c>
      <c r="S125" s="227"/>
      <c r="T125" s="229">
        <f>T126</f>
        <v>0</v>
      </c>
      <c r="U125" s="227"/>
      <c r="V125" s="229">
        <f>V126</f>
        <v>0.61704000000000003</v>
      </c>
      <c r="W125" s="227"/>
      <c r="X125" s="230">
        <f>X126</f>
        <v>0</v>
      </c>
      <c r="Y125" s="12"/>
      <c r="Z125" s="12"/>
      <c r="AA125" s="12"/>
      <c r="AB125" s="12"/>
      <c r="AC125" s="12"/>
      <c r="AD125" s="12"/>
      <c r="AE125" s="12"/>
      <c r="AR125" s="231" t="s">
        <v>127</v>
      </c>
      <c r="AT125" s="232" t="s">
        <v>74</v>
      </c>
      <c r="AU125" s="232" t="s">
        <v>75</v>
      </c>
      <c r="AY125" s="231" t="s">
        <v>128</v>
      </c>
      <c r="BK125" s="233">
        <f>BK126</f>
        <v>0</v>
      </c>
    </row>
    <row r="126" s="12" customFormat="1" ht="22.8" customHeight="1">
      <c r="A126" s="12"/>
      <c r="B126" s="220"/>
      <c r="C126" s="221"/>
      <c r="D126" s="222" t="s">
        <v>74</v>
      </c>
      <c r="E126" s="234" t="s">
        <v>129</v>
      </c>
      <c r="F126" s="234" t="s">
        <v>130</v>
      </c>
      <c r="G126" s="221"/>
      <c r="H126" s="221"/>
      <c r="I126" s="224"/>
      <c r="J126" s="224"/>
      <c r="K126" s="235">
        <f>BK126</f>
        <v>0</v>
      </c>
      <c r="L126" s="221"/>
      <c r="M126" s="225"/>
      <c r="N126" s="226"/>
      <c r="O126" s="227"/>
      <c r="P126" s="227"/>
      <c r="Q126" s="228">
        <f>SUM(Q127:Q170)</f>
        <v>0</v>
      </c>
      <c r="R126" s="228">
        <f>SUM(R127:R170)</f>
        <v>0</v>
      </c>
      <c r="S126" s="227"/>
      <c r="T126" s="229">
        <f>SUM(T127:T170)</f>
        <v>0</v>
      </c>
      <c r="U126" s="227"/>
      <c r="V126" s="229">
        <f>SUM(V127:V170)</f>
        <v>0.61704000000000003</v>
      </c>
      <c r="W126" s="227"/>
      <c r="X126" s="230">
        <f>SUM(X127:X170)</f>
        <v>0</v>
      </c>
      <c r="Y126" s="12"/>
      <c r="Z126" s="12"/>
      <c r="AA126" s="12"/>
      <c r="AB126" s="12"/>
      <c r="AC126" s="12"/>
      <c r="AD126" s="12"/>
      <c r="AE126" s="12"/>
      <c r="AR126" s="231" t="s">
        <v>127</v>
      </c>
      <c r="AT126" s="232" t="s">
        <v>74</v>
      </c>
      <c r="AU126" s="232" t="s">
        <v>83</v>
      </c>
      <c r="AY126" s="231" t="s">
        <v>128</v>
      </c>
      <c r="BK126" s="233">
        <f>SUM(BK127:BK170)</f>
        <v>0</v>
      </c>
    </row>
    <row r="127" s="2" customFormat="1" ht="16.5" customHeight="1">
      <c r="A127" s="35"/>
      <c r="B127" s="36"/>
      <c r="C127" s="236" t="s">
        <v>83</v>
      </c>
      <c r="D127" s="236" t="s">
        <v>131</v>
      </c>
      <c r="E127" s="237" t="s">
        <v>307</v>
      </c>
      <c r="F127" s="238" t="s">
        <v>308</v>
      </c>
      <c r="G127" s="239" t="s">
        <v>134</v>
      </c>
      <c r="H127" s="240">
        <v>1</v>
      </c>
      <c r="I127" s="241"/>
      <c r="J127" s="241"/>
      <c r="K127" s="242">
        <f>ROUND(P127*H127,2)</f>
        <v>0</v>
      </c>
      <c r="L127" s="243"/>
      <c r="M127" s="41"/>
      <c r="N127" s="244" t="s">
        <v>1</v>
      </c>
      <c r="O127" s="245" t="s">
        <v>39</v>
      </c>
      <c r="P127" s="246">
        <f>I127+J127</f>
        <v>0</v>
      </c>
      <c r="Q127" s="246">
        <f>ROUND(I127*H127,2)</f>
        <v>0</v>
      </c>
      <c r="R127" s="246">
        <f>ROUND(J127*H127,2)</f>
        <v>0</v>
      </c>
      <c r="S127" s="94"/>
      <c r="T127" s="247">
        <f>S127*H127</f>
        <v>0</v>
      </c>
      <c r="U127" s="247">
        <v>0</v>
      </c>
      <c r="V127" s="247">
        <f>U127*H127</f>
        <v>0</v>
      </c>
      <c r="W127" s="247">
        <v>0</v>
      </c>
      <c r="X127" s="248">
        <f>W127*H127</f>
        <v>0</v>
      </c>
      <c r="Y127" s="35"/>
      <c r="Z127" s="35"/>
      <c r="AA127" s="35"/>
      <c r="AB127" s="35"/>
      <c r="AC127" s="35"/>
      <c r="AD127" s="35"/>
      <c r="AE127" s="35"/>
      <c r="AR127" s="249" t="s">
        <v>135</v>
      </c>
      <c r="AT127" s="249" t="s">
        <v>131</v>
      </c>
      <c r="AU127" s="249" t="s">
        <v>91</v>
      </c>
      <c r="AY127" s="14" t="s">
        <v>128</v>
      </c>
      <c r="BE127" s="250">
        <f>IF(O127="základná",K127,0)</f>
        <v>0</v>
      </c>
      <c r="BF127" s="250">
        <f>IF(O127="znížená",K127,0)</f>
        <v>0</v>
      </c>
      <c r="BG127" s="250">
        <f>IF(O127="zákl. prenesená",K127,0)</f>
        <v>0</v>
      </c>
      <c r="BH127" s="250">
        <f>IF(O127="zníž. prenesená",K127,0)</f>
        <v>0</v>
      </c>
      <c r="BI127" s="250">
        <f>IF(O127="nulová",K127,0)</f>
        <v>0</v>
      </c>
      <c r="BJ127" s="14" t="s">
        <v>91</v>
      </c>
      <c r="BK127" s="250">
        <f>ROUND(P127*H127,2)</f>
        <v>0</v>
      </c>
      <c r="BL127" s="14" t="s">
        <v>135</v>
      </c>
      <c r="BM127" s="249" t="s">
        <v>309</v>
      </c>
    </row>
    <row r="128" s="2" customFormat="1" ht="37.8" customHeight="1">
      <c r="A128" s="35"/>
      <c r="B128" s="36"/>
      <c r="C128" s="251" t="s">
        <v>91</v>
      </c>
      <c r="D128" s="251" t="s">
        <v>125</v>
      </c>
      <c r="E128" s="252" t="s">
        <v>307</v>
      </c>
      <c r="F128" s="253" t="s">
        <v>310</v>
      </c>
      <c r="G128" s="254" t="s">
        <v>138</v>
      </c>
      <c r="H128" s="255">
        <v>1</v>
      </c>
      <c r="I128" s="256"/>
      <c r="J128" s="257"/>
      <c r="K128" s="258">
        <f>ROUND(P128*H128,2)</f>
        <v>0</v>
      </c>
      <c r="L128" s="257"/>
      <c r="M128" s="259"/>
      <c r="N128" s="260" t="s">
        <v>1</v>
      </c>
      <c r="O128" s="245" t="s">
        <v>39</v>
      </c>
      <c r="P128" s="246">
        <f>I128+J128</f>
        <v>0</v>
      </c>
      <c r="Q128" s="246">
        <f>ROUND(I128*H128,2)</f>
        <v>0</v>
      </c>
      <c r="R128" s="246">
        <f>ROUND(J128*H128,2)</f>
        <v>0</v>
      </c>
      <c r="S128" s="94"/>
      <c r="T128" s="247">
        <f>S128*H128</f>
        <v>0</v>
      </c>
      <c r="U128" s="247">
        <v>0</v>
      </c>
      <c r="V128" s="247">
        <f>U128*H128</f>
        <v>0</v>
      </c>
      <c r="W128" s="247">
        <v>0</v>
      </c>
      <c r="X128" s="248">
        <f>W128*H128</f>
        <v>0</v>
      </c>
      <c r="Y128" s="35"/>
      <c r="Z128" s="35"/>
      <c r="AA128" s="35"/>
      <c r="AB128" s="35"/>
      <c r="AC128" s="35"/>
      <c r="AD128" s="35"/>
      <c r="AE128" s="35"/>
      <c r="AR128" s="249" t="s">
        <v>139</v>
      </c>
      <c r="AT128" s="249" t="s">
        <v>125</v>
      </c>
      <c r="AU128" s="249" t="s">
        <v>91</v>
      </c>
      <c r="AY128" s="14" t="s">
        <v>128</v>
      </c>
      <c r="BE128" s="250">
        <f>IF(O128="základná",K128,0)</f>
        <v>0</v>
      </c>
      <c r="BF128" s="250">
        <f>IF(O128="znížená",K128,0)</f>
        <v>0</v>
      </c>
      <c r="BG128" s="250">
        <f>IF(O128="zákl. prenesená",K128,0)</f>
        <v>0</v>
      </c>
      <c r="BH128" s="250">
        <f>IF(O128="zníž. prenesená",K128,0)</f>
        <v>0</v>
      </c>
      <c r="BI128" s="250">
        <f>IF(O128="nulová",K128,0)</f>
        <v>0</v>
      </c>
      <c r="BJ128" s="14" t="s">
        <v>91</v>
      </c>
      <c r="BK128" s="250">
        <f>ROUND(P128*H128,2)</f>
        <v>0</v>
      </c>
      <c r="BL128" s="14" t="s">
        <v>135</v>
      </c>
      <c r="BM128" s="249" t="s">
        <v>311</v>
      </c>
    </row>
    <row r="129" s="2" customFormat="1" ht="16.5" customHeight="1">
      <c r="A129" s="35"/>
      <c r="B129" s="36"/>
      <c r="C129" s="236" t="s">
        <v>127</v>
      </c>
      <c r="D129" s="236" t="s">
        <v>131</v>
      </c>
      <c r="E129" s="237" t="s">
        <v>312</v>
      </c>
      <c r="F129" s="238" t="s">
        <v>313</v>
      </c>
      <c r="G129" s="239" t="s">
        <v>134</v>
      </c>
      <c r="H129" s="240">
        <v>1</v>
      </c>
      <c r="I129" s="241"/>
      <c r="J129" s="241"/>
      <c r="K129" s="242">
        <f>ROUND(P129*H129,2)</f>
        <v>0</v>
      </c>
      <c r="L129" s="243"/>
      <c r="M129" s="41"/>
      <c r="N129" s="244" t="s">
        <v>1</v>
      </c>
      <c r="O129" s="245" t="s">
        <v>39</v>
      </c>
      <c r="P129" s="246">
        <f>I129+J129</f>
        <v>0</v>
      </c>
      <c r="Q129" s="246">
        <f>ROUND(I129*H129,2)</f>
        <v>0</v>
      </c>
      <c r="R129" s="246">
        <f>ROUND(J129*H129,2)</f>
        <v>0</v>
      </c>
      <c r="S129" s="94"/>
      <c r="T129" s="247">
        <f>S129*H129</f>
        <v>0</v>
      </c>
      <c r="U129" s="247">
        <v>0</v>
      </c>
      <c r="V129" s="247">
        <f>U129*H129</f>
        <v>0</v>
      </c>
      <c r="W129" s="247">
        <v>0</v>
      </c>
      <c r="X129" s="248">
        <f>W129*H129</f>
        <v>0</v>
      </c>
      <c r="Y129" s="35"/>
      <c r="Z129" s="35"/>
      <c r="AA129" s="35"/>
      <c r="AB129" s="35"/>
      <c r="AC129" s="35"/>
      <c r="AD129" s="35"/>
      <c r="AE129" s="35"/>
      <c r="AR129" s="249" t="s">
        <v>135</v>
      </c>
      <c r="AT129" s="249" t="s">
        <v>131</v>
      </c>
      <c r="AU129" s="249" t="s">
        <v>91</v>
      </c>
      <c r="AY129" s="14" t="s">
        <v>128</v>
      </c>
      <c r="BE129" s="250">
        <f>IF(O129="základná",K129,0)</f>
        <v>0</v>
      </c>
      <c r="BF129" s="250">
        <f>IF(O129="znížená",K129,0)</f>
        <v>0</v>
      </c>
      <c r="BG129" s="250">
        <f>IF(O129="zákl. prenesená",K129,0)</f>
        <v>0</v>
      </c>
      <c r="BH129" s="250">
        <f>IF(O129="zníž. prenesená",K129,0)</f>
        <v>0</v>
      </c>
      <c r="BI129" s="250">
        <f>IF(O129="nulová",K129,0)</f>
        <v>0</v>
      </c>
      <c r="BJ129" s="14" t="s">
        <v>91</v>
      </c>
      <c r="BK129" s="250">
        <f>ROUND(P129*H129,2)</f>
        <v>0</v>
      </c>
      <c r="BL129" s="14" t="s">
        <v>135</v>
      </c>
      <c r="BM129" s="249" t="s">
        <v>314</v>
      </c>
    </row>
    <row r="130" s="2" customFormat="1" ht="33" customHeight="1">
      <c r="A130" s="35"/>
      <c r="B130" s="36"/>
      <c r="C130" s="251" t="s">
        <v>144</v>
      </c>
      <c r="D130" s="251" t="s">
        <v>125</v>
      </c>
      <c r="E130" s="252" t="s">
        <v>315</v>
      </c>
      <c r="F130" s="253" t="s">
        <v>316</v>
      </c>
      <c r="G130" s="254" t="s">
        <v>138</v>
      </c>
      <c r="H130" s="255">
        <v>1</v>
      </c>
      <c r="I130" s="256"/>
      <c r="J130" s="257"/>
      <c r="K130" s="258">
        <f>ROUND(P130*H130,2)</f>
        <v>0</v>
      </c>
      <c r="L130" s="257"/>
      <c r="M130" s="259"/>
      <c r="N130" s="260" t="s">
        <v>1</v>
      </c>
      <c r="O130" s="245" t="s">
        <v>39</v>
      </c>
      <c r="P130" s="246">
        <f>I130+J130</f>
        <v>0</v>
      </c>
      <c r="Q130" s="246">
        <f>ROUND(I130*H130,2)</f>
        <v>0</v>
      </c>
      <c r="R130" s="246">
        <f>ROUND(J130*H130,2)</f>
        <v>0</v>
      </c>
      <c r="S130" s="94"/>
      <c r="T130" s="247">
        <f>S130*H130</f>
        <v>0</v>
      </c>
      <c r="U130" s="247">
        <v>0</v>
      </c>
      <c r="V130" s="247">
        <f>U130*H130</f>
        <v>0</v>
      </c>
      <c r="W130" s="247">
        <v>0</v>
      </c>
      <c r="X130" s="248">
        <f>W130*H130</f>
        <v>0</v>
      </c>
      <c r="Y130" s="35"/>
      <c r="Z130" s="35"/>
      <c r="AA130" s="35"/>
      <c r="AB130" s="35"/>
      <c r="AC130" s="35"/>
      <c r="AD130" s="35"/>
      <c r="AE130" s="35"/>
      <c r="AR130" s="249" t="s">
        <v>139</v>
      </c>
      <c r="AT130" s="249" t="s">
        <v>125</v>
      </c>
      <c r="AU130" s="249" t="s">
        <v>91</v>
      </c>
      <c r="AY130" s="14" t="s">
        <v>128</v>
      </c>
      <c r="BE130" s="250">
        <f>IF(O130="základná",K130,0)</f>
        <v>0</v>
      </c>
      <c r="BF130" s="250">
        <f>IF(O130="znížená",K130,0)</f>
        <v>0</v>
      </c>
      <c r="BG130" s="250">
        <f>IF(O130="zákl. prenesená",K130,0)</f>
        <v>0</v>
      </c>
      <c r="BH130" s="250">
        <f>IF(O130="zníž. prenesená",K130,0)</f>
        <v>0</v>
      </c>
      <c r="BI130" s="250">
        <f>IF(O130="nulová",K130,0)</f>
        <v>0</v>
      </c>
      <c r="BJ130" s="14" t="s">
        <v>91</v>
      </c>
      <c r="BK130" s="250">
        <f>ROUND(P130*H130,2)</f>
        <v>0</v>
      </c>
      <c r="BL130" s="14" t="s">
        <v>135</v>
      </c>
      <c r="BM130" s="249" t="s">
        <v>317</v>
      </c>
    </row>
    <row r="131" s="2" customFormat="1" ht="37.8" customHeight="1">
      <c r="A131" s="35"/>
      <c r="B131" s="36"/>
      <c r="C131" s="236" t="s">
        <v>147</v>
      </c>
      <c r="D131" s="236" t="s">
        <v>131</v>
      </c>
      <c r="E131" s="237" t="s">
        <v>318</v>
      </c>
      <c r="F131" s="238" t="s">
        <v>319</v>
      </c>
      <c r="G131" s="239" t="s">
        <v>138</v>
      </c>
      <c r="H131" s="240">
        <v>8</v>
      </c>
      <c r="I131" s="241"/>
      <c r="J131" s="241"/>
      <c r="K131" s="242">
        <f>ROUND(P131*H131,2)</f>
        <v>0</v>
      </c>
      <c r="L131" s="243"/>
      <c r="M131" s="41"/>
      <c r="N131" s="244" t="s">
        <v>1</v>
      </c>
      <c r="O131" s="245" t="s">
        <v>39</v>
      </c>
      <c r="P131" s="246">
        <f>I131+J131</f>
        <v>0</v>
      </c>
      <c r="Q131" s="246">
        <f>ROUND(I131*H131,2)</f>
        <v>0</v>
      </c>
      <c r="R131" s="246">
        <f>ROUND(J131*H131,2)</f>
        <v>0</v>
      </c>
      <c r="S131" s="94"/>
      <c r="T131" s="247">
        <f>S131*H131</f>
        <v>0</v>
      </c>
      <c r="U131" s="247">
        <v>0</v>
      </c>
      <c r="V131" s="247">
        <f>U131*H131</f>
        <v>0</v>
      </c>
      <c r="W131" s="247">
        <v>0</v>
      </c>
      <c r="X131" s="248">
        <f>W131*H131</f>
        <v>0</v>
      </c>
      <c r="Y131" s="35"/>
      <c r="Z131" s="35"/>
      <c r="AA131" s="35"/>
      <c r="AB131" s="35"/>
      <c r="AC131" s="35"/>
      <c r="AD131" s="35"/>
      <c r="AE131" s="35"/>
      <c r="AR131" s="249" t="s">
        <v>135</v>
      </c>
      <c r="AT131" s="249" t="s">
        <v>131</v>
      </c>
      <c r="AU131" s="249" t="s">
        <v>91</v>
      </c>
      <c r="AY131" s="14" t="s">
        <v>128</v>
      </c>
      <c r="BE131" s="250">
        <f>IF(O131="základná",K131,0)</f>
        <v>0</v>
      </c>
      <c r="BF131" s="250">
        <f>IF(O131="znížená",K131,0)</f>
        <v>0</v>
      </c>
      <c r="BG131" s="250">
        <f>IF(O131="zákl. prenesená",K131,0)</f>
        <v>0</v>
      </c>
      <c r="BH131" s="250">
        <f>IF(O131="zníž. prenesená",K131,0)</f>
        <v>0</v>
      </c>
      <c r="BI131" s="250">
        <f>IF(O131="nulová",K131,0)</f>
        <v>0</v>
      </c>
      <c r="BJ131" s="14" t="s">
        <v>91</v>
      </c>
      <c r="BK131" s="250">
        <f>ROUND(P131*H131,2)</f>
        <v>0</v>
      </c>
      <c r="BL131" s="14" t="s">
        <v>135</v>
      </c>
      <c r="BM131" s="249" t="s">
        <v>320</v>
      </c>
    </row>
    <row r="132" s="2" customFormat="1" ht="16.5" customHeight="1">
      <c r="A132" s="35"/>
      <c r="B132" s="36"/>
      <c r="C132" s="251" t="s">
        <v>151</v>
      </c>
      <c r="D132" s="251" t="s">
        <v>125</v>
      </c>
      <c r="E132" s="252" t="s">
        <v>321</v>
      </c>
      <c r="F132" s="253" t="s">
        <v>322</v>
      </c>
      <c r="G132" s="254" t="s">
        <v>138</v>
      </c>
      <c r="H132" s="255">
        <v>8</v>
      </c>
      <c r="I132" s="256"/>
      <c r="J132" s="257"/>
      <c r="K132" s="258">
        <f>ROUND(P132*H132,2)</f>
        <v>0</v>
      </c>
      <c r="L132" s="257"/>
      <c r="M132" s="259"/>
      <c r="N132" s="260" t="s">
        <v>1</v>
      </c>
      <c r="O132" s="245" t="s">
        <v>39</v>
      </c>
      <c r="P132" s="246">
        <f>I132+J132</f>
        <v>0</v>
      </c>
      <c r="Q132" s="246">
        <f>ROUND(I132*H132,2)</f>
        <v>0</v>
      </c>
      <c r="R132" s="246">
        <f>ROUND(J132*H132,2)</f>
        <v>0</v>
      </c>
      <c r="S132" s="94"/>
      <c r="T132" s="247">
        <f>S132*H132</f>
        <v>0</v>
      </c>
      <c r="U132" s="247">
        <v>0.00016000000000000001</v>
      </c>
      <c r="V132" s="247">
        <f>U132*H132</f>
        <v>0.0012800000000000001</v>
      </c>
      <c r="W132" s="247">
        <v>0</v>
      </c>
      <c r="X132" s="248">
        <f>W132*H132</f>
        <v>0</v>
      </c>
      <c r="Y132" s="35"/>
      <c r="Z132" s="35"/>
      <c r="AA132" s="35"/>
      <c r="AB132" s="35"/>
      <c r="AC132" s="35"/>
      <c r="AD132" s="35"/>
      <c r="AE132" s="35"/>
      <c r="AR132" s="249" t="s">
        <v>161</v>
      </c>
      <c r="AT132" s="249" t="s">
        <v>125</v>
      </c>
      <c r="AU132" s="249" t="s">
        <v>91</v>
      </c>
      <c r="AY132" s="14" t="s">
        <v>128</v>
      </c>
      <c r="BE132" s="250">
        <f>IF(O132="základná",K132,0)</f>
        <v>0</v>
      </c>
      <c r="BF132" s="250">
        <f>IF(O132="znížená",K132,0)</f>
        <v>0</v>
      </c>
      <c r="BG132" s="250">
        <f>IF(O132="zákl. prenesená",K132,0)</f>
        <v>0</v>
      </c>
      <c r="BH132" s="250">
        <f>IF(O132="zníž. prenesená",K132,0)</f>
        <v>0</v>
      </c>
      <c r="BI132" s="250">
        <f>IF(O132="nulová",K132,0)</f>
        <v>0</v>
      </c>
      <c r="BJ132" s="14" t="s">
        <v>91</v>
      </c>
      <c r="BK132" s="250">
        <f>ROUND(P132*H132,2)</f>
        <v>0</v>
      </c>
      <c r="BL132" s="14" t="s">
        <v>161</v>
      </c>
      <c r="BM132" s="249" t="s">
        <v>323</v>
      </c>
    </row>
    <row r="133" s="2" customFormat="1" ht="24.15" customHeight="1">
      <c r="A133" s="35"/>
      <c r="B133" s="36"/>
      <c r="C133" s="236" t="s">
        <v>154</v>
      </c>
      <c r="D133" s="236" t="s">
        <v>131</v>
      </c>
      <c r="E133" s="237" t="s">
        <v>324</v>
      </c>
      <c r="F133" s="238" t="s">
        <v>325</v>
      </c>
      <c r="G133" s="239" t="s">
        <v>166</v>
      </c>
      <c r="H133" s="240">
        <v>10</v>
      </c>
      <c r="I133" s="241"/>
      <c r="J133" s="241"/>
      <c r="K133" s="242">
        <f>ROUND(P133*H133,2)</f>
        <v>0</v>
      </c>
      <c r="L133" s="243"/>
      <c r="M133" s="41"/>
      <c r="N133" s="244" t="s">
        <v>1</v>
      </c>
      <c r="O133" s="245" t="s">
        <v>39</v>
      </c>
      <c r="P133" s="246">
        <f>I133+J133</f>
        <v>0</v>
      </c>
      <c r="Q133" s="246">
        <f>ROUND(I133*H133,2)</f>
        <v>0</v>
      </c>
      <c r="R133" s="246">
        <f>ROUND(J133*H133,2)</f>
        <v>0</v>
      </c>
      <c r="S133" s="94"/>
      <c r="T133" s="247">
        <f>S133*H133</f>
        <v>0</v>
      </c>
      <c r="U133" s="247">
        <v>0</v>
      </c>
      <c r="V133" s="247">
        <f>U133*H133</f>
        <v>0</v>
      </c>
      <c r="W133" s="247">
        <v>0</v>
      </c>
      <c r="X133" s="248">
        <f>W133*H133</f>
        <v>0</v>
      </c>
      <c r="Y133" s="35"/>
      <c r="Z133" s="35"/>
      <c r="AA133" s="35"/>
      <c r="AB133" s="35"/>
      <c r="AC133" s="35"/>
      <c r="AD133" s="35"/>
      <c r="AE133" s="35"/>
      <c r="AR133" s="249" t="s">
        <v>135</v>
      </c>
      <c r="AT133" s="249" t="s">
        <v>131</v>
      </c>
      <c r="AU133" s="249" t="s">
        <v>91</v>
      </c>
      <c r="AY133" s="14" t="s">
        <v>128</v>
      </c>
      <c r="BE133" s="250">
        <f>IF(O133="základná",K133,0)</f>
        <v>0</v>
      </c>
      <c r="BF133" s="250">
        <f>IF(O133="znížená",K133,0)</f>
        <v>0</v>
      </c>
      <c r="BG133" s="250">
        <f>IF(O133="zákl. prenesená",K133,0)</f>
        <v>0</v>
      </c>
      <c r="BH133" s="250">
        <f>IF(O133="zníž. prenesená",K133,0)</f>
        <v>0</v>
      </c>
      <c r="BI133" s="250">
        <f>IF(O133="nulová",K133,0)</f>
        <v>0</v>
      </c>
      <c r="BJ133" s="14" t="s">
        <v>91</v>
      </c>
      <c r="BK133" s="250">
        <f>ROUND(P133*H133,2)</f>
        <v>0</v>
      </c>
      <c r="BL133" s="14" t="s">
        <v>135</v>
      </c>
      <c r="BM133" s="249" t="s">
        <v>326</v>
      </c>
    </row>
    <row r="134" s="2" customFormat="1" ht="37.8" customHeight="1">
      <c r="A134" s="35"/>
      <c r="B134" s="36"/>
      <c r="C134" s="251" t="s">
        <v>158</v>
      </c>
      <c r="D134" s="251" t="s">
        <v>125</v>
      </c>
      <c r="E134" s="252" t="s">
        <v>327</v>
      </c>
      <c r="F134" s="253" t="s">
        <v>328</v>
      </c>
      <c r="G134" s="254" t="s">
        <v>166</v>
      </c>
      <c r="H134" s="255">
        <v>10</v>
      </c>
      <c r="I134" s="256"/>
      <c r="J134" s="257"/>
      <c r="K134" s="258">
        <f>ROUND(P134*H134,2)</f>
        <v>0</v>
      </c>
      <c r="L134" s="257"/>
      <c r="M134" s="259"/>
      <c r="N134" s="260" t="s">
        <v>1</v>
      </c>
      <c r="O134" s="245" t="s">
        <v>39</v>
      </c>
      <c r="P134" s="246">
        <f>I134+J134</f>
        <v>0</v>
      </c>
      <c r="Q134" s="246">
        <f>ROUND(I134*H134,2)</f>
        <v>0</v>
      </c>
      <c r="R134" s="246">
        <f>ROUND(J134*H134,2)</f>
        <v>0</v>
      </c>
      <c r="S134" s="94"/>
      <c r="T134" s="247">
        <f>S134*H134</f>
        <v>0</v>
      </c>
      <c r="U134" s="247">
        <v>0.00063000000000000003</v>
      </c>
      <c r="V134" s="247">
        <f>U134*H134</f>
        <v>0.0063</v>
      </c>
      <c r="W134" s="247">
        <v>0</v>
      </c>
      <c r="X134" s="248">
        <f>W134*H134</f>
        <v>0</v>
      </c>
      <c r="Y134" s="35"/>
      <c r="Z134" s="35"/>
      <c r="AA134" s="35"/>
      <c r="AB134" s="35"/>
      <c r="AC134" s="35"/>
      <c r="AD134" s="35"/>
      <c r="AE134" s="35"/>
      <c r="AR134" s="249" t="s">
        <v>161</v>
      </c>
      <c r="AT134" s="249" t="s">
        <v>125</v>
      </c>
      <c r="AU134" s="249" t="s">
        <v>91</v>
      </c>
      <c r="AY134" s="14" t="s">
        <v>128</v>
      </c>
      <c r="BE134" s="250">
        <f>IF(O134="základná",K134,0)</f>
        <v>0</v>
      </c>
      <c r="BF134" s="250">
        <f>IF(O134="znížená",K134,0)</f>
        <v>0</v>
      </c>
      <c r="BG134" s="250">
        <f>IF(O134="zákl. prenesená",K134,0)</f>
        <v>0</v>
      </c>
      <c r="BH134" s="250">
        <f>IF(O134="zníž. prenesená",K134,0)</f>
        <v>0</v>
      </c>
      <c r="BI134" s="250">
        <f>IF(O134="nulová",K134,0)</f>
        <v>0</v>
      </c>
      <c r="BJ134" s="14" t="s">
        <v>91</v>
      </c>
      <c r="BK134" s="250">
        <f>ROUND(P134*H134,2)</f>
        <v>0</v>
      </c>
      <c r="BL134" s="14" t="s">
        <v>161</v>
      </c>
      <c r="BM134" s="249" t="s">
        <v>329</v>
      </c>
    </row>
    <row r="135" s="2" customFormat="1" ht="24.15" customHeight="1">
      <c r="A135" s="35"/>
      <c r="B135" s="36"/>
      <c r="C135" s="236" t="s">
        <v>163</v>
      </c>
      <c r="D135" s="236" t="s">
        <v>131</v>
      </c>
      <c r="E135" s="237" t="s">
        <v>330</v>
      </c>
      <c r="F135" s="238" t="s">
        <v>331</v>
      </c>
      <c r="G135" s="239" t="s">
        <v>166</v>
      </c>
      <c r="H135" s="240">
        <v>40</v>
      </c>
      <c r="I135" s="241"/>
      <c r="J135" s="241"/>
      <c r="K135" s="242">
        <f>ROUND(P135*H135,2)</f>
        <v>0</v>
      </c>
      <c r="L135" s="243"/>
      <c r="M135" s="41"/>
      <c r="N135" s="244" t="s">
        <v>1</v>
      </c>
      <c r="O135" s="245" t="s">
        <v>39</v>
      </c>
      <c r="P135" s="246">
        <f>I135+J135</f>
        <v>0</v>
      </c>
      <c r="Q135" s="246">
        <f>ROUND(I135*H135,2)</f>
        <v>0</v>
      </c>
      <c r="R135" s="246">
        <f>ROUND(J135*H135,2)</f>
        <v>0</v>
      </c>
      <c r="S135" s="94"/>
      <c r="T135" s="247">
        <f>S135*H135</f>
        <v>0</v>
      </c>
      <c r="U135" s="247">
        <v>0</v>
      </c>
      <c r="V135" s="247">
        <f>U135*H135</f>
        <v>0</v>
      </c>
      <c r="W135" s="247">
        <v>0</v>
      </c>
      <c r="X135" s="248">
        <f>W135*H135</f>
        <v>0</v>
      </c>
      <c r="Y135" s="35"/>
      <c r="Z135" s="35"/>
      <c r="AA135" s="35"/>
      <c r="AB135" s="35"/>
      <c r="AC135" s="35"/>
      <c r="AD135" s="35"/>
      <c r="AE135" s="35"/>
      <c r="AR135" s="249" t="s">
        <v>135</v>
      </c>
      <c r="AT135" s="249" t="s">
        <v>131</v>
      </c>
      <c r="AU135" s="249" t="s">
        <v>91</v>
      </c>
      <c r="AY135" s="14" t="s">
        <v>128</v>
      </c>
      <c r="BE135" s="250">
        <f>IF(O135="základná",K135,0)</f>
        <v>0</v>
      </c>
      <c r="BF135" s="250">
        <f>IF(O135="znížená",K135,0)</f>
        <v>0</v>
      </c>
      <c r="BG135" s="250">
        <f>IF(O135="zákl. prenesená",K135,0)</f>
        <v>0</v>
      </c>
      <c r="BH135" s="250">
        <f>IF(O135="zníž. prenesená",K135,0)</f>
        <v>0</v>
      </c>
      <c r="BI135" s="250">
        <f>IF(O135="nulová",K135,0)</f>
        <v>0</v>
      </c>
      <c r="BJ135" s="14" t="s">
        <v>91</v>
      </c>
      <c r="BK135" s="250">
        <f>ROUND(P135*H135,2)</f>
        <v>0</v>
      </c>
      <c r="BL135" s="14" t="s">
        <v>135</v>
      </c>
      <c r="BM135" s="249" t="s">
        <v>332</v>
      </c>
    </row>
    <row r="136" s="2" customFormat="1" ht="37.8" customHeight="1">
      <c r="A136" s="35"/>
      <c r="B136" s="36"/>
      <c r="C136" s="251" t="s">
        <v>168</v>
      </c>
      <c r="D136" s="251" t="s">
        <v>125</v>
      </c>
      <c r="E136" s="252" t="s">
        <v>333</v>
      </c>
      <c r="F136" s="253" t="s">
        <v>334</v>
      </c>
      <c r="G136" s="254" t="s">
        <v>166</v>
      </c>
      <c r="H136" s="255">
        <v>40</v>
      </c>
      <c r="I136" s="256"/>
      <c r="J136" s="257"/>
      <c r="K136" s="258">
        <f>ROUND(P136*H136,2)</f>
        <v>0</v>
      </c>
      <c r="L136" s="257"/>
      <c r="M136" s="259"/>
      <c r="N136" s="260" t="s">
        <v>1</v>
      </c>
      <c r="O136" s="245" t="s">
        <v>39</v>
      </c>
      <c r="P136" s="246">
        <f>I136+J136</f>
        <v>0</v>
      </c>
      <c r="Q136" s="246">
        <f>ROUND(I136*H136,2)</f>
        <v>0</v>
      </c>
      <c r="R136" s="246">
        <f>ROUND(J136*H136,2)</f>
        <v>0</v>
      </c>
      <c r="S136" s="94"/>
      <c r="T136" s="247">
        <f>S136*H136</f>
        <v>0</v>
      </c>
      <c r="U136" s="247">
        <v>0.00012</v>
      </c>
      <c r="V136" s="247">
        <f>U136*H136</f>
        <v>0.0048000000000000004</v>
      </c>
      <c r="W136" s="247">
        <v>0</v>
      </c>
      <c r="X136" s="248">
        <f>W136*H136</f>
        <v>0</v>
      </c>
      <c r="Y136" s="35"/>
      <c r="Z136" s="35"/>
      <c r="AA136" s="35"/>
      <c r="AB136" s="35"/>
      <c r="AC136" s="35"/>
      <c r="AD136" s="35"/>
      <c r="AE136" s="35"/>
      <c r="AR136" s="249" t="s">
        <v>161</v>
      </c>
      <c r="AT136" s="249" t="s">
        <v>125</v>
      </c>
      <c r="AU136" s="249" t="s">
        <v>91</v>
      </c>
      <c r="AY136" s="14" t="s">
        <v>128</v>
      </c>
      <c r="BE136" s="250">
        <f>IF(O136="základná",K136,0)</f>
        <v>0</v>
      </c>
      <c r="BF136" s="250">
        <f>IF(O136="znížená",K136,0)</f>
        <v>0</v>
      </c>
      <c r="BG136" s="250">
        <f>IF(O136="zákl. prenesená",K136,0)</f>
        <v>0</v>
      </c>
      <c r="BH136" s="250">
        <f>IF(O136="zníž. prenesená",K136,0)</f>
        <v>0</v>
      </c>
      <c r="BI136" s="250">
        <f>IF(O136="nulová",K136,0)</f>
        <v>0</v>
      </c>
      <c r="BJ136" s="14" t="s">
        <v>91</v>
      </c>
      <c r="BK136" s="250">
        <f>ROUND(P136*H136,2)</f>
        <v>0</v>
      </c>
      <c r="BL136" s="14" t="s">
        <v>161</v>
      </c>
      <c r="BM136" s="249" t="s">
        <v>335</v>
      </c>
    </row>
    <row r="137" s="2" customFormat="1" ht="33" customHeight="1">
      <c r="A137" s="35"/>
      <c r="B137" s="36"/>
      <c r="C137" s="236" t="s">
        <v>172</v>
      </c>
      <c r="D137" s="236" t="s">
        <v>131</v>
      </c>
      <c r="E137" s="237" t="s">
        <v>336</v>
      </c>
      <c r="F137" s="238" t="s">
        <v>337</v>
      </c>
      <c r="G137" s="239" t="s">
        <v>166</v>
      </c>
      <c r="H137" s="240">
        <v>100</v>
      </c>
      <c r="I137" s="241"/>
      <c r="J137" s="241"/>
      <c r="K137" s="242">
        <f>ROUND(P137*H137,2)</f>
        <v>0</v>
      </c>
      <c r="L137" s="243"/>
      <c r="M137" s="41"/>
      <c r="N137" s="244" t="s">
        <v>1</v>
      </c>
      <c r="O137" s="245" t="s">
        <v>39</v>
      </c>
      <c r="P137" s="246">
        <f>I137+J137</f>
        <v>0</v>
      </c>
      <c r="Q137" s="246">
        <f>ROUND(I137*H137,2)</f>
        <v>0</v>
      </c>
      <c r="R137" s="246">
        <f>ROUND(J137*H137,2)</f>
        <v>0</v>
      </c>
      <c r="S137" s="94"/>
      <c r="T137" s="247">
        <f>S137*H137</f>
        <v>0</v>
      </c>
      <c r="U137" s="247">
        <v>0</v>
      </c>
      <c r="V137" s="247">
        <f>U137*H137</f>
        <v>0</v>
      </c>
      <c r="W137" s="247">
        <v>0</v>
      </c>
      <c r="X137" s="248">
        <f>W137*H137</f>
        <v>0</v>
      </c>
      <c r="Y137" s="35"/>
      <c r="Z137" s="35"/>
      <c r="AA137" s="35"/>
      <c r="AB137" s="35"/>
      <c r="AC137" s="35"/>
      <c r="AD137" s="35"/>
      <c r="AE137" s="35"/>
      <c r="AR137" s="249" t="s">
        <v>135</v>
      </c>
      <c r="AT137" s="249" t="s">
        <v>131</v>
      </c>
      <c r="AU137" s="249" t="s">
        <v>91</v>
      </c>
      <c r="AY137" s="14" t="s">
        <v>128</v>
      </c>
      <c r="BE137" s="250">
        <f>IF(O137="základná",K137,0)</f>
        <v>0</v>
      </c>
      <c r="BF137" s="250">
        <f>IF(O137="znížená",K137,0)</f>
        <v>0</v>
      </c>
      <c r="BG137" s="250">
        <f>IF(O137="zákl. prenesená",K137,0)</f>
        <v>0</v>
      </c>
      <c r="BH137" s="250">
        <f>IF(O137="zníž. prenesená",K137,0)</f>
        <v>0</v>
      </c>
      <c r="BI137" s="250">
        <f>IF(O137="nulová",K137,0)</f>
        <v>0</v>
      </c>
      <c r="BJ137" s="14" t="s">
        <v>91</v>
      </c>
      <c r="BK137" s="250">
        <f>ROUND(P137*H137,2)</f>
        <v>0</v>
      </c>
      <c r="BL137" s="14" t="s">
        <v>135</v>
      </c>
      <c r="BM137" s="249" t="s">
        <v>338</v>
      </c>
    </row>
    <row r="138" s="2" customFormat="1" ht="24.15" customHeight="1">
      <c r="A138" s="35"/>
      <c r="B138" s="36"/>
      <c r="C138" s="251" t="s">
        <v>176</v>
      </c>
      <c r="D138" s="251" t="s">
        <v>125</v>
      </c>
      <c r="E138" s="252" t="s">
        <v>339</v>
      </c>
      <c r="F138" s="253" t="s">
        <v>340</v>
      </c>
      <c r="G138" s="254" t="s">
        <v>166</v>
      </c>
      <c r="H138" s="255">
        <v>100</v>
      </c>
      <c r="I138" s="256"/>
      <c r="J138" s="257"/>
      <c r="K138" s="258">
        <f>ROUND(P138*H138,2)</f>
        <v>0</v>
      </c>
      <c r="L138" s="257"/>
      <c r="M138" s="259"/>
      <c r="N138" s="260" t="s">
        <v>1</v>
      </c>
      <c r="O138" s="245" t="s">
        <v>39</v>
      </c>
      <c r="P138" s="246">
        <f>I138+J138</f>
        <v>0</v>
      </c>
      <c r="Q138" s="246">
        <f>ROUND(I138*H138,2)</f>
        <v>0</v>
      </c>
      <c r="R138" s="246">
        <f>ROUND(J138*H138,2)</f>
        <v>0</v>
      </c>
      <c r="S138" s="94"/>
      <c r="T138" s="247">
        <f>S138*H138</f>
        <v>0</v>
      </c>
      <c r="U138" s="247">
        <v>0.00173</v>
      </c>
      <c r="V138" s="247">
        <f>U138*H138</f>
        <v>0.17299999999999999</v>
      </c>
      <c r="W138" s="247">
        <v>0</v>
      </c>
      <c r="X138" s="248">
        <f>W138*H138</f>
        <v>0</v>
      </c>
      <c r="Y138" s="35"/>
      <c r="Z138" s="35"/>
      <c r="AA138" s="35"/>
      <c r="AB138" s="35"/>
      <c r="AC138" s="35"/>
      <c r="AD138" s="35"/>
      <c r="AE138" s="35"/>
      <c r="AR138" s="249" t="s">
        <v>161</v>
      </c>
      <c r="AT138" s="249" t="s">
        <v>125</v>
      </c>
      <c r="AU138" s="249" t="s">
        <v>91</v>
      </c>
      <c r="AY138" s="14" t="s">
        <v>128</v>
      </c>
      <c r="BE138" s="250">
        <f>IF(O138="základná",K138,0)</f>
        <v>0</v>
      </c>
      <c r="BF138" s="250">
        <f>IF(O138="znížená",K138,0)</f>
        <v>0</v>
      </c>
      <c r="BG138" s="250">
        <f>IF(O138="zákl. prenesená",K138,0)</f>
        <v>0</v>
      </c>
      <c r="BH138" s="250">
        <f>IF(O138="zníž. prenesená",K138,0)</f>
        <v>0</v>
      </c>
      <c r="BI138" s="250">
        <f>IF(O138="nulová",K138,0)</f>
        <v>0</v>
      </c>
      <c r="BJ138" s="14" t="s">
        <v>91</v>
      </c>
      <c r="BK138" s="250">
        <f>ROUND(P138*H138,2)</f>
        <v>0</v>
      </c>
      <c r="BL138" s="14" t="s">
        <v>161</v>
      </c>
      <c r="BM138" s="249" t="s">
        <v>341</v>
      </c>
    </row>
    <row r="139" s="2" customFormat="1" ht="16.5" customHeight="1">
      <c r="A139" s="35"/>
      <c r="B139" s="36"/>
      <c r="C139" s="251" t="s">
        <v>180</v>
      </c>
      <c r="D139" s="251" t="s">
        <v>125</v>
      </c>
      <c r="E139" s="252" t="s">
        <v>342</v>
      </c>
      <c r="F139" s="253" t="s">
        <v>343</v>
      </c>
      <c r="G139" s="254" t="s">
        <v>138</v>
      </c>
      <c r="H139" s="255">
        <v>20</v>
      </c>
      <c r="I139" s="256"/>
      <c r="J139" s="257"/>
      <c r="K139" s="258">
        <f>ROUND(P139*H139,2)</f>
        <v>0</v>
      </c>
      <c r="L139" s="257"/>
      <c r="M139" s="259"/>
      <c r="N139" s="260" t="s">
        <v>1</v>
      </c>
      <c r="O139" s="245" t="s">
        <v>39</v>
      </c>
      <c r="P139" s="246">
        <f>I139+J139</f>
        <v>0</v>
      </c>
      <c r="Q139" s="246">
        <f>ROUND(I139*H139,2)</f>
        <v>0</v>
      </c>
      <c r="R139" s="246">
        <f>ROUND(J139*H139,2)</f>
        <v>0</v>
      </c>
      <c r="S139" s="94"/>
      <c r="T139" s="247">
        <f>S139*H139</f>
        <v>0</v>
      </c>
      <c r="U139" s="247">
        <v>0.00093000000000000005</v>
      </c>
      <c r="V139" s="247">
        <f>U139*H139</f>
        <v>0.018600000000000002</v>
      </c>
      <c r="W139" s="247">
        <v>0</v>
      </c>
      <c r="X139" s="248">
        <f>W139*H139</f>
        <v>0</v>
      </c>
      <c r="Y139" s="35"/>
      <c r="Z139" s="35"/>
      <c r="AA139" s="35"/>
      <c r="AB139" s="35"/>
      <c r="AC139" s="35"/>
      <c r="AD139" s="35"/>
      <c r="AE139" s="35"/>
      <c r="AR139" s="249" t="s">
        <v>161</v>
      </c>
      <c r="AT139" s="249" t="s">
        <v>125</v>
      </c>
      <c r="AU139" s="249" t="s">
        <v>91</v>
      </c>
      <c r="AY139" s="14" t="s">
        <v>128</v>
      </c>
      <c r="BE139" s="250">
        <f>IF(O139="základná",K139,0)</f>
        <v>0</v>
      </c>
      <c r="BF139" s="250">
        <f>IF(O139="znížená",K139,0)</f>
        <v>0</v>
      </c>
      <c r="BG139" s="250">
        <f>IF(O139="zákl. prenesená",K139,0)</f>
        <v>0</v>
      </c>
      <c r="BH139" s="250">
        <f>IF(O139="zníž. prenesená",K139,0)</f>
        <v>0</v>
      </c>
      <c r="BI139" s="250">
        <f>IF(O139="nulová",K139,0)</f>
        <v>0</v>
      </c>
      <c r="BJ139" s="14" t="s">
        <v>91</v>
      </c>
      <c r="BK139" s="250">
        <f>ROUND(P139*H139,2)</f>
        <v>0</v>
      </c>
      <c r="BL139" s="14" t="s">
        <v>161</v>
      </c>
      <c r="BM139" s="249" t="s">
        <v>344</v>
      </c>
    </row>
    <row r="140" s="2" customFormat="1" ht="21.75" customHeight="1">
      <c r="A140" s="35"/>
      <c r="B140" s="36"/>
      <c r="C140" s="251" t="s">
        <v>184</v>
      </c>
      <c r="D140" s="251" t="s">
        <v>125</v>
      </c>
      <c r="E140" s="252" t="s">
        <v>345</v>
      </c>
      <c r="F140" s="253" t="s">
        <v>346</v>
      </c>
      <c r="G140" s="254" t="s">
        <v>166</v>
      </c>
      <c r="H140" s="255">
        <v>100</v>
      </c>
      <c r="I140" s="256"/>
      <c r="J140" s="257"/>
      <c r="K140" s="258">
        <f>ROUND(P140*H140,2)</f>
        <v>0</v>
      </c>
      <c r="L140" s="257"/>
      <c r="M140" s="259"/>
      <c r="N140" s="260" t="s">
        <v>1</v>
      </c>
      <c r="O140" s="245" t="s">
        <v>39</v>
      </c>
      <c r="P140" s="246">
        <f>I140+J140</f>
        <v>0</v>
      </c>
      <c r="Q140" s="246">
        <f>ROUND(I140*H140,2)</f>
        <v>0</v>
      </c>
      <c r="R140" s="246">
        <f>ROUND(J140*H140,2)</f>
        <v>0</v>
      </c>
      <c r="S140" s="94"/>
      <c r="T140" s="247">
        <f>S140*H140</f>
        <v>0</v>
      </c>
      <c r="U140" s="247">
        <v>0.0026900000000000001</v>
      </c>
      <c r="V140" s="247">
        <f>U140*H140</f>
        <v>0.26900000000000002</v>
      </c>
      <c r="W140" s="247">
        <v>0</v>
      </c>
      <c r="X140" s="248">
        <f>W140*H140</f>
        <v>0</v>
      </c>
      <c r="Y140" s="35"/>
      <c r="Z140" s="35"/>
      <c r="AA140" s="35"/>
      <c r="AB140" s="35"/>
      <c r="AC140" s="35"/>
      <c r="AD140" s="35"/>
      <c r="AE140" s="35"/>
      <c r="AR140" s="249" t="s">
        <v>161</v>
      </c>
      <c r="AT140" s="249" t="s">
        <v>125</v>
      </c>
      <c r="AU140" s="249" t="s">
        <v>91</v>
      </c>
      <c r="AY140" s="14" t="s">
        <v>128</v>
      </c>
      <c r="BE140" s="250">
        <f>IF(O140="základná",K140,0)</f>
        <v>0</v>
      </c>
      <c r="BF140" s="250">
        <f>IF(O140="znížená",K140,0)</f>
        <v>0</v>
      </c>
      <c r="BG140" s="250">
        <f>IF(O140="zákl. prenesená",K140,0)</f>
        <v>0</v>
      </c>
      <c r="BH140" s="250">
        <f>IF(O140="zníž. prenesená",K140,0)</f>
        <v>0</v>
      </c>
      <c r="BI140" s="250">
        <f>IF(O140="nulová",K140,0)</f>
        <v>0</v>
      </c>
      <c r="BJ140" s="14" t="s">
        <v>91</v>
      </c>
      <c r="BK140" s="250">
        <f>ROUND(P140*H140,2)</f>
        <v>0</v>
      </c>
      <c r="BL140" s="14" t="s">
        <v>161</v>
      </c>
      <c r="BM140" s="249" t="s">
        <v>347</v>
      </c>
    </row>
    <row r="141" s="2" customFormat="1" ht="24.15" customHeight="1">
      <c r="A141" s="35"/>
      <c r="B141" s="36"/>
      <c r="C141" s="236" t="s">
        <v>189</v>
      </c>
      <c r="D141" s="236" t="s">
        <v>131</v>
      </c>
      <c r="E141" s="237" t="s">
        <v>348</v>
      </c>
      <c r="F141" s="238" t="s">
        <v>349</v>
      </c>
      <c r="G141" s="239" t="s">
        <v>138</v>
      </c>
      <c r="H141" s="240">
        <v>5</v>
      </c>
      <c r="I141" s="241"/>
      <c r="J141" s="241"/>
      <c r="K141" s="242">
        <f>ROUND(P141*H141,2)</f>
        <v>0</v>
      </c>
      <c r="L141" s="243"/>
      <c r="M141" s="41"/>
      <c r="N141" s="244" t="s">
        <v>1</v>
      </c>
      <c r="O141" s="245" t="s">
        <v>39</v>
      </c>
      <c r="P141" s="246">
        <f>I141+J141</f>
        <v>0</v>
      </c>
      <c r="Q141" s="246">
        <f>ROUND(I141*H141,2)</f>
        <v>0</v>
      </c>
      <c r="R141" s="246">
        <f>ROUND(J141*H141,2)</f>
        <v>0</v>
      </c>
      <c r="S141" s="94"/>
      <c r="T141" s="247">
        <f>S141*H141</f>
        <v>0</v>
      </c>
      <c r="U141" s="247">
        <v>0</v>
      </c>
      <c r="V141" s="247">
        <f>U141*H141</f>
        <v>0</v>
      </c>
      <c r="W141" s="247">
        <v>0</v>
      </c>
      <c r="X141" s="248">
        <f>W141*H141</f>
        <v>0</v>
      </c>
      <c r="Y141" s="35"/>
      <c r="Z141" s="35"/>
      <c r="AA141" s="35"/>
      <c r="AB141" s="35"/>
      <c r="AC141" s="35"/>
      <c r="AD141" s="35"/>
      <c r="AE141" s="35"/>
      <c r="AR141" s="249" t="s">
        <v>135</v>
      </c>
      <c r="AT141" s="249" t="s">
        <v>131</v>
      </c>
      <c r="AU141" s="249" t="s">
        <v>91</v>
      </c>
      <c r="AY141" s="14" t="s">
        <v>128</v>
      </c>
      <c r="BE141" s="250">
        <f>IF(O141="základná",K141,0)</f>
        <v>0</v>
      </c>
      <c r="BF141" s="250">
        <f>IF(O141="znížená",K141,0)</f>
        <v>0</v>
      </c>
      <c r="BG141" s="250">
        <f>IF(O141="zákl. prenesená",K141,0)</f>
        <v>0</v>
      </c>
      <c r="BH141" s="250">
        <f>IF(O141="zníž. prenesená",K141,0)</f>
        <v>0</v>
      </c>
      <c r="BI141" s="250">
        <f>IF(O141="nulová",K141,0)</f>
        <v>0</v>
      </c>
      <c r="BJ141" s="14" t="s">
        <v>91</v>
      </c>
      <c r="BK141" s="250">
        <f>ROUND(P141*H141,2)</f>
        <v>0</v>
      </c>
      <c r="BL141" s="14" t="s">
        <v>135</v>
      </c>
      <c r="BM141" s="249" t="s">
        <v>350</v>
      </c>
    </row>
    <row r="142" s="2" customFormat="1" ht="16.5" customHeight="1">
      <c r="A142" s="35"/>
      <c r="B142" s="36"/>
      <c r="C142" s="251" t="s">
        <v>193</v>
      </c>
      <c r="D142" s="251" t="s">
        <v>125</v>
      </c>
      <c r="E142" s="252" t="s">
        <v>351</v>
      </c>
      <c r="F142" s="253" t="s">
        <v>352</v>
      </c>
      <c r="G142" s="254" t="s">
        <v>138</v>
      </c>
      <c r="H142" s="255">
        <v>5</v>
      </c>
      <c r="I142" s="256"/>
      <c r="J142" s="257"/>
      <c r="K142" s="258">
        <f>ROUND(P142*H142,2)</f>
        <v>0</v>
      </c>
      <c r="L142" s="257"/>
      <c r="M142" s="259"/>
      <c r="N142" s="260" t="s">
        <v>1</v>
      </c>
      <c r="O142" s="245" t="s">
        <v>39</v>
      </c>
      <c r="P142" s="246">
        <f>I142+J142</f>
        <v>0</v>
      </c>
      <c r="Q142" s="246">
        <f>ROUND(I142*H142,2)</f>
        <v>0</v>
      </c>
      <c r="R142" s="246">
        <f>ROUND(J142*H142,2)</f>
        <v>0</v>
      </c>
      <c r="S142" s="94"/>
      <c r="T142" s="247">
        <f>S142*H142</f>
        <v>0</v>
      </c>
      <c r="U142" s="247">
        <v>0.00010000000000000001</v>
      </c>
      <c r="V142" s="247">
        <f>U142*H142</f>
        <v>0.00050000000000000001</v>
      </c>
      <c r="W142" s="247">
        <v>0</v>
      </c>
      <c r="X142" s="248">
        <f>W142*H142</f>
        <v>0</v>
      </c>
      <c r="Y142" s="35"/>
      <c r="Z142" s="35"/>
      <c r="AA142" s="35"/>
      <c r="AB142" s="35"/>
      <c r="AC142" s="35"/>
      <c r="AD142" s="35"/>
      <c r="AE142" s="35"/>
      <c r="AR142" s="249" t="s">
        <v>161</v>
      </c>
      <c r="AT142" s="249" t="s">
        <v>125</v>
      </c>
      <c r="AU142" s="249" t="s">
        <v>91</v>
      </c>
      <c r="AY142" s="14" t="s">
        <v>128</v>
      </c>
      <c r="BE142" s="250">
        <f>IF(O142="základná",K142,0)</f>
        <v>0</v>
      </c>
      <c r="BF142" s="250">
        <f>IF(O142="znížená",K142,0)</f>
        <v>0</v>
      </c>
      <c r="BG142" s="250">
        <f>IF(O142="zákl. prenesená",K142,0)</f>
        <v>0</v>
      </c>
      <c r="BH142" s="250">
        <f>IF(O142="zníž. prenesená",K142,0)</f>
        <v>0</v>
      </c>
      <c r="BI142" s="250">
        <f>IF(O142="nulová",K142,0)</f>
        <v>0</v>
      </c>
      <c r="BJ142" s="14" t="s">
        <v>91</v>
      </c>
      <c r="BK142" s="250">
        <f>ROUND(P142*H142,2)</f>
        <v>0</v>
      </c>
      <c r="BL142" s="14" t="s">
        <v>161</v>
      </c>
      <c r="BM142" s="249" t="s">
        <v>353</v>
      </c>
    </row>
    <row r="143" s="2" customFormat="1" ht="24.15" customHeight="1">
      <c r="A143" s="35"/>
      <c r="B143" s="36"/>
      <c r="C143" s="236" t="s">
        <v>198</v>
      </c>
      <c r="D143" s="236" t="s">
        <v>131</v>
      </c>
      <c r="E143" s="237" t="s">
        <v>354</v>
      </c>
      <c r="F143" s="238" t="s">
        <v>355</v>
      </c>
      <c r="G143" s="239" t="s">
        <v>138</v>
      </c>
      <c r="H143" s="240">
        <v>2</v>
      </c>
      <c r="I143" s="241"/>
      <c r="J143" s="241"/>
      <c r="K143" s="242">
        <f>ROUND(P143*H143,2)</f>
        <v>0</v>
      </c>
      <c r="L143" s="243"/>
      <c r="M143" s="41"/>
      <c r="N143" s="244" t="s">
        <v>1</v>
      </c>
      <c r="O143" s="245" t="s">
        <v>39</v>
      </c>
      <c r="P143" s="246">
        <f>I143+J143</f>
        <v>0</v>
      </c>
      <c r="Q143" s="246">
        <f>ROUND(I143*H143,2)</f>
        <v>0</v>
      </c>
      <c r="R143" s="246">
        <f>ROUND(J143*H143,2)</f>
        <v>0</v>
      </c>
      <c r="S143" s="94"/>
      <c r="T143" s="247">
        <f>S143*H143</f>
        <v>0</v>
      </c>
      <c r="U143" s="247">
        <v>0</v>
      </c>
      <c r="V143" s="247">
        <f>U143*H143</f>
        <v>0</v>
      </c>
      <c r="W143" s="247">
        <v>0</v>
      </c>
      <c r="X143" s="248">
        <f>W143*H143</f>
        <v>0</v>
      </c>
      <c r="Y143" s="35"/>
      <c r="Z143" s="35"/>
      <c r="AA143" s="35"/>
      <c r="AB143" s="35"/>
      <c r="AC143" s="35"/>
      <c r="AD143" s="35"/>
      <c r="AE143" s="35"/>
      <c r="AR143" s="249" t="s">
        <v>135</v>
      </c>
      <c r="AT143" s="249" t="s">
        <v>131</v>
      </c>
      <c r="AU143" s="249" t="s">
        <v>91</v>
      </c>
      <c r="AY143" s="14" t="s">
        <v>128</v>
      </c>
      <c r="BE143" s="250">
        <f>IF(O143="základná",K143,0)</f>
        <v>0</v>
      </c>
      <c r="BF143" s="250">
        <f>IF(O143="znížená",K143,0)</f>
        <v>0</v>
      </c>
      <c r="BG143" s="250">
        <f>IF(O143="zákl. prenesená",K143,0)</f>
        <v>0</v>
      </c>
      <c r="BH143" s="250">
        <f>IF(O143="zníž. prenesená",K143,0)</f>
        <v>0</v>
      </c>
      <c r="BI143" s="250">
        <f>IF(O143="nulová",K143,0)</f>
        <v>0</v>
      </c>
      <c r="BJ143" s="14" t="s">
        <v>91</v>
      </c>
      <c r="BK143" s="250">
        <f>ROUND(P143*H143,2)</f>
        <v>0</v>
      </c>
      <c r="BL143" s="14" t="s">
        <v>135</v>
      </c>
      <c r="BM143" s="249" t="s">
        <v>356</v>
      </c>
    </row>
    <row r="144" s="2" customFormat="1" ht="16.5" customHeight="1">
      <c r="A144" s="35"/>
      <c r="B144" s="36"/>
      <c r="C144" s="251" t="s">
        <v>202</v>
      </c>
      <c r="D144" s="251" t="s">
        <v>125</v>
      </c>
      <c r="E144" s="252" t="s">
        <v>357</v>
      </c>
      <c r="F144" s="253" t="s">
        <v>358</v>
      </c>
      <c r="G144" s="254" t="s">
        <v>138</v>
      </c>
      <c r="H144" s="255">
        <v>2</v>
      </c>
      <c r="I144" s="256"/>
      <c r="J144" s="257"/>
      <c r="K144" s="258">
        <f>ROUND(P144*H144,2)</f>
        <v>0</v>
      </c>
      <c r="L144" s="257"/>
      <c r="M144" s="259"/>
      <c r="N144" s="260" t="s">
        <v>1</v>
      </c>
      <c r="O144" s="245" t="s">
        <v>39</v>
      </c>
      <c r="P144" s="246">
        <f>I144+J144</f>
        <v>0</v>
      </c>
      <c r="Q144" s="246">
        <f>ROUND(I144*H144,2)</f>
        <v>0</v>
      </c>
      <c r="R144" s="246">
        <f>ROUND(J144*H144,2)</f>
        <v>0</v>
      </c>
      <c r="S144" s="94"/>
      <c r="T144" s="247">
        <f>S144*H144</f>
        <v>0</v>
      </c>
      <c r="U144" s="247">
        <v>0.00010000000000000001</v>
      </c>
      <c r="V144" s="247">
        <f>U144*H144</f>
        <v>0.00020000000000000001</v>
      </c>
      <c r="W144" s="247">
        <v>0</v>
      </c>
      <c r="X144" s="248">
        <f>W144*H144</f>
        <v>0</v>
      </c>
      <c r="Y144" s="35"/>
      <c r="Z144" s="35"/>
      <c r="AA144" s="35"/>
      <c r="AB144" s="35"/>
      <c r="AC144" s="35"/>
      <c r="AD144" s="35"/>
      <c r="AE144" s="35"/>
      <c r="AR144" s="249" t="s">
        <v>161</v>
      </c>
      <c r="AT144" s="249" t="s">
        <v>125</v>
      </c>
      <c r="AU144" s="249" t="s">
        <v>91</v>
      </c>
      <c r="AY144" s="14" t="s">
        <v>128</v>
      </c>
      <c r="BE144" s="250">
        <f>IF(O144="základná",K144,0)</f>
        <v>0</v>
      </c>
      <c r="BF144" s="250">
        <f>IF(O144="znížená",K144,0)</f>
        <v>0</v>
      </c>
      <c r="BG144" s="250">
        <f>IF(O144="zákl. prenesená",K144,0)</f>
        <v>0</v>
      </c>
      <c r="BH144" s="250">
        <f>IF(O144="zníž. prenesená",K144,0)</f>
        <v>0</v>
      </c>
      <c r="BI144" s="250">
        <f>IF(O144="nulová",K144,0)</f>
        <v>0</v>
      </c>
      <c r="BJ144" s="14" t="s">
        <v>91</v>
      </c>
      <c r="BK144" s="250">
        <f>ROUND(P144*H144,2)</f>
        <v>0</v>
      </c>
      <c r="BL144" s="14" t="s">
        <v>161</v>
      </c>
      <c r="BM144" s="249" t="s">
        <v>359</v>
      </c>
    </row>
    <row r="145" s="2" customFormat="1" ht="24.15" customHeight="1">
      <c r="A145" s="35"/>
      <c r="B145" s="36"/>
      <c r="C145" s="236" t="s">
        <v>207</v>
      </c>
      <c r="D145" s="236" t="s">
        <v>131</v>
      </c>
      <c r="E145" s="237" t="s">
        <v>360</v>
      </c>
      <c r="F145" s="238" t="s">
        <v>361</v>
      </c>
      <c r="G145" s="239" t="s">
        <v>138</v>
      </c>
      <c r="H145" s="240">
        <v>1</v>
      </c>
      <c r="I145" s="241"/>
      <c r="J145" s="241"/>
      <c r="K145" s="242">
        <f>ROUND(P145*H145,2)</f>
        <v>0</v>
      </c>
      <c r="L145" s="243"/>
      <c r="M145" s="41"/>
      <c r="N145" s="244" t="s">
        <v>1</v>
      </c>
      <c r="O145" s="245" t="s">
        <v>39</v>
      </c>
      <c r="P145" s="246">
        <f>I145+J145</f>
        <v>0</v>
      </c>
      <c r="Q145" s="246">
        <f>ROUND(I145*H145,2)</f>
        <v>0</v>
      </c>
      <c r="R145" s="246">
        <f>ROUND(J145*H145,2)</f>
        <v>0</v>
      </c>
      <c r="S145" s="94"/>
      <c r="T145" s="247">
        <f>S145*H145</f>
        <v>0</v>
      </c>
      <c r="U145" s="247">
        <v>0</v>
      </c>
      <c r="V145" s="247">
        <f>U145*H145</f>
        <v>0</v>
      </c>
      <c r="W145" s="247">
        <v>0</v>
      </c>
      <c r="X145" s="248">
        <f>W145*H145</f>
        <v>0</v>
      </c>
      <c r="Y145" s="35"/>
      <c r="Z145" s="35"/>
      <c r="AA145" s="35"/>
      <c r="AB145" s="35"/>
      <c r="AC145" s="35"/>
      <c r="AD145" s="35"/>
      <c r="AE145" s="35"/>
      <c r="AR145" s="249" t="s">
        <v>135</v>
      </c>
      <c r="AT145" s="249" t="s">
        <v>131</v>
      </c>
      <c r="AU145" s="249" t="s">
        <v>91</v>
      </c>
      <c r="AY145" s="14" t="s">
        <v>128</v>
      </c>
      <c r="BE145" s="250">
        <f>IF(O145="základná",K145,0)</f>
        <v>0</v>
      </c>
      <c r="BF145" s="250">
        <f>IF(O145="znížená",K145,0)</f>
        <v>0</v>
      </c>
      <c r="BG145" s="250">
        <f>IF(O145="zákl. prenesená",K145,0)</f>
        <v>0</v>
      </c>
      <c r="BH145" s="250">
        <f>IF(O145="zníž. prenesená",K145,0)</f>
        <v>0</v>
      </c>
      <c r="BI145" s="250">
        <f>IF(O145="nulová",K145,0)</f>
        <v>0</v>
      </c>
      <c r="BJ145" s="14" t="s">
        <v>91</v>
      </c>
      <c r="BK145" s="250">
        <f>ROUND(P145*H145,2)</f>
        <v>0</v>
      </c>
      <c r="BL145" s="14" t="s">
        <v>135</v>
      </c>
      <c r="BM145" s="249" t="s">
        <v>362</v>
      </c>
    </row>
    <row r="146" s="2" customFormat="1" ht="24.15" customHeight="1">
      <c r="A146" s="35"/>
      <c r="B146" s="36"/>
      <c r="C146" s="251" t="s">
        <v>8</v>
      </c>
      <c r="D146" s="251" t="s">
        <v>125</v>
      </c>
      <c r="E146" s="252" t="s">
        <v>363</v>
      </c>
      <c r="F146" s="253" t="s">
        <v>364</v>
      </c>
      <c r="G146" s="254" t="s">
        <v>138</v>
      </c>
      <c r="H146" s="255">
        <v>1</v>
      </c>
      <c r="I146" s="256"/>
      <c r="J146" s="257"/>
      <c r="K146" s="258">
        <f>ROUND(P146*H146,2)</f>
        <v>0</v>
      </c>
      <c r="L146" s="257"/>
      <c r="M146" s="259"/>
      <c r="N146" s="260" t="s">
        <v>1</v>
      </c>
      <c r="O146" s="245" t="s">
        <v>39</v>
      </c>
      <c r="P146" s="246">
        <f>I146+J146</f>
        <v>0</v>
      </c>
      <c r="Q146" s="246">
        <f>ROUND(I146*H146,2)</f>
        <v>0</v>
      </c>
      <c r="R146" s="246">
        <f>ROUND(J146*H146,2)</f>
        <v>0</v>
      </c>
      <c r="S146" s="94"/>
      <c r="T146" s="247">
        <f>S146*H146</f>
        <v>0</v>
      </c>
      <c r="U146" s="247">
        <v>0.00040000000000000002</v>
      </c>
      <c r="V146" s="247">
        <f>U146*H146</f>
        <v>0.00040000000000000002</v>
      </c>
      <c r="W146" s="247">
        <v>0</v>
      </c>
      <c r="X146" s="248">
        <f>W146*H146</f>
        <v>0</v>
      </c>
      <c r="Y146" s="35"/>
      <c r="Z146" s="35"/>
      <c r="AA146" s="35"/>
      <c r="AB146" s="35"/>
      <c r="AC146" s="35"/>
      <c r="AD146" s="35"/>
      <c r="AE146" s="35"/>
      <c r="AR146" s="249" t="s">
        <v>161</v>
      </c>
      <c r="AT146" s="249" t="s">
        <v>125</v>
      </c>
      <c r="AU146" s="249" t="s">
        <v>91</v>
      </c>
      <c r="AY146" s="14" t="s">
        <v>128</v>
      </c>
      <c r="BE146" s="250">
        <f>IF(O146="základná",K146,0)</f>
        <v>0</v>
      </c>
      <c r="BF146" s="250">
        <f>IF(O146="znížená",K146,0)</f>
        <v>0</v>
      </c>
      <c r="BG146" s="250">
        <f>IF(O146="zákl. prenesená",K146,0)</f>
        <v>0</v>
      </c>
      <c r="BH146" s="250">
        <f>IF(O146="zníž. prenesená",K146,0)</f>
        <v>0</v>
      </c>
      <c r="BI146" s="250">
        <f>IF(O146="nulová",K146,0)</f>
        <v>0</v>
      </c>
      <c r="BJ146" s="14" t="s">
        <v>91</v>
      </c>
      <c r="BK146" s="250">
        <f>ROUND(P146*H146,2)</f>
        <v>0</v>
      </c>
      <c r="BL146" s="14" t="s">
        <v>161</v>
      </c>
      <c r="BM146" s="249" t="s">
        <v>365</v>
      </c>
    </row>
    <row r="147" s="2" customFormat="1" ht="24.15" customHeight="1">
      <c r="A147" s="35"/>
      <c r="B147" s="36"/>
      <c r="C147" s="236" t="s">
        <v>214</v>
      </c>
      <c r="D147" s="236" t="s">
        <v>131</v>
      </c>
      <c r="E147" s="237" t="s">
        <v>366</v>
      </c>
      <c r="F147" s="238" t="s">
        <v>367</v>
      </c>
      <c r="G147" s="239" t="s">
        <v>138</v>
      </c>
      <c r="H147" s="240">
        <v>1</v>
      </c>
      <c r="I147" s="241"/>
      <c r="J147" s="241"/>
      <c r="K147" s="242">
        <f>ROUND(P147*H147,2)</f>
        <v>0</v>
      </c>
      <c r="L147" s="243"/>
      <c r="M147" s="41"/>
      <c r="N147" s="244" t="s">
        <v>1</v>
      </c>
      <c r="O147" s="245" t="s">
        <v>39</v>
      </c>
      <c r="P147" s="246">
        <f>I147+J147</f>
        <v>0</v>
      </c>
      <c r="Q147" s="246">
        <f>ROUND(I147*H147,2)</f>
        <v>0</v>
      </c>
      <c r="R147" s="246">
        <f>ROUND(J147*H147,2)</f>
        <v>0</v>
      </c>
      <c r="S147" s="94"/>
      <c r="T147" s="247">
        <f>S147*H147</f>
        <v>0</v>
      </c>
      <c r="U147" s="247">
        <v>0</v>
      </c>
      <c r="V147" s="247">
        <f>U147*H147</f>
        <v>0</v>
      </c>
      <c r="W147" s="247">
        <v>0</v>
      </c>
      <c r="X147" s="248">
        <f>W147*H147</f>
        <v>0</v>
      </c>
      <c r="Y147" s="35"/>
      <c r="Z147" s="35"/>
      <c r="AA147" s="35"/>
      <c r="AB147" s="35"/>
      <c r="AC147" s="35"/>
      <c r="AD147" s="35"/>
      <c r="AE147" s="35"/>
      <c r="AR147" s="249" t="s">
        <v>135</v>
      </c>
      <c r="AT147" s="249" t="s">
        <v>131</v>
      </c>
      <c r="AU147" s="249" t="s">
        <v>91</v>
      </c>
      <c r="AY147" s="14" t="s">
        <v>128</v>
      </c>
      <c r="BE147" s="250">
        <f>IF(O147="základná",K147,0)</f>
        <v>0</v>
      </c>
      <c r="BF147" s="250">
        <f>IF(O147="znížená",K147,0)</f>
        <v>0</v>
      </c>
      <c r="BG147" s="250">
        <f>IF(O147="zákl. prenesená",K147,0)</f>
        <v>0</v>
      </c>
      <c r="BH147" s="250">
        <f>IF(O147="zníž. prenesená",K147,0)</f>
        <v>0</v>
      </c>
      <c r="BI147" s="250">
        <f>IF(O147="nulová",K147,0)</f>
        <v>0</v>
      </c>
      <c r="BJ147" s="14" t="s">
        <v>91</v>
      </c>
      <c r="BK147" s="250">
        <f>ROUND(P147*H147,2)</f>
        <v>0</v>
      </c>
      <c r="BL147" s="14" t="s">
        <v>135</v>
      </c>
      <c r="BM147" s="249" t="s">
        <v>368</v>
      </c>
    </row>
    <row r="148" s="2" customFormat="1" ht="24.15" customHeight="1">
      <c r="A148" s="35"/>
      <c r="B148" s="36"/>
      <c r="C148" s="251" t="s">
        <v>218</v>
      </c>
      <c r="D148" s="251" t="s">
        <v>125</v>
      </c>
      <c r="E148" s="252" t="s">
        <v>369</v>
      </c>
      <c r="F148" s="253" t="s">
        <v>370</v>
      </c>
      <c r="G148" s="254" t="s">
        <v>138</v>
      </c>
      <c r="H148" s="255">
        <v>1</v>
      </c>
      <c r="I148" s="256"/>
      <c r="J148" s="257"/>
      <c r="K148" s="258">
        <f>ROUND(P148*H148,2)</f>
        <v>0</v>
      </c>
      <c r="L148" s="257"/>
      <c r="M148" s="259"/>
      <c r="N148" s="260" t="s">
        <v>1</v>
      </c>
      <c r="O148" s="245" t="s">
        <v>39</v>
      </c>
      <c r="P148" s="246">
        <f>I148+J148</f>
        <v>0</v>
      </c>
      <c r="Q148" s="246">
        <f>ROUND(I148*H148,2)</f>
        <v>0</v>
      </c>
      <c r="R148" s="246">
        <f>ROUND(J148*H148,2)</f>
        <v>0</v>
      </c>
      <c r="S148" s="94"/>
      <c r="T148" s="247">
        <f>S148*H148</f>
        <v>0</v>
      </c>
      <c r="U148" s="247">
        <v>0.00010000000000000001</v>
      </c>
      <c r="V148" s="247">
        <f>U148*H148</f>
        <v>0.00010000000000000001</v>
      </c>
      <c r="W148" s="247">
        <v>0</v>
      </c>
      <c r="X148" s="248">
        <f>W148*H148</f>
        <v>0</v>
      </c>
      <c r="Y148" s="35"/>
      <c r="Z148" s="35"/>
      <c r="AA148" s="35"/>
      <c r="AB148" s="35"/>
      <c r="AC148" s="35"/>
      <c r="AD148" s="35"/>
      <c r="AE148" s="35"/>
      <c r="AR148" s="249" t="s">
        <v>161</v>
      </c>
      <c r="AT148" s="249" t="s">
        <v>125</v>
      </c>
      <c r="AU148" s="249" t="s">
        <v>91</v>
      </c>
      <c r="AY148" s="14" t="s">
        <v>128</v>
      </c>
      <c r="BE148" s="250">
        <f>IF(O148="základná",K148,0)</f>
        <v>0</v>
      </c>
      <c r="BF148" s="250">
        <f>IF(O148="znížená",K148,0)</f>
        <v>0</v>
      </c>
      <c r="BG148" s="250">
        <f>IF(O148="zákl. prenesená",K148,0)</f>
        <v>0</v>
      </c>
      <c r="BH148" s="250">
        <f>IF(O148="zníž. prenesená",K148,0)</f>
        <v>0</v>
      </c>
      <c r="BI148" s="250">
        <f>IF(O148="nulová",K148,0)</f>
        <v>0</v>
      </c>
      <c r="BJ148" s="14" t="s">
        <v>91</v>
      </c>
      <c r="BK148" s="250">
        <f>ROUND(P148*H148,2)</f>
        <v>0</v>
      </c>
      <c r="BL148" s="14" t="s">
        <v>161</v>
      </c>
      <c r="BM148" s="249" t="s">
        <v>371</v>
      </c>
    </row>
    <row r="149" s="2" customFormat="1" ht="37.8" customHeight="1">
      <c r="A149" s="35"/>
      <c r="B149" s="36"/>
      <c r="C149" s="236" t="s">
        <v>222</v>
      </c>
      <c r="D149" s="236" t="s">
        <v>131</v>
      </c>
      <c r="E149" s="237" t="s">
        <v>372</v>
      </c>
      <c r="F149" s="238" t="s">
        <v>373</v>
      </c>
      <c r="G149" s="239" t="s">
        <v>138</v>
      </c>
      <c r="H149" s="240">
        <v>1</v>
      </c>
      <c r="I149" s="241"/>
      <c r="J149" s="241"/>
      <c r="K149" s="242">
        <f>ROUND(P149*H149,2)</f>
        <v>0</v>
      </c>
      <c r="L149" s="243"/>
      <c r="M149" s="41"/>
      <c r="N149" s="244" t="s">
        <v>1</v>
      </c>
      <c r="O149" s="245" t="s">
        <v>39</v>
      </c>
      <c r="P149" s="246">
        <f>I149+J149</f>
        <v>0</v>
      </c>
      <c r="Q149" s="246">
        <f>ROUND(I149*H149,2)</f>
        <v>0</v>
      </c>
      <c r="R149" s="246">
        <f>ROUND(J149*H149,2)</f>
        <v>0</v>
      </c>
      <c r="S149" s="94"/>
      <c r="T149" s="247">
        <f>S149*H149</f>
        <v>0</v>
      </c>
      <c r="U149" s="247">
        <v>0</v>
      </c>
      <c r="V149" s="247">
        <f>U149*H149</f>
        <v>0</v>
      </c>
      <c r="W149" s="247">
        <v>0</v>
      </c>
      <c r="X149" s="248">
        <f>W149*H149</f>
        <v>0</v>
      </c>
      <c r="Y149" s="35"/>
      <c r="Z149" s="35"/>
      <c r="AA149" s="35"/>
      <c r="AB149" s="35"/>
      <c r="AC149" s="35"/>
      <c r="AD149" s="35"/>
      <c r="AE149" s="35"/>
      <c r="AR149" s="249" t="s">
        <v>135</v>
      </c>
      <c r="AT149" s="249" t="s">
        <v>131</v>
      </c>
      <c r="AU149" s="249" t="s">
        <v>91</v>
      </c>
      <c r="AY149" s="14" t="s">
        <v>128</v>
      </c>
      <c r="BE149" s="250">
        <f>IF(O149="základná",K149,0)</f>
        <v>0</v>
      </c>
      <c r="BF149" s="250">
        <f>IF(O149="znížená",K149,0)</f>
        <v>0</v>
      </c>
      <c r="BG149" s="250">
        <f>IF(O149="zákl. prenesená",K149,0)</f>
        <v>0</v>
      </c>
      <c r="BH149" s="250">
        <f>IF(O149="zníž. prenesená",K149,0)</f>
        <v>0</v>
      </c>
      <c r="BI149" s="250">
        <f>IF(O149="nulová",K149,0)</f>
        <v>0</v>
      </c>
      <c r="BJ149" s="14" t="s">
        <v>91</v>
      </c>
      <c r="BK149" s="250">
        <f>ROUND(P149*H149,2)</f>
        <v>0</v>
      </c>
      <c r="BL149" s="14" t="s">
        <v>135</v>
      </c>
      <c r="BM149" s="249" t="s">
        <v>374</v>
      </c>
    </row>
    <row r="150" s="2" customFormat="1" ht="24.15" customHeight="1">
      <c r="A150" s="35"/>
      <c r="B150" s="36"/>
      <c r="C150" s="251" t="s">
        <v>226</v>
      </c>
      <c r="D150" s="251" t="s">
        <v>125</v>
      </c>
      <c r="E150" s="252" t="s">
        <v>375</v>
      </c>
      <c r="F150" s="253" t="s">
        <v>376</v>
      </c>
      <c r="G150" s="254" t="s">
        <v>138</v>
      </c>
      <c r="H150" s="255">
        <v>1</v>
      </c>
      <c r="I150" s="256"/>
      <c r="J150" s="257"/>
      <c r="K150" s="258">
        <f>ROUND(P150*H150,2)</f>
        <v>0</v>
      </c>
      <c r="L150" s="257"/>
      <c r="M150" s="259"/>
      <c r="N150" s="260" t="s">
        <v>1</v>
      </c>
      <c r="O150" s="245" t="s">
        <v>39</v>
      </c>
      <c r="P150" s="246">
        <f>I150+J150</f>
        <v>0</v>
      </c>
      <c r="Q150" s="246">
        <f>ROUND(I150*H150,2)</f>
        <v>0</v>
      </c>
      <c r="R150" s="246">
        <f>ROUND(J150*H150,2)</f>
        <v>0</v>
      </c>
      <c r="S150" s="94"/>
      <c r="T150" s="247">
        <f>S150*H150</f>
        <v>0</v>
      </c>
      <c r="U150" s="247">
        <v>0.00031</v>
      </c>
      <c r="V150" s="247">
        <f>U150*H150</f>
        <v>0.00031</v>
      </c>
      <c r="W150" s="247">
        <v>0</v>
      </c>
      <c r="X150" s="248">
        <f>W150*H150</f>
        <v>0</v>
      </c>
      <c r="Y150" s="35"/>
      <c r="Z150" s="35"/>
      <c r="AA150" s="35"/>
      <c r="AB150" s="35"/>
      <c r="AC150" s="35"/>
      <c r="AD150" s="35"/>
      <c r="AE150" s="35"/>
      <c r="AR150" s="249" t="s">
        <v>161</v>
      </c>
      <c r="AT150" s="249" t="s">
        <v>125</v>
      </c>
      <c r="AU150" s="249" t="s">
        <v>91</v>
      </c>
      <c r="AY150" s="14" t="s">
        <v>128</v>
      </c>
      <c r="BE150" s="250">
        <f>IF(O150="základná",K150,0)</f>
        <v>0</v>
      </c>
      <c r="BF150" s="250">
        <f>IF(O150="znížená",K150,0)</f>
        <v>0</v>
      </c>
      <c r="BG150" s="250">
        <f>IF(O150="zákl. prenesená",K150,0)</f>
        <v>0</v>
      </c>
      <c r="BH150" s="250">
        <f>IF(O150="zníž. prenesená",K150,0)</f>
        <v>0</v>
      </c>
      <c r="BI150" s="250">
        <f>IF(O150="nulová",K150,0)</f>
        <v>0</v>
      </c>
      <c r="BJ150" s="14" t="s">
        <v>91</v>
      </c>
      <c r="BK150" s="250">
        <f>ROUND(P150*H150,2)</f>
        <v>0</v>
      </c>
      <c r="BL150" s="14" t="s">
        <v>161</v>
      </c>
      <c r="BM150" s="249" t="s">
        <v>377</v>
      </c>
    </row>
    <row r="151" s="2" customFormat="1" ht="24.15" customHeight="1">
      <c r="A151" s="35"/>
      <c r="B151" s="36"/>
      <c r="C151" s="236" t="s">
        <v>230</v>
      </c>
      <c r="D151" s="236" t="s">
        <v>131</v>
      </c>
      <c r="E151" s="237" t="s">
        <v>378</v>
      </c>
      <c r="F151" s="238" t="s">
        <v>379</v>
      </c>
      <c r="G151" s="239" t="s">
        <v>138</v>
      </c>
      <c r="H151" s="240">
        <v>14</v>
      </c>
      <c r="I151" s="241"/>
      <c r="J151" s="241"/>
      <c r="K151" s="242">
        <f>ROUND(P151*H151,2)</f>
        <v>0</v>
      </c>
      <c r="L151" s="243"/>
      <c r="M151" s="41"/>
      <c r="N151" s="244" t="s">
        <v>1</v>
      </c>
      <c r="O151" s="245" t="s">
        <v>39</v>
      </c>
      <c r="P151" s="246">
        <f>I151+J151</f>
        <v>0</v>
      </c>
      <c r="Q151" s="246">
        <f>ROUND(I151*H151,2)</f>
        <v>0</v>
      </c>
      <c r="R151" s="246">
        <f>ROUND(J151*H151,2)</f>
        <v>0</v>
      </c>
      <c r="S151" s="94"/>
      <c r="T151" s="247">
        <f>S151*H151</f>
        <v>0</v>
      </c>
      <c r="U151" s="247">
        <v>0</v>
      </c>
      <c r="V151" s="247">
        <f>U151*H151</f>
        <v>0</v>
      </c>
      <c r="W151" s="247">
        <v>0</v>
      </c>
      <c r="X151" s="248">
        <f>W151*H151</f>
        <v>0</v>
      </c>
      <c r="Y151" s="35"/>
      <c r="Z151" s="35"/>
      <c r="AA151" s="35"/>
      <c r="AB151" s="35"/>
      <c r="AC151" s="35"/>
      <c r="AD151" s="35"/>
      <c r="AE151" s="35"/>
      <c r="AR151" s="249" t="s">
        <v>135</v>
      </c>
      <c r="AT151" s="249" t="s">
        <v>131</v>
      </c>
      <c r="AU151" s="249" t="s">
        <v>91</v>
      </c>
      <c r="AY151" s="14" t="s">
        <v>128</v>
      </c>
      <c r="BE151" s="250">
        <f>IF(O151="základná",K151,0)</f>
        <v>0</v>
      </c>
      <c r="BF151" s="250">
        <f>IF(O151="znížená",K151,0)</f>
        <v>0</v>
      </c>
      <c r="BG151" s="250">
        <f>IF(O151="zákl. prenesená",K151,0)</f>
        <v>0</v>
      </c>
      <c r="BH151" s="250">
        <f>IF(O151="zníž. prenesená",K151,0)</f>
        <v>0</v>
      </c>
      <c r="BI151" s="250">
        <f>IF(O151="nulová",K151,0)</f>
        <v>0</v>
      </c>
      <c r="BJ151" s="14" t="s">
        <v>91</v>
      </c>
      <c r="BK151" s="250">
        <f>ROUND(P151*H151,2)</f>
        <v>0</v>
      </c>
      <c r="BL151" s="14" t="s">
        <v>135</v>
      </c>
      <c r="BM151" s="249" t="s">
        <v>380</v>
      </c>
    </row>
    <row r="152" s="2" customFormat="1" ht="21.75" customHeight="1">
      <c r="A152" s="35"/>
      <c r="B152" s="36"/>
      <c r="C152" s="251" t="s">
        <v>234</v>
      </c>
      <c r="D152" s="251" t="s">
        <v>125</v>
      </c>
      <c r="E152" s="252" t="s">
        <v>381</v>
      </c>
      <c r="F152" s="253" t="s">
        <v>382</v>
      </c>
      <c r="G152" s="254" t="s">
        <v>138</v>
      </c>
      <c r="H152" s="255">
        <v>14</v>
      </c>
      <c r="I152" s="256"/>
      <c r="J152" s="257"/>
      <c r="K152" s="258">
        <f>ROUND(P152*H152,2)</f>
        <v>0</v>
      </c>
      <c r="L152" s="257"/>
      <c r="M152" s="259"/>
      <c r="N152" s="260" t="s">
        <v>1</v>
      </c>
      <c r="O152" s="245" t="s">
        <v>39</v>
      </c>
      <c r="P152" s="246">
        <f>I152+J152</f>
        <v>0</v>
      </c>
      <c r="Q152" s="246">
        <f>ROUND(I152*H152,2)</f>
        <v>0</v>
      </c>
      <c r="R152" s="246">
        <f>ROUND(J152*H152,2)</f>
        <v>0</v>
      </c>
      <c r="S152" s="94"/>
      <c r="T152" s="247">
        <f>S152*H152</f>
        <v>0</v>
      </c>
      <c r="U152" s="247">
        <v>0.0060000000000000001</v>
      </c>
      <c r="V152" s="247">
        <f>U152*H152</f>
        <v>0.084000000000000005</v>
      </c>
      <c r="W152" s="247">
        <v>0</v>
      </c>
      <c r="X152" s="248">
        <f>W152*H152</f>
        <v>0</v>
      </c>
      <c r="Y152" s="35"/>
      <c r="Z152" s="35"/>
      <c r="AA152" s="35"/>
      <c r="AB152" s="35"/>
      <c r="AC152" s="35"/>
      <c r="AD152" s="35"/>
      <c r="AE152" s="35"/>
      <c r="AR152" s="249" t="s">
        <v>161</v>
      </c>
      <c r="AT152" s="249" t="s">
        <v>125</v>
      </c>
      <c r="AU152" s="249" t="s">
        <v>91</v>
      </c>
      <c r="AY152" s="14" t="s">
        <v>128</v>
      </c>
      <c r="BE152" s="250">
        <f>IF(O152="základná",K152,0)</f>
        <v>0</v>
      </c>
      <c r="BF152" s="250">
        <f>IF(O152="znížená",K152,0)</f>
        <v>0</v>
      </c>
      <c r="BG152" s="250">
        <f>IF(O152="zákl. prenesená",K152,0)</f>
        <v>0</v>
      </c>
      <c r="BH152" s="250">
        <f>IF(O152="zníž. prenesená",K152,0)</f>
        <v>0</v>
      </c>
      <c r="BI152" s="250">
        <f>IF(O152="nulová",K152,0)</f>
        <v>0</v>
      </c>
      <c r="BJ152" s="14" t="s">
        <v>91</v>
      </c>
      <c r="BK152" s="250">
        <f>ROUND(P152*H152,2)</f>
        <v>0</v>
      </c>
      <c r="BL152" s="14" t="s">
        <v>161</v>
      </c>
      <c r="BM152" s="249" t="s">
        <v>383</v>
      </c>
    </row>
    <row r="153" s="2" customFormat="1" ht="24.15" customHeight="1">
      <c r="A153" s="35"/>
      <c r="B153" s="36"/>
      <c r="C153" s="236" t="s">
        <v>238</v>
      </c>
      <c r="D153" s="236" t="s">
        <v>131</v>
      </c>
      <c r="E153" s="237" t="s">
        <v>384</v>
      </c>
      <c r="F153" s="238" t="s">
        <v>385</v>
      </c>
      <c r="G153" s="239" t="s">
        <v>138</v>
      </c>
      <c r="H153" s="240">
        <v>3</v>
      </c>
      <c r="I153" s="241"/>
      <c r="J153" s="241"/>
      <c r="K153" s="242">
        <f>ROUND(P153*H153,2)</f>
        <v>0</v>
      </c>
      <c r="L153" s="243"/>
      <c r="M153" s="41"/>
      <c r="N153" s="244" t="s">
        <v>1</v>
      </c>
      <c r="O153" s="245" t="s">
        <v>39</v>
      </c>
      <c r="P153" s="246">
        <f>I153+J153</f>
        <v>0</v>
      </c>
      <c r="Q153" s="246">
        <f>ROUND(I153*H153,2)</f>
        <v>0</v>
      </c>
      <c r="R153" s="246">
        <f>ROUND(J153*H153,2)</f>
        <v>0</v>
      </c>
      <c r="S153" s="94"/>
      <c r="T153" s="247">
        <f>S153*H153</f>
        <v>0</v>
      </c>
      <c r="U153" s="247">
        <v>0</v>
      </c>
      <c r="V153" s="247">
        <f>U153*H153</f>
        <v>0</v>
      </c>
      <c r="W153" s="247">
        <v>0</v>
      </c>
      <c r="X153" s="248">
        <f>W153*H153</f>
        <v>0</v>
      </c>
      <c r="Y153" s="35"/>
      <c r="Z153" s="35"/>
      <c r="AA153" s="35"/>
      <c r="AB153" s="35"/>
      <c r="AC153" s="35"/>
      <c r="AD153" s="35"/>
      <c r="AE153" s="35"/>
      <c r="AR153" s="249" t="s">
        <v>135</v>
      </c>
      <c r="AT153" s="249" t="s">
        <v>131</v>
      </c>
      <c r="AU153" s="249" t="s">
        <v>91</v>
      </c>
      <c r="AY153" s="14" t="s">
        <v>128</v>
      </c>
      <c r="BE153" s="250">
        <f>IF(O153="základná",K153,0)</f>
        <v>0</v>
      </c>
      <c r="BF153" s="250">
        <f>IF(O153="znížená",K153,0)</f>
        <v>0</v>
      </c>
      <c r="BG153" s="250">
        <f>IF(O153="zákl. prenesená",K153,0)</f>
        <v>0</v>
      </c>
      <c r="BH153" s="250">
        <f>IF(O153="zníž. prenesená",K153,0)</f>
        <v>0</v>
      </c>
      <c r="BI153" s="250">
        <f>IF(O153="nulová",K153,0)</f>
        <v>0</v>
      </c>
      <c r="BJ153" s="14" t="s">
        <v>91</v>
      </c>
      <c r="BK153" s="250">
        <f>ROUND(P153*H153,2)</f>
        <v>0</v>
      </c>
      <c r="BL153" s="14" t="s">
        <v>135</v>
      </c>
      <c r="BM153" s="249" t="s">
        <v>386</v>
      </c>
    </row>
    <row r="154" s="2" customFormat="1" ht="21.75" customHeight="1">
      <c r="A154" s="35"/>
      <c r="B154" s="36"/>
      <c r="C154" s="251" t="s">
        <v>242</v>
      </c>
      <c r="D154" s="251" t="s">
        <v>125</v>
      </c>
      <c r="E154" s="252" t="s">
        <v>387</v>
      </c>
      <c r="F154" s="253" t="s">
        <v>388</v>
      </c>
      <c r="G154" s="254" t="s">
        <v>138</v>
      </c>
      <c r="H154" s="255">
        <v>3</v>
      </c>
      <c r="I154" s="256"/>
      <c r="J154" s="257"/>
      <c r="K154" s="258">
        <f>ROUND(P154*H154,2)</f>
        <v>0</v>
      </c>
      <c r="L154" s="257"/>
      <c r="M154" s="259"/>
      <c r="N154" s="260" t="s">
        <v>1</v>
      </c>
      <c r="O154" s="245" t="s">
        <v>39</v>
      </c>
      <c r="P154" s="246">
        <f>I154+J154</f>
        <v>0</v>
      </c>
      <c r="Q154" s="246">
        <f>ROUND(I154*H154,2)</f>
        <v>0</v>
      </c>
      <c r="R154" s="246">
        <f>ROUND(J154*H154,2)</f>
        <v>0</v>
      </c>
      <c r="S154" s="94"/>
      <c r="T154" s="247">
        <f>S154*H154</f>
        <v>0</v>
      </c>
      <c r="U154" s="247">
        <v>0.0018</v>
      </c>
      <c r="V154" s="247">
        <f>U154*H154</f>
        <v>0.0054000000000000003</v>
      </c>
      <c r="W154" s="247">
        <v>0</v>
      </c>
      <c r="X154" s="248">
        <f>W154*H154</f>
        <v>0</v>
      </c>
      <c r="Y154" s="35"/>
      <c r="Z154" s="35"/>
      <c r="AA154" s="35"/>
      <c r="AB154" s="35"/>
      <c r="AC154" s="35"/>
      <c r="AD154" s="35"/>
      <c r="AE154" s="35"/>
      <c r="AR154" s="249" t="s">
        <v>161</v>
      </c>
      <c r="AT154" s="249" t="s">
        <v>125</v>
      </c>
      <c r="AU154" s="249" t="s">
        <v>91</v>
      </c>
      <c r="AY154" s="14" t="s">
        <v>128</v>
      </c>
      <c r="BE154" s="250">
        <f>IF(O154="základná",K154,0)</f>
        <v>0</v>
      </c>
      <c r="BF154" s="250">
        <f>IF(O154="znížená",K154,0)</f>
        <v>0</v>
      </c>
      <c r="BG154" s="250">
        <f>IF(O154="zákl. prenesená",K154,0)</f>
        <v>0</v>
      </c>
      <c r="BH154" s="250">
        <f>IF(O154="zníž. prenesená",K154,0)</f>
        <v>0</v>
      </c>
      <c r="BI154" s="250">
        <f>IF(O154="nulová",K154,0)</f>
        <v>0</v>
      </c>
      <c r="BJ154" s="14" t="s">
        <v>91</v>
      </c>
      <c r="BK154" s="250">
        <f>ROUND(P154*H154,2)</f>
        <v>0</v>
      </c>
      <c r="BL154" s="14" t="s">
        <v>161</v>
      </c>
      <c r="BM154" s="249" t="s">
        <v>389</v>
      </c>
    </row>
    <row r="155" s="2" customFormat="1" ht="16.5" customHeight="1">
      <c r="A155" s="35"/>
      <c r="B155" s="36"/>
      <c r="C155" s="236" t="s">
        <v>246</v>
      </c>
      <c r="D155" s="236" t="s">
        <v>131</v>
      </c>
      <c r="E155" s="237" t="s">
        <v>390</v>
      </c>
      <c r="F155" s="238" t="s">
        <v>391</v>
      </c>
      <c r="G155" s="239" t="s">
        <v>138</v>
      </c>
      <c r="H155" s="240">
        <v>3</v>
      </c>
      <c r="I155" s="241"/>
      <c r="J155" s="241"/>
      <c r="K155" s="242">
        <f>ROUND(P155*H155,2)</f>
        <v>0</v>
      </c>
      <c r="L155" s="243"/>
      <c r="M155" s="41"/>
      <c r="N155" s="244" t="s">
        <v>1</v>
      </c>
      <c r="O155" s="245" t="s">
        <v>39</v>
      </c>
      <c r="P155" s="246">
        <f>I155+J155</f>
        <v>0</v>
      </c>
      <c r="Q155" s="246">
        <f>ROUND(I155*H155,2)</f>
        <v>0</v>
      </c>
      <c r="R155" s="246">
        <f>ROUND(J155*H155,2)</f>
        <v>0</v>
      </c>
      <c r="S155" s="94"/>
      <c r="T155" s="247">
        <f>S155*H155</f>
        <v>0</v>
      </c>
      <c r="U155" s="247">
        <v>0</v>
      </c>
      <c r="V155" s="247">
        <f>U155*H155</f>
        <v>0</v>
      </c>
      <c r="W155" s="247">
        <v>0</v>
      </c>
      <c r="X155" s="248">
        <f>W155*H155</f>
        <v>0</v>
      </c>
      <c r="Y155" s="35"/>
      <c r="Z155" s="35"/>
      <c r="AA155" s="35"/>
      <c r="AB155" s="35"/>
      <c r="AC155" s="35"/>
      <c r="AD155" s="35"/>
      <c r="AE155" s="35"/>
      <c r="AR155" s="249" t="s">
        <v>135</v>
      </c>
      <c r="AT155" s="249" t="s">
        <v>131</v>
      </c>
      <c r="AU155" s="249" t="s">
        <v>91</v>
      </c>
      <c r="AY155" s="14" t="s">
        <v>128</v>
      </c>
      <c r="BE155" s="250">
        <f>IF(O155="základná",K155,0)</f>
        <v>0</v>
      </c>
      <c r="BF155" s="250">
        <f>IF(O155="znížená",K155,0)</f>
        <v>0</v>
      </c>
      <c r="BG155" s="250">
        <f>IF(O155="zákl. prenesená",K155,0)</f>
        <v>0</v>
      </c>
      <c r="BH155" s="250">
        <f>IF(O155="zníž. prenesená",K155,0)</f>
        <v>0</v>
      </c>
      <c r="BI155" s="250">
        <f>IF(O155="nulová",K155,0)</f>
        <v>0</v>
      </c>
      <c r="BJ155" s="14" t="s">
        <v>91</v>
      </c>
      <c r="BK155" s="250">
        <f>ROUND(P155*H155,2)</f>
        <v>0</v>
      </c>
      <c r="BL155" s="14" t="s">
        <v>135</v>
      </c>
      <c r="BM155" s="249" t="s">
        <v>392</v>
      </c>
    </row>
    <row r="156" s="2" customFormat="1" ht="16.5" customHeight="1">
      <c r="A156" s="35"/>
      <c r="B156" s="36"/>
      <c r="C156" s="236" t="s">
        <v>250</v>
      </c>
      <c r="D156" s="236" t="s">
        <v>131</v>
      </c>
      <c r="E156" s="237" t="s">
        <v>393</v>
      </c>
      <c r="F156" s="238" t="s">
        <v>394</v>
      </c>
      <c r="G156" s="239" t="s">
        <v>138</v>
      </c>
      <c r="H156" s="240">
        <v>14</v>
      </c>
      <c r="I156" s="241"/>
      <c r="J156" s="241"/>
      <c r="K156" s="242">
        <f>ROUND(P156*H156,2)</f>
        <v>0</v>
      </c>
      <c r="L156" s="243"/>
      <c r="M156" s="41"/>
      <c r="N156" s="244" t="s">
        <v>1</v>
      </c>
      <c r="O156" s="245" t="s">
        <v>39</v>
      </c>
      <c r="P156" s="246">
        <f>I156+J156</f>
        <v>0</v>
      </c>
      <c r="Q156" s="246">
        <f>ROUND(I156*H156,2)</f>
        <v>0</v>
      </c>
      <c r="R156" s="246">
        <f>ROUND(J156*H156,2)</f>
        <v>0</v>
      </c>
      <c r="S156" s="94"/>
      <c r="T156" s="247">
        <f>S156*H156</f>
        <v>0</v>
      </c>
      <c r="U156" s="247">
        <v>0</v>
      </c>
      <c r="V156" s="247">
        <f>U156*H156</f>
        <v>0</v>
      </c>
      <c r="W156" s="247">
        <v>0</v>
      </c>
      <c r="X156" s="248">
        <f>W156*H156</f>
        <v>0</v>
      </c>
      <c r="Y156" s="35"/>
      <c r="Z156" s="35"/>
      <c r="AA156" s="35"/>
      <c r="AB156" s="35"/>
      <c r="AC156" s="35"/>
      <c r="AD156" s="35"/>
      <c r="AE156" s="35"/>
      <c r="AR156" s="249" t="s">
        <v>135</v>
      </c>
      <c r="AT156" s="249" t="s">
        <v>131</v>
      </c>
      <c r="AU156" s="249" t="s">
        <v>91</v>
      </c>
      <c r="AY156" s="14" t="s">
        <v>128</v>
      </c>
      <c r="BE156" s="250">
        <f>IF(O156="základná",K156,0)</f>
        <v>0</v>
      </c>
      <c r="BF156" s="250">
        <f>IF(O156="znížená",K156,0)</f>
        <v>0</v>
      </c>
      <c r="BG156" s="250">
        <f>IF(O156="zákl. prenesená",K156,0)</f>
        <v>0</v>
      </c>
      <c r="BH156" s="250">
        <f>IF(O156="zníž. prenesená",K156,0)</f>
        <v>0</v>
      </c>
      <c r="BI156" s="250">
        <f>IF(O156="nulová",K156,0)</f>
        <v>0</v>
      </c>
      <c r="BJ156" s="14" t="s">
        <v>91</v>
      </c>
      <c r="BK156" s="250">
        <f>ROUND(P156*H156,2)</f>
        <v>0</v>
      </c>
      <c r="BL156" s="14" t="s">
        <v>135</v>
      </c>
      <c r="BM156" s="249" t="s">
        <v>395</v>
      </c>
    </row>
    <row r="157" s="2" customFormat="1" ht="21.75" customHeight="1">
      <c r="A157" s="35"/>
      <c r="B157" s="36"/>
      <c r="C157" s="236" t="s">
        <v>254</v>
      </c>
      <c r="D157" s="236" t="s">
        <v>131</v>
      </c>
      <c r="E157" s="237" t="s">
        <v>396</v>
      </c>
      <c r="F157" s="238" t="s">
        <v>397</v>
      </c>
      <c r="G157" s="239" t="s">
        <v>166</v>
      </c>
      <c r="H157" s="240">
        <v>180</v>
      </c>
      <c r="I157" s="241"/>
      <c r="J157" s="241"/>
      <c r="K157" s="242">
        <f>ROUND(P157*H157,2)</f>
        <v>0</v>
      </c>
      <c r="L157" s="243"/>
      <c r="M157" s="41"/>
      <c r="N157" s="244" t="s">
        <v>1</v>
      </c>
      <c r="O157" s="245" t="s">
        <v>39</v>
      </c>
      <c r="P157" s="246">
        <f>I157+J157</f>
        <v>0</v>
      </c>
      <c r="Q157" s="246">
        <f>ROUND(I157*H157,2)</f>
        <v>0</v>
      </c>
      <c r="R157" s="246">
        <f>ROUND(J157*H157,2)</f>
        <v>0</v>
      </c>
      <c r="S157" s="94"/>
      <c r="T157" s="247">
        <f>S157*H157</f>
        <v>0</v>
      </c>
      <c r="U157" s="247">
        <v>0</v>
      </c>
      <c r="V157" s="247">
        <f>U157*H157</f>
        <v>0</v>
      </c>
      <c r="W157" s="247">
        <v>0</v>
      </c>
      <c r="X157" s="248">
        <f>W157*H157</f>
        <v>0</v>
      </c>
      <c r="Y157" s="35"/>
      <c r="Z157" s="35"/>
      <c r="AA157" s="35"/>
      <c r="AB157" s="35"/>
      <c r="AC157" s="35"/>
      <c r="AD157" s="35"/>
      <c r="AE157" s="35"/>
      <c r="AR157" s="249" t="s">
        <v>135</v>
      </c>
      <c r="AT157" s="249" t="s">
        <v>131</v>
      </c>
      <c r="AU157" s="249" t="s">
        <v>91</v>
      </c>
      <c r="AY157" s="14" t="s">
        <v>128</v>
      </c>
      <c r="BE157" s="250">
        <f>IF(O157="základná",K157,0)</f>
        <v>0</v>
      </c>
      <c r="BF157" s="250">
        <f>IF(O157="znížená",K157,0)</f>
        <v>0</v>
      </c>
      <c r="BG157" s="250">
        <f>IF(O157="zákl. prenesená",K157,0)</f>
        <v>0</v>
      </c>
      <c r="BH157" s="250">
        <f>IF(O157="zníž. prenesená",K157,0)</f>
        <v>0</v>
      </c>
      <c r="BI157" s="250">
        <f>IF(O157="nulová",K157,0)</f>
        <v>0</v>
      </c>
      <c r="BJ157" s="14" t="s">
        <v>91</v>
      </c>
      <c r="BK157" s="250">
        <f>ROUND(P157*H157,2)</f>
        <v>0</v>
      </c>
      <c r="BL157" s="14" t="s">
        <v>135</v>
      </c>
      <c r="BM157" s="249" t="s">
        <v>398</v>
      </c>
    </row>
    <row r="158" s="2" customFormat="1" ht="16.5" customHeight="1">
      <c r="A158" s="35"/>
      <c r="B158" s="36"/>
      <c r="C158" s="251" t="s">
        <v>258</v>
      </c>
      <c r="D158" s="251" t="s">
        <v>125</v>
      </c>
      <c r="E158" s="252" t="s">
        <v>399</v>
      </c>
      <c r="F158" s="253" t="s">
        <v>400</v>
      </c>
      <c r="G158" s="254" t="s">
        <v>166</v>
      </c>
      <c r="H158" s="255">
        <v>180</v>
      </c>
      <c r="I158" s="256"/>
      <c r="J158" s="257"/>
      <c r="K158" s="258">
        <f>ROUND(P158*H158,2)</f>
        <v>0</v>
      </c>
      <c r="L158" s="257"/>
      <c r="M158" s="259"/>
      <c r="N158" s="260" t="s">
        <v>1</v>
      </c>
      <c r="O158" s="245" t="s">
        <v>39</v>
      </c>
      <c r="P158" s="246">
        <f>I158+J158</f>
        <v>0</v>
      </c>
      <c r="Q158" s="246">
        <f>ROUND(I158*H158,2)</f>
        <v>0</v>
      </c>
      <c r="R158" s="246">
        <f>ROUND(J158*H158,2)</f>
        <v>0</v>
      </c>
      <c r="S158" s="94"/>
      <c r="T158" s="247">
        <f>S158*H158</f>
        <v>0</v>
      </c>
      <c r="U158" s="247">
        <v>0.00013999999999999999</v>
      </c>
      <c r="V158" s="247">
        <f>U158*H158</f>
        <v>0.025199999999999997</v>
      </c>
      <c r="W158" s="247">
        <v>0</v>
      </c>
      <c r="X158" s="248">
        <f>W158*H158</f>
        <v>0</v>
      </c>
      <c r="Y158" s="35"/>
      <c r="Z158" s="35"/>
      <c r="AA158" s="35"/>
      <c r="AB158" s="35"/>
      <c r="AC158" s="35"/>
      <c r="AD158" s="35"/>
      <c r="AE158" s="35"/>
      <c r="AR158" s="249" t="s">
        <v>161</v>
      </c>
      <c r="AT158" s="249" t="s">
        <v>125</v>
      </c>
      <c r="AU158" s="249" t="s">
        <v>91</v>
      </c>
      <c r="AY158" s="14" t="s">
        <v>128</v>
      </c>
      <c r="BE158" s="250">
        <f>IF(O158="základná",K158,0)</f>
        <v>0</v>
      </c>
      <c r="BF158" s="250">
        <f>IF(O158="znížená",K158,0)</f>
        <v>0</v>
      </c>
      <c r="BG158" s="250">
        <f>IF(O158="zákl. prenesená",K158,0)</f>
        <v>0</v>
      </c>
      <c r="BH158" s="250">
        <f>IF(O158="zníž. prenesená",K158,0)</f>
        <v>0</v>
      </c>
      <c r="BI158" s="250">
        <f>IF(O158="nulová",K158,0)</f>
        <v>0</v>
      </c>
      <c r="BJ158" s="14" t="s">
        <v>91</v>
      </c>
      <c r="BK158" s="250">
        <f>ROUND(P158*H158,2)</f>
        <v>0</v>
      </c>
      <c r="BL158" s="14" t="s">
        <v>161</v>
      </c>
      <c r="BM158" s="249" t="s">
        <v>401</v>
      </c>
    </row>
    <row r="159" s="2" customFormat="1" ht="21.75" customHeight="1">
      <c r="A159" s="35"/>
      <c r="B159" s="36"/>
      <c r="C159" s="236" t="s">
        <v>262</v>
      </c>
      <c r="D159" s="236" t="s">
        <v>131</v>
      </c>
      <c r="E159" s="237" t="s">
        <v>223</v>
      </c>
      <c r="F159" s="238" t="s">
        <v>224</v>
      </c>
      <c r="G159" s="239" t="s">
        <v>166</v>
      </c>
      <c r="H159" s="240">
        <v>25</v>
      </c>
      <c r="I159" s="241"/>
      <c r="J159" s="241"/>
      <c r="K159" s="242">
        <f>ROUND(P159*H159,2)</f>
        <v>0</v>
      </c>
      <c r="L159" s="243"/>
      <c r="M159" s="41"/>
      <c r="N159" s="244" t="s">
        <v>1</v>
      </c>
      <c r="O159" s="245" t="s">
        <v>39</v>
      </c>
      <c r="P159" s="246">
        <f>I159+J159</f>
        <v>0</v>
      </c>
      <c r="Q159" s="246">
        <f>ROUND(I159*H159,2)</f>
        <v>0</v>
      </c>
      <c r="R159" s="246">
        <f>ROUND(J159*H159,2)</f>
        <v>0</v>
      </c>
      <c r="S159" s="94"/>
      <c r="T159" s="247">
        <f>S159*H159</f>
        <v>0</v>
      </c>
      <c r="U159" s="247">
        <v>0</v>
      </c>
      <c r="V159" s="247">
        <f>U159*H159</f>
        <v>0</v>
      </c>
      <c r="W159" s="247">
        <v>0</v>
      </c>
      <c r="X159" s="248">
        <f>W159*H159</f>
        <v>0</v>
      </c>
      <c r="Y159" s="35"/>
      <c r="Z159" s="35"/>
      <c r="AA159" s="35"/>
      <c r="AB159" s="35"/>
      <c r="AC159" s="35"/>
      <c r="AD159" s="35"/>
      <c r="AE159" s="35"/>
      <c r="AR159" s="249" t="s">
        <v>135</v>
      </c>
      <c r="AT159" s="249" t="s">
        <v>131</v>
      </c>
      <c r="AU159" s="249" t="s">
        <v>91</v>
      </c>
      <c r="AY159" s="14" t="s">
        <v>128</v>
      </c>
      <c r="BE159" s="250">
        <f>IF(O159="základná",K159,0)</f>
        <v>0</v>
      </c>
      <c r="BF159" s="250">
        <f>IF(O159="znížená",K159,0)</f>
        <v>0</v>
      </c>
      <c r="BG159" s="250">
        <f>IF(O159="zákl. prenesená",K159,0)</f>
        <v>0</v>
      </c>
      <c r="BH159" s="250">
        <f>IF(O159="zníž. prenesená",K159,0)</f>
        <v>0</v>
      </c>
      <c r="BI159" s="250">
        <f>IF(O159="nulová",K159,0)</f>
        <v>0</v>
      </c>
      <c r="BJ159" s="14" t="s">
        <v>91</v>
      </c>
      <c r="BK159" s="250">
        <f>ROUND(P159*H159,2)</f>
        <v>0</v>
      </c>
      <c r="BL159" s="14" t="s">
        <v>135</v>
      </c>
      <c r="BM159" s="249" t="s">
        <v>402</v>
      </c>
    </row>
    <row r="160" s="2" customFormat="1" ht="16.5" customHeight="1">
      <c r="A160" s="35"/>
      <c r="B160" s="36"/>
      <c r="C160" s="251" t="s">
        <v>266</v>
      </c>
      <c r="D160" s="251" t="s">
        <v>125</v>
      </c>
      <c r="E160" s="252" t="s">
        <v>227</v>
      </c>
      <c r="F160" s="253" t="s">
        <v>228</v>
      </c>
      <c r="G160" s="254" t="s">
        <v>166</v>
      </c>
      <c r="H160" s="255">
        <v>25</v>
      </c>
      <c r="I160" s="256"/>
      <c r="J160" s="257"/>
      <c r="K160" s="258">
        <f>ROUND(P160*H160,2)</f>
        <v>0</v>
      </c>
      <c r="L160" s="257"/>
      <c r="M160" s="259"/>
      <c r="N160" s="260" t="s">
        <v>1</v>
      </c>
      <c r="O160" s="245" t="s">
        <v>39</v>
      </c>
      <c r="P160" s="246">
        <f>I160+J160</f>
        <v>0</v>
      </c>
      <c r="Q160" s="246">
        <f>ROUND(I160*H160,2)</f>
        <v>0</v>
      </c>
      <c r="R160" s="246">
        <f>ROUND(J160*H160,2)</f>
        <v>0</v>
      </c>
      <c r="S160" s="94"/>
      <c r="T160" s="247">
        <f>S160*H160</f>
        <v>0</v>
      </c>
      <c r="U160" s="247">
        <v>0.00019000000000000001</v>
      </c>
      <c r="V160" s="247">
        <f>U160*H160</f>
        <v>0.0047499999999999999</v>
      </c>
      <c r="W160" s="247">
        <v>0</v>
      </c>
      <c r="X160" s="248">
        <f>W160*H160</f>
        <v>0</v>
      </c>
      <c r="Y160" s="35"/>
      <c r="Z160" s="35"/>
      <c r="AA160" s="35"/>
      <c r="AB160" s="35"/>
      <c r="AC160" s="35"/>
      <c r="AD160" s="35"/>
      <c r="AE160" s="35"/>
      <c r="AR160" s="249" t="s">
        <v>161</v>
      </c>
      <c r="AT160" s="249" t="s">
        <v>125</v>
      </c>
      <c r="AU160" s="249" t="s">
        <v>91</v>
      </c>
      <c r="AY160" s="14" t="s">
        <v>128</v>
      </c>
      <c r="BE160" s="250">
        <f>IF(O160="základná",K160,0)</f>
        <v>0</v>
      </c>
      <c r="BF160" s="250">
        <f>IF(O160="znížená",K160,0)</f>
        <v>0</v>
      </c>
      <c r="BG160" s="250">
        <f>IF(O160="zákl. prenesená",K160,0)</f>
        <v>0</v>
      </c>
      <c r="BH160" s="250">
        <f>IF(O160="zníž. prenesená",K160,0)</f>
        <v>0</v>
      </c>
      <c r="BI160" s="250">
        <f>IF(O160="nulová",K160,0)</f>
        <v>0</v>
      </c>
      <c r="BJ160" s="14" t="s">
        <v>91</v>
      </c>
      <c r="BK160" s="250">
        <f>ROUND(P160*H160,2)</f>
        <v>0</v>
      </c>
      <c r="BL160" s="14" t="s">
        <v>161</v>
      </c>
      <c r="BM160" s="249" t="s">
        <v>403</v>
      </c>
    </row>
    <row r="161" s="2" customFormat="1" ht="21.75" customHeight="1">
      <c r="A161" s="35"/>
      <c r="B161" s="36"/>
      <c r="C161" s="236" t="s">
        <v>270</v>
      </c>
      <c r="D161" s="236" t="s">
        <v>131</v>
      </c>
      <c r="E161" s="237" t="s">
        <v>404</v>
      </c>
      <c r="F161" s="238" t="s">
        <v>405</v>
      </c>
      <c r="G161" s="239" t="s">
        <v>166</v>
      </c>
      <c r="H161" s="240">
        <v>25</v>
      </c>
      <c r="I161" s="241"/>
      <c r="J161" s="241"/>
      <c r="K161" s="242">
        <f>ROUND(P161*H161,2)</f>
        <v>0</v>
      </c>
      <c r="L161" s="243"/>
      <c r="M161" s="41"/>
      <c r="N161" s="244" t="s">
        <v>1</v>
      </c>
      <c r="O161" s="245" t="s">
        <v>39</v>
      </c>
      <c r="P161" s="246">
        <f>I161+J161</f>
        <v>0</v>
      </c>
      <c r="Q161" s="246">
        <f>ROUND(I161*H161,2)</f>
        <v>0</v>
      </c>
      <c r="R161" s="246">
        <f>ROUND(J161*H161,2)</f>
        <v>0</v>
      </c>
      <c r="S161" s="94"/>
      <c r="T161" s="247">
        <f>S161*H161</f>
        <v>0</v>
      </c>
      <c r="U161" s="247">
        <v>0</v>
      </c>
      <c r="V161" s="247">
        <f>U161*H161</f>
        <v>0</v>
      </c>
      <c r="W161" s="247">
        <v>0</v>
      </c>
      <c r="X161" s="248">
        <f>W161*H161</f>
        <v>0</v>
      </c>
      <c r="Y161" s="35"/>
      <c r="Z161" s="35"/>
      <c r="AA161" s="35"/>
      <c r="AB161" s="35"/>
      <c r="AC161" s="35"/>
      <c r="AD161" s="35"/>
      <c r="AE161" s="35"/>
      <c r="AR161" s="249" t="s">
        <v>135</v>
      </c>
      <c r="AT161" s="249" t="s">
        <v>131</v>
      </c>
      <c r="AU161" s="249" t="s">
        <v>91</v>
      </c>
      <c r="AY161" s="14" t="s">
        <v>128</v>
      </c>
      <c r="BE161" s="250">
        <f>IF(O161="základná",K161,0)</f>
        <v>0</v>
      </c>
      <c r="BF161" s="250">
        <f>IF(O161="znížená",K161,0)</f>
        <v>0</v>
      </c>
      <c r="BG161" s="250">
        <f>IF(O161="zákl. prenesená",K161,0)</f>
        <v>0</v>
      </c>
      <c r="BH161" s="250">
        <f>IF(O161="zníž. prenesená",K161,0)</f>
        <v>0</v>
      </c>
      <c r="BI161" s="250">
        <f>IF(O161="nulová",K161,0)</f>
        <v>0</v>
      </c>
      <c r="BJ161" s="14" t="s">
        <v>91</v>
      </c>
      <c r="BK161" s="250">
        <f>ROUND(P161*H161,2)</f>
        <v>0</v>
      </c>
      <c r="BL161" s="14" t="s">
        <v>135</v>
      </c>
      <c r="BM161" s="249" t="s">
        <v>406</v>
      </c>
    </row>
    <row r="162" s="2" customFormat="1" ht="16.5" customHeight="1">
      <c r="A162" s="35"/>
      <c r="B162" s="36"/>
      <c r="C162" s="251" t="s">
        <v>274</v>
      </c>
      <c r="D162" s="251" t="s">
        <v>125</v>
      </c>
      <c r="E162" s="252" t="s">
        <v>407</v>
      </c>
      <c r="F162" s="253" t="s">
        <v>408</v>
      </c>
      <c r="G162" s="254" t="s">
        <v>166</v>
      </c>
      <c r="H162" s="255">
        <v>25</v>
      </c>
      <c r="I162" s="256"/>
      <c r="J162" s="257"/>
      <c r="K162" s="258">
        <f>ROUND(P162*H162,2)</f>
        <v>0</v>
      </c>
      <c r="L162" s="257"/>
      <c r="M162" s="259"/>
      <c r="N162" s="260" t="s">
        <v>1</v>
      </c>
      <c r="O162" s="245" t="s">
        <v>39</v>
      </c>
      <c r="P162" s="246">
        <f>I162+J162</f>
        <v>0</v>
      </c>
      <c r="Q162" s="246">
        <f>ROUND(I162*H162,2)</f>
        <v>0</v>
      </c>
      <c r="R162" s="246">
        <f>ROUND(J162*H162,2)</f>
        <v>0</v>
      </c>
      <c r="S162" s="94"/>
      <c r="T162" s="247">
        <f>S162*H162</f>
        <v>0</v>
      </c>
      <c r="U162" s="247">
        <v>0.00023000000000000001</v>
      </c>
      <c r="V162" s="247">
        <f>U162*H162</f>
        <v>0.0057499999999999999</v>
      </c>
      <c r="W162" s="247">
        <v>0</v>
      </c>
      <c r="X162" s="248">
        <f>W162*H162</f>
        <v>0</v>
      </c>
      <c r="Y162" s="35"/>
      <c r="Z162" s="35"/>
      <c r="AA162" s="35"/>
      <c r="AB162" s="35"/>
      <c r="AC162" s="35"/>
      <c r="AD162" s="35"/>
      <c r="AE162" s="35"/>
      <c r="AR162" s="249" t="s">
        <v>161</v>
      </c>
      <c r="AT162" s="249" t="s">
        <v>125</v>
      </c>
      <c r="AU162" s="249" t="s">
        <v>91</v>
      </c>
      <c r="AY162" s="14" t="s">
        <v>128</v>
      </c>
      <c r="BE162" s="250">
        <f>IF(O162="základná",K162,0)</f>
        <v>0</v>
      </c>
      <c r="BF162" s="250">
        <f>IF(O162="znížená",K162,0)</f>
        <v>0</v>
      </c>
      <c r="BG162" s="250">
        <f>IF(O162="zákl. prenesená",K162,0)</f>
        <v>0</v>
      </c>
      <c r="BH162" s="250">
        <f>IF(O162="zníž. prenesená",K162,0)</f>
        <v>0</v>
      </c>
      <c r="BI162" s="250">
        <f>IF(O162="nulová",K162,0)</f>
        <v>0</v>
      </c>
      <c r="BJ162" s="14" t="s">
        <v>91</v>
      </c>
      <c r="BK162" s="250">
        <f>ROUND(P162*H162,2)</f>
        <v>0</v>
      </c>
      <c r="BL162" s="14" t="s">
        <v>161</v>
      </c>
      <c r="BM162" s="249" t="s">
        <v>409</v>
      </c>
    </row>
    <row r="163" s="2" customFormat="1" ht="21.75" customHeight="1">
      <c r="A163" s="35"/>
      <c r="B163" s="36"/>
      <c r="C163" s="236" t="s">
        <v>278</v>
      </c>
      <c r="D163" s="236" t="s">
        <v>131</v>
      </c>
      <c r="E163" s="237" t="s">
        <v>410</v>
      </c>
      <c r="F163" s="238" t="s">
        <v>411</v>
      </c>
      <c r="G163" s="239" t="s">
        <v>166</v>
      </c>
      <c r="H163" s="240">
        <v>30</v>
      </c>
      <c r="I163" s="241"/>
      <c r="J163" s="241"/>
      <c r="K163" s="242">
        <f>ROUND(P163*H163,2)</f>
        <v>0</v>
      </c>
      <c r="L163" s="243"/>
      <c r="M163" s="41"/>
      <c r="N163" s="244" t="s">
        <v>1</v>
      </c>
      <c r="O163" s="245" t="s">
        <v>39</v>
      </c>
      <c r="P163" s="246">
        <f>I163+J163</f>
        <v>0</v>
      </c>
      <c r="Q163" s="246">
        <f>ROUND(I163*H163,2)</f>
        <v>0</v>
      </c>
      <c r="R163" s="246">
        <f>ROUND(J163*H163,2)</f>
        <v>0</v>
      </c>
      <c r="S163" s="94"/>
      <c r="T163" s="247">
        <f>S163*H163</f>
        <v>0</v>
      </c>
      <c r="U163" s="247">
        <v>0</v>
      </c>
      <c r="V163" s="247">
        <f>U163*H163</f>
        <v>0</v>
      </c>
      <c r="W163" s="247">
        <v>0</v>
      </c>
      <c r="X163" s="248">
        <f>W163*H163</f>
        <v>0</v>
      </c>
      <c r="Y163" s="35"/>
      <c r="Z163" s="35"/>
      <c r="AA163" s="35"/>
      <c r="AB163" s="35"/>
      <c r="AC163" s="35"/>
      <c r="AD163" s="35"/>
      <c r="AE163" s="35"/>
      <c r="AR163" s="249" t="s">
        <v>135</v>
      </c>
      <c r="AT163" s="249" t="s">
        <v>131</v>
      </c>
      <c r="AU163" s="249" t="s">
        <v>91</v>
      </c>
      <c r="AY163" s="14" t="s">
        <v>128</v>
      </c>
      <c r="BE163" s="250">
        <f>IF(O163="základná",K163,0)</f>
        <v>0</v>
      </c>
      <c r="BF163" s="250">
        <f>IF(O163="znížená",K163,0)</f>
        <v>0</v>
      </c>
      <c r="BG163" s="250">
        <f>IF(O163="zákl. prenesená",K163,0)</f>
        <v>0</v>
      </c>
      <c r="BH163" s="250">
        <f>IF(O163="zníž. prenesená",K163,0)</f>
        <v>0</v>
      </c>
      <c r="BI163" s="250">
        <f>IF(O163="nulová",K163,0)</f>
        <v>0</v>
      </c>
      <c r="BJ163" s="14" t="s">
        <v>91</v>
      </c>
      <c r="BK163" s="250">
        <f>ROUND(P163*H163,2)</f>
        <v>0</v>
      </c>
      <c r="BL163" s="14" t="s">
        <v>135</v>
      </c>
      <c r="BM163" s="249" t="s">
        <v>412</v>
      </c>
    </row>
    <row r="164" s="2" customFormat="1" ht="16.5" customHeight="1">
      <c r="A164" s="35"/>
      <c r="B164" s="36"/>
      <c r="C164" s="251" t="s">
        <v>283</v>
      </c>
      <c r="D164" s="251" t="s">
        <v>125</v>
      </c>
      <c r="E164" s="252" t="s">
        <v>413</v>
      </c>
      <c r="F164" s="253" t="s">
        <v>414</v>
      </c>
      <c r="G164" s="254" t="s">
        <v>166</v>
      </c>
      <c r="H164" s="255">
        <v>30</v>
      </c>
      <c r="I164" s="256"/>
      <c r="J164" s="257"/>
      <c r="K164" s="258">
        <f>ROUND(P164*H164,2)</f>
        <v>0</v>
      </c>
      <c r="L164" s="257"/>
      <c r="M164" s="259"/>
      <c r="N164" s="260" t="s">
        <v>1</v>
      </c>
      <c r="O164" s="245" t="s">
        <v>39</v>
      </c>
      <c r="P164" s="246">
        <f>I164+J164</f>
        <v>0</v>
      </c>
      <c r="Q164" s="246">
        <f>ROUND(I164*H164,2)</f>
        <v>0</v>
      </c>
      <c r="R164" s="246">
        <f>ROUND(J164*H164,2)</f>
        <v>0</v>
      </c>
      <c r="S164" s="94"/>
      <c r="T164" s="247">
        <f>S164*H164</f>
        <v>0</v>
      </c>
      <c r="U164" s="247">
        <v>0.00019000000000000001</v>
      </c>
      <c r="V164" s="247">
        <f>U164*H164</f>
        <v>0.0057000000000000002</v>
      </c>
      <c r="W164" s="247">
        <v>0</v>
      </c>
      <c r="X164" s="248">
        <f>W164*H164</f>
        <v>0</v>
      </c>
      <c r="Y164" s="35"/>
      <c r="Z164" s="35"/>
      <c r="AA164" s="35"/>
      <c r="AB164" s="35"/>
      <c r="AC164" s="35"/>
      <c r="AD164" s="35"/>
      <c r="AE164" s="35"/>
      <c r="AR164" s="249" t="s">
        <v>161</v>
      </c>
      <c r="AT164" s="249" t="s">
        <v>125</v>
      </c>
      <c r="AU164" s="249" t="s">
        <v>91</v>
      </c>
      <c r="AY164" s="14" t="s">
        <v>128</v>
      </c>
      <c r="BE164" s="250">
        <f>IF(O164="základná",K164,0)</f>
        <v>0</v>
      </c>
      <c r="BF164" s="250">
        <f>IF(O164="znížená",K164,0)</f>
        <v>0</v>
      </c>
      <c r="BG164" s="250">
        <f>IF(O164="zákl. prenesená",K164,0)</f>
        <v>0</v>
      </c>
      <c r="BH164" s="250">
        <f>IF(O164="zníž. prenesená",K164,0)</f>
        <v>0</v>
      </c>
      <c r="BI164" s="250">
        <f>IF(O164="nulová",K164,0)</f>
        <v>0</v>
      </c>
      <c r="BJ164" s="14" t="s">
        <v>91</v>
      </c>
      <c r="BK164" s="250">
        <f>ROUND(P164*H164,2)</f>
        <v>0</v>
      </c>
      <c r="BL164" s="14" t="s">
        <v>161</v>
      </c>
      <c r="BM164" s="249" t="s">
        <v>415</v>
      </c>
    </row>
    <row r="165" s="2" customFormat="1" ht="21.75" customHeight="1">
      <c r="A165" s="35"/>
      <c r="B165" s="36"/>
      <c r="C165" s="236" t="s">
        <v>288</v>
      </c>
      <c r="D165" s="236" t="s">
        <v>131</v>
      </c>
      <c r="E165" s="237" t="s">
        <v>416</v>
      </c>
      <c r="F165" s="238" t="s">
        <v>417</v>
      </c>
      <c r="G165" s="239" t="s">
        <v>166</v>
      </c>
      <c r="H165" s="240">
        <v>25</v>
      </c>
      <c r="I165" s="241"/>
      <c r="J165" s="241"/>
      <c r="K165" s="242">
        <f>ROUND(P165*H165,2)</f>
        <v>0</v>
      </c>
      <c r="L165" s="243"/>
      <c r="M165" s="41"/>
      <c r="N165" s="244" t="s">
        <v>1</v>
      </c>
      <c r="O165" s="245" t="s">
        <v>39</v>
      </c>
      <c r="P165" s="246">
        <f>I165+J165</f>
        <v>0</v>
      </c>
      <c r="Q165" s="246">
        <f>ROUND(I165*H165,2)</f>
        <v>0</v>
      </c>
      <c r="R165" s="246">
        <f>ROUND(J165*H165,2)</f>
        <v>0</v>
      </c>
      <c r="S165" s="94"/>
      <c r="T165" s="247">
        <f>S165*H165</f>
        <v>0</v>
      </c>
      <c r="U165" s="247">
        <v>0</v>
      </c>
      <c r="V165" s="247">
        <f>U165*H165</f>
        <v>0</v>
      </c>
      <c r="W165" s="247">
        <v>0</v>
      </c>
      <c r="X165" s="248">
        <f>W165*H165</f>
        <v>0</v>
      </c>
      <c r="Y165" s="35"/>
      <c r="Z165" s="35"/>
      <c r="AA165" s="35"/>
      <c r="AB165" s="35"/>
      <c r="AC165" s="35"/>
      <c r="AD165" s="35"/>
      <c r="AE165" s="35"/>
      <c r="AR165" s="249" t="s">
        <v>135</v>
      </c>
      <c r="AT165" s="249" t="s">
        <v>131</v>
      </c>
      <c r="AU165" s="249" t="s">
        <v>91</v>
      </c>
      <c r="AY165" s="14" t="s">
        <v>128</v>
      </c>
      <c r="BE165" s="250">
        <f>IF(O165="základná",K165,0)</f>
        <v>0</v>
      </c>
      <c r="BF165" s="250">
        <f>IF(O165="znížená",K165,0)</f>
        <v>0</v>
      </c>
      <c r="BG165" s="250">
        <f>IF(O165="zákl. prenesená",K165,0)</f>
        <v>0</v>
      </c>
      <c r="BH165" s="250">
        <f>IF(O165="zníž. prenesená",K165,0)</f>
        <v>0</v>
      </c>
      <c r="BI165" s="250">
        <f>IF(O165="nulová",K165,0)</f>
        <v>0</v>
      </c>
      <c r="BJ165" s="14" t="s">
        <v>91</v>
      </c>
      <c r="BK165" s="250">
        <f>ROUND(P165*H165,2)</f>
        <v>0</v>
      </c>
      <c r="BL165" s="14" t="s">
        <v>135</v>
      </c>
      <c r="BM165" s="249" t="s">
        <v>418</v>
      </c>
    </row>
    <row r="166" s="2" customFormat="1" ht="16.5" customHeight="1">
      <c r="A166" s="35"/>
      <c r="B166" s="36"/>
      <c r="C166" s="251" t="s">
        <v>293</v>
      </c>
      <c r="D166" s="251" t="s">
        <v>125</v>
      </c>
      <c r="E166" s="252" t="s">
        <v>419</v>
      </c>
      <c r="F166" s="253" t="s">
        <v>420</v>
      </c>
      <c r="G166" s="254" t="s">
        <v>166</v>
      </c>
      <c r="H166" s="255">
        <v>25</v>
      </c>
      <c r="I166" s="256"/>
      <c r="J166" s="257"/>
      <c r="K166" s="258">
        <f>ROUND(P166*H166,2)</f>
        <v>0</v>
      </c>
      <c r="L166" s="257"/>
      <c r="M166" s="259"/>
      <c r="N166" s="260" t="s">
        <v>1</v>
      </c>
      <c r="O166" s="245" t="s">
        <v>39</v>
      </c>
      <c r="P166" s="246">
        <f>I166+J166</f>
        <v>0</v>
      </c>
      <c r="Q166" s="246">
        <f>ROUND(I166*H166,2)</f>
        <v>0</v>
      </c>
      <c r="R166" s="246">
        <f>ROUND(J166*H166,2)</f>
        <v>0</v>
      </c>
      <c r="S166" s="94"/>
      <c r="T166" s="247">
        <f>S166*H166</f>
        <v>0</v>
      </c>
      <c r="U166" s="247">
        <v>0.00038000000000000002</v>
      </c>
      <c r="V166" s="247">
        <f>U166*H166</f>
        <v>0.0094999999999999998</v>
      </c>
      <c r="W166" s="247">
        <v>0</v>
      </c>
      <c r="X166" s="248">
        <f>W166*H166</f>
        <v>0</v>
      </c>
      <c r="Y166" s="35"/>
      <c r="Z166" s="35"/>
      <c r="AA166" s="35"/>
      <c r="AB166" s="35"/>
      <c r="AC166" s="35"/>
      <c r="AD166" s="35"/>
      <c r="AE166" s="35"/>
      <c r="AR166" s="249" t="s">
        <v>161</v>
      </c>
      <c r="AT166" s="249" t="s">
        <v>125</v>
      </c>
      <c r="AU166" s="249" t="s">
        <v>91</v>
      </c>
      <c r="AY166" s="14" t="s">
        <v>128</v>
      </c>
      <c r="BE166" s="250">
        <f>IF(O166="základná",K166,0)</f>
        <v>0</v>
      </c>
      <c r="BF166" s="250">
        <f>IF(O166="znížená",K166,0)</f>
        <v>0</v>
      </c>
      <c r="BG166" s="250">
        <f>IF(O166="zákl. prenesená",K166,0)</f>
        <v>0</v>
      </c>
      <c r="BH166" s="250">
        <f>IF(O166="zníž. prenesená",K166,0)</f>
        <v>0</v>
      </c>
      <c r="BI166" s="250">
        <f>IF(O166="nulová",K166,0)</f>
        <v>0</v>
      </c>
      <c r="BJ166" s="14" t="s">
        <v>91</v>
      </c>
      <c r="BK166" s="250">
        <f>ROUND(P166*H166,2)</f>
        <v>0</v>
      </c>
      <c r="BL166" s="14" t="s">
        <v>161</v>
      </c>
      <c r="BM166" s="249" t="s">
        <v>421</v>
      </c>
    </row>
    <row r="167" s="2" customFormat="1" ht="21.75" customHeight="1">
      <c r="A167" s="35"/>
      <c r="B167" s="36"/>
      <c r="C167" s="236" t="s">
        <v>297</v>
      </c>
      <c r="D167" s="236" t="s">
        <v>131</v>
      </c>
      <c r="E167" s="237" t="s">
        <v>422</v>
      </c>
      <c r="F167" s="238" t="s">
        <v>423</v>
      </c>
      <c r="G167" s="239" t="s">
        <v>166</v>
      </c>
      <c r="H167" s="240">
        <v>25</v>
      </c>
      <c r="I167" s="241"/>
      <c r="J167" s="241"/>
      <c r="K167" s="242">
        <f>ROUND(P167*H167,2)</f>
        <v>0</v>
      </c>
      <c r="L167" s="243"/>
      <c r="M167" s="41"/>
      <c r="N167" s="244" t="s">
        <v>1</v>
      </c>
      <c r="O167" s="245" t="s">
        <v>39</v>
      </c>
      <c r="P167" s="246">
        <f>I167+J167</f>
        <v>0</v>
      </c>
      <c r="Q167" s="246">
        <f>ROUND(I167*H167,2)</f>
        <v>0</v>
      </c>
      <c r="R167" s="246">
        <f>ROUND(J167*H167,2)</f>
        <v>0</v>
      </c>
      <c r="S167" s="94"/>
      <c r="T167" s="247">
        <f>S167*H167</f>
        <v>0</v>
      </c>
      <c r="U167" s="247">
        <v>0</v>
      </c>
      <c r="V167" s="247">
        <f>U167*H167</f>
        <v>0</v>
      </c>
      <c r="W167" s="247">
        <v>0</v>
      </c>
      <c r="X167" s="248">
        <f>W167*H167</f>
        <v>0</v>
      </c>
      <c r="Y167" s="35"/>
      <c r="Z167" s="35"/>
      <c r="AA167" s="35"/>
      <c r="AB167" s="35"/>
      <c r="AC167" s="35"/>
      <c r="AD167" s="35"/>
      <c r="AE167" s="35"/>
      <c r="AR167" s="249" t="s">
        <v>135</v>
      </c>
      <c r="AT167" s="249" t="s">
        <v>131</v>
      </c>
      <c r="AU167" s="249" t="s">
        <v>91</v>
      </c>
      <c r="AY167" s="14" t="s">
        <v>128</v>
      </c>
      <c r="BE167" s="250">
        <f>IF(O167="základná",K167,0)</f>
        <v>0</v>
      </c>
      <c r="BF167" s="250">
        <f>IF(O167="znížená",K167,0)</f>
        <v>0</v>
      </c>
      <c r="BG167" s="250">
        <f>IF(O167="zákl. prenesená",K167,0)</f>
        <v>0</v>
      </c>
      <c r="BH167" s="250">
        <f>IF(O167="zníž. prenesená",K167,0)</f>
        <v>0</v>
      </c>
      <c r="BI167" s="250">
        <f>IF(O167="nulová",K167,0)</f>
        <v>0</v>
      </c>
      <c r="BJ167" s="14" t="s">
        <v>91</v>
      </c>
      <c r="BK167" s="250">
        <f>ROUND(P167*H167,2)</f>
        <v>0</v>
      </c>
      <c r="BL167" s="14" t="s">
        <v>135</v>
      </c>
      <c r="BM167" s="249" t="s">
        <v>424</v>
      </c>
    </row>
    <row r="168" s="2" customFormat="1" ht="16.5" customHeight="1">
      <c r="A168" s="35"/>
      <c r="B168" s="36"/>
      <c r="C168" s="251" t="s">
        <v>425</v>
      </c>
      <c r="D168" s="251" t="s">
        <v>125</v>
      </c>
      <c r="E168" s="252" t="s">
        <v>426</v>
      </c>
      <c r="F168" s="253" t="s">
        <v>427</v>
      </c>
      <c r="G168" s="254" t="s">
        <v>166</v>
      </c>
      <c r="H168" s="255">
        <v>25</v>
      </c>
      <c r="I168" s="256"/>
      <c r="J168" s="257"/>
      <c r="K168" s="258">
        <f>ROUND(P168*H168,2)</f>
        <v>0</v>
      </c>
      <c r="L168" s="257"/>
      <c r="M168" s="259"/>
      <c r="N168" s="260" t="s">
        <v>1</v>
      </c>
      <c r="O168" s="245" t="s">
        <v>39</v>
      </c>
      <c r="P168" s="246">
        <f>I168+J168</f>
        <v>0</v>
      </c>
      <c r="Q168" s="246">
        <f>ROUND(I168*H168,2)</f>
        <v>0</v>
      </c>
      <c r="R168" s="246">
        <f>ROUND(J168*H168,2)</f>
        <v>0</v>
      </c>
      <c r="S168" s="94"/>
      <c r="T168" s="247">
        <f>S168*H168</f>
        <v>0</v>
      </c>
      <c r="U168" s="247">
        <v>9.0000000000000006E-05</v>
      </c>
      <c r="V168" s="247">
        <f>U168*H168</f>
        <v>0.0022500000000000003</v>
      </c>
      <c r="W168" s="247">
        <v>0</v>
      </c>
      <c r="X168" s="248">
        <f>W168*H168</f>
        <v>0</v>
      </c>
      <c r="Y168" s="35"/>
      <c r="Z168" s="35"/>
      <c r="AA168" s="35"/>
      <c r="AB168" s="35"/>
      <c r="AC168" s="35"/>
      <c r="AD168" s="35"/>
      <c r="AE168" s="35"/>
      <c r="AR168" s="249" t="s">
        <v>161</v>
      </c>
      <c r="AT168" s="249" t="s">
        <v>125</v>
      </c>
      <c r="AU168" s="249" t="s">
        <v>91</v>
      </c>
      <c r="AY168" s="14" t="s">
        <v>128</v>
      </c>
      <c r="BE168" s="250">
        <f>IF(O168="základná",K168,0)</f>
        <v>0</v>
      </c>
      <c r="BF168" s="250">
        <f>IF(O168="znížená",K168,0)</f>
        <v>0</v>
      </c>
      <c r="BG168" s="250">
        <f>IF(O168="zákl. prenesená",K168,0)</f>
        <v>0</v>
      </c>
      <c r="BH168" s="250">
        <f>IF(O168="zníž. prenesená",K168,0)</f>
        <v>0</v>
      </c>
      <c r="BI168" s="250">
        <f>IF(O168="nulová",K168,0)</f>
        <v>0</v>
      </c>
      <c r="BJ168" s="14" t="s">
        <v>91</v>
      </c>
      <c r="BK168" s="250">
        <f>ROUND(P168*H168,2)</f>
        <v>0</v>
      </c>
      <c r="BL168" s="14" t="s">
        <v>161</v>
      </c>
      <c r="BM168" s="249" t="s">
        <v>428</v>
      </c>
    </row>
    <row r="169" s="2" customFormat="1" ht="16.5" customHeight="1">
      <c r="A169" s="35"/>
      <c r="B169" s="36"/>
      <c r="C169" s="236" t="s">
        <v>429</v>
      </c>
      <c r="D169" s="236" t="s">
        <v>131</v>
      </c>
      <c r="E169" s="237" t="s">
        <v>430</v>
      </c>
      <c r="F169" s="238" t="s">
        <v>313</v>
      </c>
      <c r="G169" s="239" t="s">
        <v>134</v>
      </c>
      <c r="H169" s="240">
        <v>1</v>
      </c>
      <c r="I169" s="241"/>
      <c r="J169" s="241"/>
      <c r="K169" s="242">
        <f>ROUND(P169*H169,2)</f>
        <v>0</v>
      </c>
      <c r="L169" s="243"/>
      <c r="M169" s="41"/>
      <c r="N169" s="244" t="s">
        <v>1</v>
      </c>
      <c r="O169" s="245" t="s">
        <v>39</v>
      </c>
      <c r="P169" s="246">
        <f>I169+J169</f>
        <v>0</v>
      </c>
      <c r="Q169" s="246">
        <f>ROUND(I169*H169,2)</f>
        <v>0</v>
      </c>
      <c r="R169" s="246">
        <f>ROUND(J169*H169,2)</f>
        <v>0</v>
      </c>
      <c r="S169" s="94"/>
      <c r="T169" s="247">
        <f>S169*H169</f>
        <v>0</v>
      </c>
      <c r="U169" s="247">
        <v>0</v>
      </c>
      <c r="V169" s="247">
        <f>U169*H169</f>
        <v>0</v>
      </c>
      <c r="W169" s="247">
        <v>0</v>
      </c>
      <c r="X169" s="248">
        <f>W169*H169</f>
        <v>0</v>
      </c>
      <c r="Y169" s="35"/>
      <c r="Z169" s="35"/>
      <c r="AA169" s="35"/>
      <c r="AB169" s="35"/>
      <c r="AC169" s="35"/>
      <c r="AD169" s="35"/>
      <c r="AE169" s="35"/>
      <c r="AR169" s="249" t="s">
        <v>135</v>
      </c>
      <c r="AT169" s="249" t="s">
        <v>131</v>
      </c>
      <c r="AU169" s="249" t="s">
        <v>91</v>
      </c>
      <c r="AY169" s="14" t="s">
        <v>128</v>
      </c>
      <c r="BE169" s="250">
        <f>IF(O169="základná",K169,0)</f>
        <v>0</v>
      </c>
      <c r="BF169" s="250">
        <f>IF(O169="znížená",K169,0)</f>
        <v>0</v>
      </c>
      <c r="BG169" s="250">
        <f>IF(O169="zákl. prenesená",K169,0)</f>
        <v>0</v>
      </c>
      <c r="BH169" s="250">
        <f>IF(O169="zníž. prenesená",K169,0)</f>
        <v>0</v>
      </c>
      <c r="BI169" s="250">
        <f>IF(O169="nulová",K169,0)</f>
        <v>0</v>
      </c>
      <c r="BJ169" s="14" t="s">
        <v>91</v>
      </c>
      <c r="BK169" s="250">
        <f>ROUND(P169*H169,2)</f>
        <v>0</v>
      </c>
      <c r="BL169" s="14" t="s">
        <v>135</v>
      </c>
      <c r="BM169" s="249" t="s">
        <v>431</v>
      </c>
    </row>
    <row r="170" s="2" customFormat="1" ht="24.15" customHeight="1">
      <c r="A170" s="35"/>
      <c r="B170" s="36"/>
      <c r="C170" s="251" t="s">
        <v>432</v>
      </c>
      <c r="D170" s="251" t="s">
        <v>125</v>
      </c>
      <c r="E170" s="252" t="s">
        <v>433</v>
      </c>
      <c r="F170" s="253" t="s">
        <v>434</v>
      </c>
      <c r="G170" s="254" t="s">
        <v>138</v>
      </c>
      <c r="H170" s="255">
        <v>1</v>
      </c>
      <c r="I170" s="256"/>
      <c r="J170" s="257"/>
      <c r="K170" s="258">
        <f>ROUND(P170*H170,2)</f>
        <v>0</v>
      </c>
      <c r="L170" s="257"/>
      <c r="M170" s="259"/>
      <c r="N170" s="260" t="s">
        <v>1</v>
      </c>
      <c r="O170" s="245" t="s">
        <v>39</v>
      </c>
      <c r="P170" s="246">
        <f>I170+J170</f>
        <v>0</v>
      </c>
      <c r="Q170" s="246">
        <f>ROUND(I170*H170,2)</f>
        <v>0</v>
      </c>
      <c r="R170" s="246">
        <f>ROUND(J170*H170,2)</f>
        <v>0</v>
      </c>
      <c r="S170" s="94"/>
      <c r="T170" s="247">
        <f>S170*H170</f>
        <v>0</v>
      </c>
      <c r="U170" s="247">
        <v>0</v>
      </c>
      <c r="V170" s="247">
        <f>U170*H170</f>
        <v>0</v>
      </c>
      <c r="W170" s="247">
        <v>0</v>
      </c>
      <c r="X170" s="248">
        <f>W170*H170</f>
        <v>0</v>
      </c>
      <c r="Y170" s="35"/>
      <c r="Z170" s="35"/>
      <c r="AA170" s="35"/>
      <c r="AB170" s="35"/>
      <c r="AC170" s="35"/>
      <c r="AD170" s="35"/>
      <c r="AE170" s="35"/>
      <c r="AR170" s="249" t="s">
        <v>139</v>
      </c>
      <c r="AT170" s="249" t="s">
        <v>125</v>
      </c>
      <c r="AU170" s="249" t="s">
        <v>91</v>
      </c>
      <c r="AY170" s="14" t="s">
        <v>128</v>
      </c>
      <c r="BE170" s="250">
        <f>IF(O170="základná",K170,0)</f>
        <v>0</v>
      </c>
      <c r="BF170" s="250">
        <f>IF(O170="znížená",K170,0)</f>
        <v>0</v>
      </c>
      <c r="BG170" s="250">
        <f>IF(O170="zákl. prenesená",K170,0)</f>
        <v>0</v>
      </c>
      <c r="BH170" s="250">
        <f>IF(O170="zníž. prenesená",K170,0)</f>
        <v>0</v>
      </c>
      <c r="BI170" s="250">
        <f>IF(O170="nulová",K170,0)</f>
        <v>0</v>
      </c>
      <c r="BJ170" s="14" t="s">
        <v>91</v>
      </c>
      <c r="BK170" s="250">
        <f>ROUND(P170*H170,2)</f>
        <v>0</v>
      </c>
      <c r="BL170" s="14" t="s">
        <v>135</v>
      </c>
      <c r="BM170" s="249" t="s">
        <v>435</v>
      </c>
    </row>
    <row r="171" s="12" customFormat="1" ht="25.92" customHeight="1">
      <c r="A171" s="12"/>
      <c r="B171" s="220"/>
      <c r="C171" s="221"/>
      <c r="D171" s="222" t="s">
        <v>74</v>
      </c>
      <c r="E171" s="223" t="s">
        <v>281</v>
      </c>
      <c r="F171" s="223" t="s">
        <v>282</v>
      </c>
      <c r="G171" s="221"/>
      <c r="H171" s="221"/>
      <c r="I171" s="224"/>
      <c r="J171" s="224"/>
      <c r="K171" s="206">
        <f>BK171</f>
        <v>0</v>
      </c>
      <c r="L171" s="221"/>
      <c r="M171" s="225"/>
      <c r="N171" s="226"/>
      <c r="O171" s="227"/>
      <c r="P171" s="227"/>
      <c r="Q171" s="228">
        <f>SUM(Q172:Q173)</f>
        <v>0</v>
      </c>
      <c r="R171" s="228">
        <f>SUM(R172:R173)</f>
        <v>0</v>
      </c>
      <c r="S171" s="227"/>
      <c r="T171" s="229">
        <f>SUM(T172:T173)</f>
        <v>0</v>
      </c>
      <c r="U171" s="227"/>
      <c r="V171" s="229">
        <f>SUM(V172:V173)</f>
        <v>0</v>
      </c>
      <c r="W171" s="227"/>
      <c r="X171" s="230">
        <f>SUM(X172:X173)</f>
        <v>0</v>
      </c>
      <c r="Y171" s="12"/>
      <c r="Z171" s="12"/>
      <c r="AA171" s="12"/>
      <c r="AB171" s="12"/>
      <c r="AC171" s="12"/>
      <c r="AD171" s="12"/>
      <c r="AE171" s="12"/>
      <c r="AR171" s="231" t="s">
        <v>144</v>
      </c>
      <c r="AT171" s="232" t="s">
        <v>74</v>
      </c>
      <c r="AU171" s="232" t="s">
        <v>75</v>
      </c>
      <c r="AY171" s="231" t="s">
        <v>128</v>
      </c>
      <c r="BK171" s="233">
        <f>SUM(BK172:BK173)</f>
        <v>0</v>
      </c>
    </row>
    <row r="172" s="2" customFormat="1" ht="24.15" customHeight="1">
      <c r="A172" s="35"/>
      <c r="B172" s="36"/>
      <c r="C172" s="236" t="s">
        <v>436</v>
      </c>
      <c r="D172" s="236" t="s">
        <v>131</v>
      </c>
      <c r="E172" s="237" t="s">
        <v>289</v>
      </c>
      <c r="F172" s="238" t="s">
        <v>437</v>
      </c>
      <c r="G172" s="239" t="s">
        <v>291</v>
      </c>
      <c r="H172" s="240">
        <v>20</v>
      </c>
      <c r="I172" s="241"/>
      <c r="J172" s="241"/>
      <c r="K172" s="242">
        <f>ROUND(P172*H172,2)</f>
        <v>0</v>
      </c>
      <c r="L172" s="243"/>
      <c r="M172" s="41"/>
      <c r="N172" s="244" t="s">
        <v>1</v>
      </c>
      <c r="O172" s="245" t="s">
        <v>39</v>
      </c>
      <c r="P172" s="246">
        <f>I172+J172</f>
        <v>0</v>
      </c>
      <c r="Q172" s="246">
        <f>ROUND(I172*H172,2)</f>
        <v>0</v>
      </c>
      <c r="R172" s="246">
        <f>ROUND(J172*H172,2)</f>
        <v>0</v>
      </c>
      <c r="S172" s="94"/>
      <c r="T172" s="247">
        <f>S172*H172</f>
        <v>0</v>
      </c>
      <c r="U172" s="247">
        <v>0</v>
      </c>
      <c r="V172" s="247">
        <f>U172*H172</f>
        <v>0</v>
      </c>
      <c r="W172" s="247">
        <v>0</v>
      </c>
      <c r="X172" s="248">
        <f>W172*H172</f>
        <v>0</v>
      </c>
      <c r="Y172" s="35"/>
      <c r="Z172" s="35"/>
      <c r="AA172" s="35"/>
      <c r="AB172" s="35"/>
      <c r="AC172" s="35"/>
      <c r="AD172" s="35"/>
      <c r="AE172" s="35"/>
      <c r="AR172" s="249" t="s">
        <v>286</v>
      </c>
      <c r="AT172" s="249" t="s">
        <v>131</v>
      </c>
      <c r="AU172" s="249" t="s">
        <v>83</v>
      </c>
      <c r="AY172" s="14" t="s">
        <v>128</v>
      </c>
      <c r="BE172" s="250">
        <f>IF(O172="základná",K172,0)</f>
        <v>0</v>
      </c>
      <c r="BF172" s="250">
        <f>IF(O172="znížená",K172,0)</f>
        <v>0</v>
      </c>
      <c r="BG172" s="250">
        <f>IF(O172="zákl. prenesená",K172,0)</f>
        <v>0</v>
      </c>
      <c r="BH172" s="250">
        <f>IF(O172="zníž. prenesená",K172,0)</f>
        <v>0</v>
      </c>
      <c r="BI172" s="250">
        <f>IF(O172="nulová",K172,0)</f>
        <v>0</v>
      </c>
      <c r="BJ172" s="14" t="s">
        <v>91</v>
      </c>
      <c r="BK172" s="250">
        <f>ROUND(P172*H172,2)</f>
        <v>0</v>
      </c>
      <c r="BL172" s="14" t="s">
        <v>286</v>
      </c>
      <c r="BM172" s="249" t="s">
        <v>438</v>
      </c>
    </row>
    <row r="173" s="2" customFormat="1" ht="16.5" customHeight="1">
      <c r="A173" s="35"/>
      <c r="B173" s="36"/>
      <c r="C173" s="236" t="s">
        <v>439</v>
      </c>
      <c r="D173" s="236" t="s">
        <v>131</v>
      </c>
      <c r="E173" s="237" t="s">
        <v>294</v>
      </c>
      <c r="F173" s="238" t="s">
        <v>295</v>
      </c>
      <c r="G173" s="239" t="s">
        <v>291</v>
      </c>
      <c r="H173" s="240">
        <v>20</v>
      </c>
      <c r="I173" s="241"/>
      <c r="J173" s="241"/>
      <c r="K173" s="242">
        <f>ROUND(P173*H173,2)</f>
        <v>0</v>
      </c>
      <c r="L173" s="243"/>
      <c r="M173" s="41"/>
      <c r="N173" s="244" t="s">
        <v>1</v>
      </c>
      <c r="O173" s="245" t="s">
        <v>39</v>
      </c>
      <c r="P173" s="246">
        <f>I173+J173</f>
        <v>0</v>
      </c>
      <c r="Q173" s="246">
        <f>ROUND(I173*H173,2)</f>
        <v>0</v>
      </c>
      <c r="R173" s="246">
        <f>ROUND(J173*H173,2)</f>
        <v>0</v>
      </c>
      <c r="S173" s="94"/>
      <c r="T173" s="247">
        <f>S173*H173</f>
        <v>0</v>
      </c>
      <c r="U173" s="247">
        <v>0</v>
      </c>
      <c r="V173" s="247">
        <f>U173*H173</f>
        <v>0</v>
      </c>
      <c r="W173" s="247">
        <v>0</v>
      </c>
      <c r="X173" s="248">
        <f>W173*H173</f>
        <v>0</v>
      </c>
      <c r="Y173" s="35"/>
      <c r="Z173" s="35"/>
      <c r="AA173" s="35"/>
      <c r="AB173" s="35"/>
      <c r="AC173" s="35"/>
      <c r="AD173" s="35"/>
      <c r="AE173" s="35"/>
      <c r="AR173" s="249" t="s">
        <v>286</v>
      </c>
      <c r="AT173" s="249" t="s">
        <v>131</v>
      </c>
      <c r="AU173" s="249" t="s">
        <v>83</v>
      </c>
      <c r="AY173" s="14" t="s">
        <v>128</v>
      </c>
      <c r="BE173" s="250">
        <f>IF(O173="základná",K173,0)</f>
        <v>0</v>
      </c>
      <c r="BF173" s="250">
        <f>IF(O173="znížená",K173,0)</f>
        <v>0</v>
      </c>
      <c r="BG173" s="250">
        <f>IF(O173="zákl. prenesená",K173,0)</f>
        <v>0</v>
      </c>
      <c r="BH173" s="250">
        <f>IF(O173="zníž. prenesená",K173,0)</f>
        <v>0</v>
      </c>
      <c r="BI173" s="250">
        <f>IF(O173="nulová",K173,0)</f>
        <v>0</v>
      </c>
      <c r="BJ173" s="14" t="s">
        <v>91</v>
      </c>
      <c r="BK173" s="250">
        <f>ROUND(P173*H173,2)</f>
        <v>0</v>
      </c>
      <c r="BL173" s="14" t="s">
        <v>286</v>
      </c>
      <c r="BM173" s="249" t="s">
        <v>440</v>
      </c>
    </row>
    <row r="174" s="2" customFormat="1" ht="49.92" customHeight="1">
      <c r="A174" s="35"/>
      <c r="B174" s="36"/>
      <c r="C174" s="37"/>
      <c r="D174" s="37"/>
      <c r="E174" s="223" t="s">
        <v>301</v>
      </c>
      <c r="F174" s="223" t="s">
        <v>302</v>
      </c>
      <c r="G174" s="37"/>
      <c r="H174" s="37"/>
      <c r="I174" s="37"/>
      <c r="J174" s="37"/>
      <c r="K174" s="206">
        <f>BK174</f>
        <v>0</v>
      </c>
      <c r="L174" s="37"/>
      <c r="M174" s="41"/>
      <c r="N174" s="261"/>
      <c r="O174" s="262"/>
      <c r="P174" s="94"/>
      <c r="Q174" s="228">
        <f>SUM(Q175:Q184)</f>
        <v>0</v>
      </c>
      <c r="R174" s="228">
        <f>SUM(R175:R184)</f>
        <v>0</v>
      </c>
      <c r="S174" s="94"/>
      <c r="T174" s="94"/>
      <c r="U174" s="94"/>
      <c r="V174" s="94"/>
      <c r="W174" s="94"/>
      <c r="X174" s="95"/>
      <c r="Y174" s="35"/>
      <c r="Z174" s="35"/>
      <c r="AA174" s="35"/>
      <c r="AB174" s="35"/>
      <c r="AC174" s="35"/>
      <c r="AD174" s="35"/>
      <c r="AE174" s="35"/>
      <c r="AT174" s="14" t="s">
        <v>74</v>
      </c>
      <c r="AU174" s="14" t="s">
        <v>75</v>
      </c>
      <c r="AY174" s="14" t="s">
        <v>303</v>
      </c>
      <c r="BK174" s="250">
        <f>SUM(BK175:BK184)</f>
        <v>0</v>
      </c>
    </row>
    <row r="175" s="2" customFormat="1" ht="16.32" customHeight="1">
      <c r="A175" s="35"/>
      <c r="B175" s="36"/>
      <c r="C175" s="263" t="s">
        <v>1</v>
      </c>
      <c r="D175" s="263" t="s">
        <v>131</v>
      </c>
      <c r="E175" s="264" t="s">
        <v>1</v>
      </c>
      <c r="F175" s="265" t="s">
        <v>1</v>
      </c>
      <c r="G175" s="266" t="s">
        <v>1</v>
      </c>
      <c r="H175" s="267"/>
      <c r="I175" s="267"/>
      <c r="J175" s="267"/>
      <c r="K175" s="268">
        <f>BK175</f>
        <v>0</v>
      </c>
      <c r="L175" s="243"/>
      <c r="M175" s="41"/>
      <c r="N175" s="269" t="s">
        <v>1</v>
      </c>
      <c r="O175" s="270" t="s">
        <v>39</v>
      </c>
      <c r="P175" s="271">
        <f>I175+J175</f>
        <v>0</v>
      </c>
      <c r="Q175" s="272">
        <f>I175*H175</f>
        <v>0</v>
      </c>
      <c r="R175" s="272">
        <f>J175*H175</f>
        <v>0</v>
      </c>
      <c r="S175" s="94"/>
      <c r="T175" s="94"/>
      <c r="U175" s="94"/>
      <c r="V175" s="94"/>
      <c r="W175" s="94"/>
      <c r="X175" s="95"/>
      <c r="Y175" s="35"/>
      <c r="Z175" s="35"/>
      <c r="AA175" s="35"/>
      <c r="AB175" s="35"/>
      <c r="AC175" s="35"/>
      <c r="AD175" s="35"/>
      <c r="AE175" s="35"/>
      <c r="AT175" s="14" t="s">
        <v>303</v>
      </c>
      <c r="AU175" s="14" t="s">
        <v>83</v>
      </c>
      <c r="AY175" s="14" t="s">
        <v>303</v>
      </c>
      <c r="BE175" s="250">
        <f>IF(O175="základná",K175,0)</f>
        <v>0</v>
      </c>
      <c r="BF175" s="250">
        <f>IF(O175="znížená",K175,0)</f>
        <v>0</v>
      </c>
      <c r="BG175" s="250">
        <f>IF(O175="zákl. prenesená",K175,0)</f>
        <v>0</v>
      </c>
      <c r="BH175" s="250">
        <f>IF(O175="zníž. prenesená",K175,0)</f>
        <v>0</v>
      </c>
      <c r="BI175" s="250">
        <f>IF(O175="nulová",K175,0)</f>
        <v>0</v>
      </c>
      <c r="BJ175" s="14" t="s">
        <v>91</v>
      </c>
      <c r="BK175" s="250">
        <f>P175*H175</f>
        <v>0</v>
      </c>
    </row>
    <row r="176" s="2" customFormat="1" ht="16.32" customHeight="1">
      <c r="A176" s="35"/>
      <c r="B176" s="36"/>
      <c r="C176" s="263" t="s">
        <v>1</v>
      </c>
      <c r="D176" s="263" t="s">
        <v>131</v>
      </c>
      <c r="E176" s="264" t="s">
        <v>1</v>
      </c>
      <c r="F176" s="265" t="s">
        <v>1</v>
      </c>
      <c r="G176" s="266" t="s">
        <v>1</v>
      </c>
      <c r="H176" s="267"/>
      <c r="I176" s="267"/>
      <c r="J176" s="267"/>
      <c r="K176" s="268">
        <f>BK176</f>
        <v>0</v>
      </c>
      <c r="L176" s="243"/>
      <c r="M176" s="41"/>
      <c r="N176" s="269" t="s">
        <v>1</v>
      </c>
      <c r="O176" s="270" t="s">
        <v>39</v>
      </c>
      <c r="P176" s="271">
        <f>I176+J176</f>
        <v>0</v>
      </c>
      <c r="Q176" s="272">
        <f>I176*H176</f>
        <v>0</v>
      </c>
      <c r="R176" s="272">
        <f>J176*H176</f>
        <v>0</v>
      </c>
      <c r="S176" s="94"/>
      <c r="T176" s="94"/>
      <c r="U176" s="94"/>
      <c r="V176" s="94"/>
      <c r="W176" s="94"/>
      <c r="X176" s="95"/>
      <c r="Y176" s="35"/>
      <c r="Z176" s="35"/>
      <c r="AA176" s="35"/>
      <c r="AB176" s="35"/>
      <c r="AC176" s="35"/>
      <c r="AD176" s="35"/>
      <c r="AE176" s="35"/>
      <c r="AT176" s="14" t="s">
        <v>303</v>
      </c>
      <c r="AU176" s="14" t="s">
        <v>83</v>
      </c>
      <c r="AY176" s="14" t="s">
        <v>303</v>
      </c>
      <c r="BE176" s="250">
        <f>IF(O176="základná",K176,0)</f>
        <v>0</v>
      </c>
      <c r="BF176" s="250">
        <f>IF(O176="znížená",K176,0)</f>
        <v>0</v>
      </c>
      <c r="BG176" s="250">
        <f>IF(O176="zákl. prenesená",K176,0)</f>
        <v>0</v>
      </c>
      <c r="BH176" s="250">
        <f>IF(O176="zníž. prenesená",K176,0)</f>
        <v>0</v>
      </c>
      <c r="BI176" s="250">
        <f>IF(O176="nulová",K176,0)</f>
        <v>0</v>
      </c>
      <c r="BJ176" s="14" t="s">
        <v>91</v>
      </c>
      <c r="BK176" s="250">
        <f>P176*H176</f>
        <v>0</v>
      </c>
    </row>
    <row r="177" s="2" customFormat="1" ht="16.32" customHeight="1">
      <c r="A177" s="35"/>
      <c r="B177" s="36"/>
      <c r="C177" s="263" t="s">
        <v>1</v>
      </c>
      <c r="D177" s="263" t="s">
        <v>131</v>
      </c>
      <c r="E177" s="264" t="s">
        <v>1</v>
      </c>
      <c r="F177" s="265" t="s">
        <v>1</v>
      </c>
      <c r="G177" s="266" t="s">
        <v>1</v>
      </c>
      <c r="H177" s="267"/>
      <c r="I177" s="267"/>
      <c r="J177" s="267"/>
      <c r="K177" s="268">
        <f>BK177</f>
        <v>0</v>
      </c>
      <c r="L177" s="243"/>
      <c r="M177" s="41"/>
      <c r="N177" s="269" t="s">
        <v>1</v>
      </c>
      <c r="O177" s="270" t="s">
        <v>39</v>
      </c>
      <c r="P177" s="271">
        <f>I177+J177</f>
        <v>0</v>
      </c>
      <c r="Q177" s="272">
        <f>I177*H177</f>
        <v>0</v>
      </c>
      <c r="R177" s="272">
        <f>J177*H177</f>
        <v>0</v>
      </c>
      <c r="S177" s="94"/>
      <c r="T177" s="94"/>
      <c r="U177" s="94"/>
      <c r="V177" s="94"/>
      <c r="W177" s="94"/>
      <c r="X177" s="95"/>
      <c r="Y177" s="35"/>
      <c r="Z177" s="35"/>
      <c r="AA177" s="35"/>
      <c r="AB177" s="35"/>
      <c r="AC177" s="35"/>
      <c r="AD177" s="35"/>
      <c r="AE177" s="35"/>
      <c r="AT177" s="14" t="s">
        <v>303</v>
      </c>
      <c r="AU177" s="14" t="s">
        <v>83</v>
      </c>
      <c r="AY177" s="14" t="s">
        <v>303</v>
      </c>
      <c r="BE177" s="250">
        <f>IF(O177="základná",K177,0)</f>
        <v>0</v>
      </c>
      <c r="BF177" s="250">
        <f>IF(O177="znížená",K177,0)</f>
        <v>0</v>
      </c>
      <c r="BG177" s="250">
        <f>IF(O177="zákl. prenesená",K177,0)</f>
        <v>0</v>
      </c>
      <c r="BH177" s="250">
        <f>IF(O177="zníž. prenesená",K177,0)</f>
        <v>0</v>
      </c>
      <c r="BI177" s="250">
        <f>IF(O177="nulová",K177,0)</f>
        <v>0</v>
      </c>
      <c r="BJ177" s="14" t="s">
        <v>91</v>
      </c>
      <c r="BK177" s="250">
        <f>P177*H177</f>
        <v>0</v>
      </c>
    </row>
    <row r="178" s="2" customFormat="1" ht="16.32" customHeight="1">
      <c r="A178" s="35"/>
      <c r="B178" s="36"/>
      <c r="C178" s="263" t="s">
        <v>1</v>
      </c>
      <c r="D178" s="263" t="s">
        <v>131</v>
      </c>
      <c r="E178" s="264" t="s">
        <v>1</v>
      </c>
      <c r="F178" s="265" t="s">
        <v>1</v>
      </c>
      <c r="G178" s="266" t="s">
        <v>1</v>
      </c>
      <c r="H178" s="267"/>
      <c r="I178" s="267"/>
      <c r="J178" s="267"/>
      <c r="K178" s="268">
        <f>BK178</f>
        <v>0</v>
      </c>
      <c r="L178" s="243"/>
      <c r="M178" s="41"/>
      <c r="N178" s="269" t="s">
        <v>1</v>
      </c>
      <c r="O178" s="270" t="s">
        <v>39</v>
      </c>
      <c r="P178" s="271">
        <f>I178+J178</f>
        <v>0</v>
      </c>
      <c r="Q178" s="272">
        <f>I178*H178</f>
        <v>0</v>
      </c>
      <c r="R178" s="272">
        <f>J178*H178</f>
        <v>0</v>
      </c>
      <c r="S178" s="94"/>
      <c r="T178" s="94"/>
      <c r="U178" s="94"/>
      <c r="V178" s="94"/>
      <c r="W178" s="94"/>
      <c r="X178" s="95"/>
      <c r="Y178" s="35"/>
      <c r="Z178" s="35"/>
      <c r="AA178" s="35"/>
      <c r="AB178" s="35"/>
      <c r="AC178" s="35"/>
      <c r="AD178" s="35"/>
      <c r="AE178" s="35"/>
      <c r="AT178" s="14" t="s">
        <v>303</v>
      </c>
      <c r="AU178" s="14" t="s">
        <v>83</v>
      </c>
      <c r="AY178" s="14" t="s">
        <v>303</v>
      </c>
      <c r="BE178" s="250">
        <f>IF(O178="základná",K178,0)</f>
        <v>0</v>
      </c>
      <c r="BF178" s="250">
        <f>IF(O178="znížená",K178,0)</f>
        <v>0</v>
      </c>
      <c r="BG178" s="250">
        <f>IF(O178="zákl. prenesená",K178,0)</f>
        <v>0</v>
      </c>
      <c r="BH178" s="250">
        <f>IF(O178="zníž. prenesená",K178,0)</f>
        <v>0</v>
      </c>
      <c r="BI178" s="250">
        <f>IF(O178="nulová",K178,0)</f>
        <v>0</v>
      </c>
      <c r="BJ178" s="14" t="s">
        <v>91</v>
      </c>
      <c r="BK178" s="250">
        <f>P178*H178</f>
        <v>0</v>
      </c>
    </row>
    <row r="179" s="2" customFormat="1" ht="16.32" customHeight="1">
      <c r="A179" s="35"/>
      <c r="B179" s="36"/>
      <c r="C179" s="263" t="s">
        <v>1</v>
      </c>
      <c r="D179" s="263" t="s">
        <v>131</v>
      </c>
      <c r="E179" s="264" t="s">
        <v>1</v>
      </c>
      <c r="F179" s="265" t="s">
        <v>1</v>
      </c>
      <c r="G179" s="266" t="s">
        <v>1</v>
      </c>
      <c r="H179" s="267"/>
      <c r="I179" s="267"/>
      <c r="J179" s="267"/>
      <c r="K179" s="268">
        <f>BK179</f>
        <v>0</v>
      </c>
      <c r="L179" s="243"/>
      <c r="M179" s="41"/>
      <c r="N179" s="269" t="s">
        <v>1</v>
      </c>
      <c r="O179" s="270" t="s">
        <v>39</v>
      </c>
      <c r="P179" s="271">
        <f>I179+J179</f>
        <v>0</v>
      </c>
      <c r="Q179" s="272">
        <f>I179*H179</f>
        <v>0</v>
      </c>
      <c r="R179" s="272">
        <f>J179*H179</f>
        <v>0</v>
      </c>
      <c r="S179" s="94"/>
      <c r="T179" s="94"/>
      <c r="U179" s="94"/>
      <c r="V179" s="94"/>
      <c r="W179" s="94"/>
      <c r="X179" s="95"/>
      <c r="Y179" s="35"/>
      <c r="Z179" s="35"/>
      <c r="AA179" s="35"/>
      <c r="AB179" s="35"/>
      <c r="AC179" s="35"/>
      <c r="AD179" s="35"/>
      <c r="AE179" s="35"/>
      <c r="AT179" s="14" t="s">
        <v>303</v>
      </c>
      <c r="AU179" s="14" t="s">
        <v>83</v>
      </c>
      <c r="AY179" s="14" t="s">
        <v>303</v>
      </c>
      <c r="BE179" s="250">
        <f>IF(O179="základná",K179,0)</f>
        <v>0</v>
      </c>
      <c r="BF179" s="250">
        <f>IF(O179="znížená",K179,0)</f>
        <v>0</v>
      </c>
      <c r="BG179" s="250">
        <f>IF(O179="zákl. prenesená",K179,0)</f>
        <v>0</v>
      </c>
      <c r="BH179" s="250">
        <f>IF(O179="zníž. prenesená",K179,0)</f>
        <v>0</v>
      </c>
      <c r="BI179" s="250">
        <f>IF(O179="nulová",K179,0)</f>
        <v>0</v>
      </c>
      <c r="BJ179" s="14" t="s">
        <v>91</v>
      </c>
      <c r="BK179" s="250">
        <f>P179*H179</f>
        <v>0</v>
      </c>
    </row>
    <row r="180" s="2" customFormat="1" ht="16.32" customHeight="1">
      <c r="A180" s="35"/>
      <c r="B180" s="36"/>
      <c r="C180" s="263" t="s">
        <v>1</v>
      </c>
      <c r="D180" s="263" t="s">
        <v>131</v>
      </c>
      <c r="E180" s="264" t="s">
        <v>1</v>
      </c>
      <c r="F180" s="265" t="s">
        <v>1</v>
      </c>
      <c r="G180" s="266" t="s">
        <v>1</v>
      </c>
      <c r="H180" s="267"/>
      <c r="I180" s="267"/>
      <c r="J180" s="267"/>
      <c r="K180" s="268">
        <f>BK180</f>
        <v>0</v>
      </c>
      <c r="L180" s="243"/>
      <c r="M180" s="41"/>
      <c r="N180" s="269" t="s">
        <v>1</v>
      </c>
      <c r="O180" s="270" t="s">
        <v>39</v>
      </c>
      <c r="P180" s="271">
        <f>I180+J180</f>
        <v>0</v>
      </c>
      <c r="Q180" s="272">
        <f>I180*H180</f>
        <v>0</v>
      </c>
      <c r="R180" s="272">
        <f>J180*H180</f>
        <v>0</v>
      </c>
      <c r="S180" s="94"/>
      <c r="T180" s="94"/>
      <c r="U180" s="94"/>
      <c r="V180" s="94"/>
      <c r="W180" s="94"/>
      <c r="X180" s="95"/>
      <c r="Y180" s="35"/>
      <c r="Z180" s="35"/>
      <c r="AA180" s="35"/>
      <c r="AB180" s="35"/>
      <c r="AC180" s="35"/>
      <c r="AD180" s="35"/>
      <c r="AE180" s="35"/>
      <c r="AT180" s="14" t="s">
        <v>303</v>
      </c>
      <c r="AU180" s="14" t="s">
        <v>83</v>
      </c>
      <c r="AY180" s="14" t="s">
        <v>303</v>
      </c>
      <c r="BE180" s="250">
        <f>IF(O180="základná",K180,0)</f>
        <v>0</v>
      </c>
      <c r="BF180" s="250">
        <f>IF(O180="znížená",K180,0)</f>
        <v>0</v>
      </c>
      <c r="BG180" s="250">
        <f>IF(O180="zákl. prenesená",K180,0)</f>
        <v>0</v>
      </c>
      <c r="BH180" s="250">
        <f>IF(O180="zníž. prenesená",K180,0)</f>
        <v>0</v>
      </c>
      <c r="BI180" s="250">
        <f>IF(O180="nulová",K180,0)</f>
        <v>0</v>
      </c>
      <c r="BJ180" s="14" t="s">
        <v>91</v>
      </c>
      <c r="BK180" s="250">
        <f>P180*H180</f>
        <v>0</v>
      </c>
    </row>
    <row r="181" s="2" customFormat="1" ht="16.32" customHeight="1">
      <c r="A181" s="35"/>
      <c r="B181" s="36"/>
      <c r="C181" s="263" t="s">
        <v>1</v>
      </c>
      <c r="D181" s="263" t="s">
        <v>131</v>
      </c>
      <c r="E181" s="264" t="s">
        <v>1</v>
      </c>
      <c r="F181" s="265" t="s">
        <v>1</v>
      </c>
      <c r="G181" s="266" t="s">
        <v>1</v>
      </c>
      <c r="H181" s="267"/>
      <c r="I181" s="267"/>
      <c r="J181" s="267"/>
      <c r="K181" s="268">
        <f>BK181</f>
        <v>0</v>
      </c>
      <c r="L181" s="243"/>
      <c r="M181" s="41"/>
      <c r="N181" s="269" t="s">
        <v>1</v>
      </c>
      <c r="O181" s="270" t="s">
        <v>39</v>
      </c>
      <c r="P181" s="271">
        <f>I181+J181</f>
        <v>0</v>
      </c>
      <c r="Q181" s="272">
        <f>I181*H181</f>
        <v>0</v>
      </c>
      <c r="R181" s="272">
        <f>J181*H181</f>
        <v>0</v>
      </c>
      <c r="S181" s="94"/>
      <c r="T181" s="94"/>
      <c r="U181" s="94"/>
      <c r="V181" s="94"/>
      <c r="W181" s="94"/>
      <c r="X181" s="95"/>
      <c r="Y181" s="35"/>
      <c r="Z181" s="35"/>
      <c r="AA181" s="35"/>
      <c r="AB181" s="35"/>
      <c r="AC181" s="35"/>
      <c r="AD181" s="35"/>
      <c r="AE181" s="35"/>
      <c r="AT181" s="14" t="s">
        <v>303</v>
      </c>
      <c r="AU181" s="14" t="s">
        <v>83</v>
      </c>
      <c r="AY181" s="14" t="s">
        <v>303</v>
      </c>
      <c r="BE181" s="250">
        <f>IF(O181="základná",K181,0)</f>
        <v>0</v>
      </c>
      <c r="BF181" s="250">
        <f>IF(O181="znížená",K181,0)</f>
        <v>0</v>
      </c>
      <c r="BG181" s="250">
        <f>IF(O181="zákl. prenesená",K181,0)</f>
        <v>0</v>
      </c>
      <c r="BH181" s="250">
        <f>IF(O181="zníž. prenesená",K181,0)</f>
        <v>0</v>
      </c>
      <c r="BI181" s="250">
        <f>IF(O181="nulová",K181,0)</f>
        <v>0</v>
      </c>
      <c r="BJ181" s="14" t="s">
        <v>91</v>
      </c>
      <c r="BK181" s="250">
        <f>P181*H181</f>
        <v>0</v>
      </c>
    </row>
    <row r="182" s="2" customFormat="1" ht="16.32" customHeight="1">
      <c r="A182" s="35"/>
      <c r="B182" s="36"/>
      <c r="C182" s="263" t="s">
        <v>1</v>
      </c>
      <c r="D182" s="263" t="s">
        <v>131</v>
      </c>
      <c r="E182" s="264" t="s">
        <v>1</v>
      </c>
      <c r="F182" s="265" t="s">
        <v>1</v>
      </c>
      <c r="G182" s="266" t="s">
        <v>1</v>
      </c>
      <c r="H182" s="267"/>
      <c r="I182" s="267"/>
      <c r="J182" s="267"/>
      <c r="K182" s="268">
        <f>BK182</f>
        <v>0</v>
      </c>
      <c r="L182" s="243"/>
      <c r="M182" s="41"/>
      <c r="N182" s="269" t="s">
        <v>1</v>
      </c>
      <c r="O182" s="270" t="s">
        <v>39</v>
      </c>
      <c r="P182" s="271">
        <f>I182+J182</f>
        <v>0</v>
      </c>
      <c r="Q182" s="272">
        <f>I182*H182</f>
        <v>0</v>
      </c>
      <c r="R182" s="272">
        <f>J182*H182</f>
        <v>0</v>
      </c>
      <c r="S182" s="94"/>
      <c r="T182" s="94"/>
      <c r="U182" s="94"/>
      <c r="V182" s="94"/>
      <c r="W182" s="94"/>
      <c r="X182" s="95"/>
      <c r="Y182" s="35"/>
      <c r="Z182" s="35"/>
      <c r="AA182" s="35"/>
      <c r="AB182" s="35"/>
      <c r="AC182" s="35"/>
      <c r="AD182" s="35"/>
      <c r="AE182" s="35"/>
      <c r="AT182" s="14" t="s">
        <v>303</v>
      </c>
      <c r="AU182" s="14" t="s">
        <v>83</v>
      </c>
      <c r="AY182" s="14" t="s">
        <v>303</v>
      </c>
      <c r="BE182" s="250">
        <f>IF(O182="základná",K182,0)</f>
        <v>0</v>
      </c>
      <c r="BF182" s="250">
        <f>IF(O182="znížená",K182,0)</f>
        <v>0</v>
      </c>
      <c r="BG182" s="250">
        <f>IF(O182="zákl. prenesená",K182,0)</f>
        <v>0</v>
      </c>
      <c r="BH182" s="250">
        <f>IF(O182="zníž. prenesená",K182,0)</f>
        <v>0</v>
      </c>
      <c r="BI182" s="250">
        <f>IF(O182="nulová",K182,0)</f>
        <v>0</v>
      </c>
      <c r="BJ182" s="14" t="s">
        <v>91</v>
      </c>
      <c r="BK182" s="250">
        <f>P182*H182</f>
        <v>0</v>
      </c>
    </row>
    <row r="183" s="2" customFormat="1" ht="16.32" customHeight="1">
      <c r="A183" s="35"/>
      <c r="B183" s="36"/>
      <c r="C183" s="263" t="s">
        <v>1</v>
      </c>
      <c r="D183" s="263" t="s">
        <v>131</v>
      </c>
      <c r="E183" s="264" t="s">
        <v>1</v>
      </c>
      <c r="F183" s="265" t="s">
        <v>1</v>
      </c>
      <c r="G183" s="266" t="s">
        <v>1</v>
      </c>
      <c r="H183" s="267"/>
      <c r="I183" s="267"/>
      <c r="J183" s="267"/>
      <c r="K183" s="268">
        <f>BK183</f>
        <v>0</v>
      </c>
      <c r="L183" s="243"/>
      <c r="M183" s="41"/>
      <c r="N183" s="269" t="s">
        <v>1</v>
      </c>
      <c r="O183" s="270" t="s">
        <v>39</v>
      </c>
      <c r="P183" s="271">
        <f>I183+J183</f>
        <v>0</v>
      </c>
      <c r="Q183" s="272">
        <f>I183*H183</f>
        <v>0</v>
      </c>
      <c r="R183" s="272">
        <f>J183*H183</f>
        <v>0</v>
      </c>
      <c r="S183" s="94"/>
      <c r="T183" s="94"/>
      <c r="U183" s="94"/>
      <c r="V183" s="94"/>
      <c r="W183" s="94"/>
      <c r="X183" s="95"/>
      <c r="Y183" s="35"/>
      <c r="Z183" s="35"/>
      <c r="AA183" s="35"/>
      <c r="AB183" s="35"/>
      <c r="AC183" s="35"/>
      <c r="AD183" s="35"/>
      <c r="AE183" s="35"/>
      <c r="AT183" s="14" t="s">
        <v>303</v>
      </c>
      <c r="AU183" s="14" t="s">
        <v>83</v>
      </c>
      <c r="AY183" s="14" t="s">
        <v>303</v>
      </c>
      <c r="BE183" s="250">
        <f>IF(O183="základná",K183,0)</f>
        <v>0</v>
      </c>
      <c r="BF183" s="250">
        <f>IF(O183="znížená",K183,0)</f>
        <v>0</v>
      </c>
      <c r="BG183" s="250">
        <f>IF(O183="zákl. prenesená",K183,0)</f>
        <v>0</v>
      </c>
      <c r="BH183" s="250">
        <f>IF(O183="zníž. prenesená",K183,0)</f>
        <v>0</v>
      </c>
      <c r="BI183" s="250">
        <f>IF(O183="nulová",K183,0)</f>
        <v>0</v>
      </c>
      <c r="BJ183" s="14" t="s">
        <v>91</v>
      </c>
      <c r="BK183" s="250">
        <f>P183*H183</f>
        <v>0</v>
      </c>
    </row>
    <row r="184" s="2" customFormat="1" ht="16.32" customHeight="1">
      <c r="A184" s="35"/>
      <c r="B184" s="36"/>
      <c r="C184" s="263" t="s">
        <v>1</v>
      </c>
      <c r="D184" s="263" t="s">
        <v>131</v>
      </c>
      <c r="E184" s="264" t="s">
        <v>1</v>
      </c>
      <c r="F184" s="265" t="s">
        <v>1</v>
      </c>
      <c r="G184" s="266" t="s">
        <v>1</v>
      </c>
      <c r="H184" s="267"/>
      <c r="I184" s="267"/>
      <c r="J184" s="267"/>
      <c r="K184" s="268">
        <f>BK184</f>
        <v>0</v>
      </c>
      <c r="L184" s="243"/>
      <c r="M184" s="41"/>
      <c r="N184" s="269" t="s">
        <v>1</v>
      </c>
      <c r="O184" s="270" t="s">
        <v>39</v>
      </c>
      <c r="P184" s="273">
        <f>I184+J184</f>
        <v>0</v>
      </c>
      <c r="Q184" s="274">
        <f>I184*H184</f>
        <v>0</v>
      </c>
      <c r="R184" s="274">
        <f>J184*H184</f>
        <v>0</v>
      </c>
      <c r="S184" s="275"/>
      <c r="T184" s="275"/>
      <c r="U184" s="275"/>
      <c r="V184" s="275"/>
      <c r="W184" s="275"/>
      <c r="X184" s="276"/>
      <c r="Y184" s="35"/>
      <c r="Z184" s="35"/>
      <c r="AA184" s="35"/>
      <c r="AB184" s="35"/>
      <c r="AC184" s="35"/>
      <c r="AD184" s="35"/>
      <c r="AE184" s="35"/>
      <c r="AT184" s="14" t="s">
        <v>303</v>
      </c>
      <c r="AU184" s="14" t="s">
        <v>83</v>
      </c>
      <c r="AY184" s="14" t="s">
        <v>303</v>
      </c>
      <c r="BE184" s="250">
        <f>IF(O184="základná",K184,0)</f>
        <v>0</v>
      </c>
      <c r="BF184" s="250">
        <f>IF(O184="znížená",K184,0)</f>
        <v>0</v>
      </c>
      <c r="BG184" s="250">
        <f>IF(O184="zákl. prenesená",K184,0)</f>
        <v>0</v>
      </c>
      <c r="BH184" s="250">
        <f>IF(O184="zníž. prenesená",K184,0)</f>
        <v>0</v>
      </c>
      <c r="BI184" s="250">
        <f>IF(O184="nulová",K184,0)</f>
        <v>0</v>
      </c>
      <c r="BJ184" s="14" t="s">
        <v>91</v>
      </c>
      <c r="BK184" s="250">
        <f>P184*H184</f>
        <v>0</v>
      </c>
    </row>
    <row r="185" s="2" customFormat="1" ht="6.96" customHeight="1">
      <c r="A185" s="35"/>
      <c r="B185" s="69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41"/>
      <c r="N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sheet="1" autoFilter="0" formatColumns="0" formatRows="0" objects="1" scenarios="1" spinCount="100000" saltValue="NGYilszXhQuNLuDAZho943kRG3pu/2qKofo5KiZBL//s+ihPyYv6qKt7ZalvDIkd61pXl6GTz/YWS6G0QHbCFA==" hashValue="5R8fz9YVYwBqfw3qGktx9WdmMbK/YL/gl1axpTLxozCjMzkc9INhp2lxJuIANGqpbWvwPXvBOJm5v1XARdQ4dQ==" algorithmName="SHA-512" password="CC35"/>
  <autoFilter ref="C123:L18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M2:Z2"/>
  </mergeCells>
  <dataValidations count="2">
    <dataValidation type="list" allowBlank="1" showInputMessage="1" showErrorMessage="1" error="Povolené sú hodnoty K, M." sqref="D175:D185">
      <formula1>"K, M"</formula1>
    </dataValidation>
    <dataValidation type="list" allowBlank="1" showInputMessage="1" showErrorMessage="1" error="Povolené sú hodnoty základná, znížená, nulová." sqref="O175:O18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MAJKY-PC\Marián</dc:creator>
  <cp:lastModifiedBy>MAJKY-PC\Marián</cp:lastModifiedBy>
  <dcterms:created xsi:type="dcterms:W3CDTF">2022-09-28T19:29:04Z</dcterms:created>
  <dcterms:modified xsi:type="dcterms:W3CDTF">2022-09-28T19:29:09Z</dcterms:modified>
</cp:coreProperties>
</file>