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093725AA-AB50-40E4-B265-B04FE43BB3AF}" xr6:coauthVersionLast="47" xr6:coauthVersionMax="47" xr10:uidLastSave="{00000000-0000-0000-0000-000000000000}"/>
  <bookViews>
    <workbookView xWindow="45" yWindow="30" windowWidth="12630" windowHeight="1531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<sst xmlns="http://schemas.openxmlformats.org/spreadsheetml/2006/main" count="611" uniqueCount="266">
  <si>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</si>
  <si>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</si>
  <si>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</si>
  <si>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</si>
  <si>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</si>
  <si>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</si>
  <si>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</si>
  <si>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</si>
  <si>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</si>
  <si>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</si>
  <si>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</si>
  <si>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</si>
  <si>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</si>
  <si>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</si>
  <si>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</si>
  <si>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</si>
  <si>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</si>
  <si>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</si>
  <si>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</si>
  <si>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</si>
  <si>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</si>
  <si>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</si>
  <si>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</si>
  <si>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</si>
  <si>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</si>
  <si>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</si>
  <si>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</si>
  <si>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</si>
  <si>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</si>
  <si>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</si>
  <si>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</si>
  <si>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</si>
  <si>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</si>
  <si>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</si>
  <si>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</si>
  <si>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</si>
  <si>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</si>
  <si>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</si>
  <si>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</si>
  <si>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</si>
  <si>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</si>
  <si>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</si>
  <si>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</si>
  <si>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</si>
  <si>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</si>
  <si>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</si>
  <si>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</si>
  <si>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</si>
  <si>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</si>
  <si>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</si>
  <si>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</si>
  <si>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</si>
  <si>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</si>
  <si>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</si>
  <si>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</si>
  <si>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</si>
  <si>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</si>
  <si>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</si>
  <si>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</si>
  <si>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</si>
  <si>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</si>
  <si>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</si>
  <si>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</si>
  <si>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</si>
  <si>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</si>
  <si>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</si>
  <si>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</si>
  <si>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</si>
  <si>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</si>
  <si>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</si>
  <si>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</si>
  <si>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</si>
  <si>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</si>
  <si>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</si>
  <si>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</si>
  <si>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</si>
  <si>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</si>
  <si>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</si>
  <si>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</si>
  <si>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</si>
  <si>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</si>
  <si>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</si>
  <si>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</si>
  <si>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</si>
  <si>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</si>
  <si>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</si>
  <si>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</si>
  <si>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</si>
  <si>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</si>
  <si>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</si>
  <si>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</si>
  <si>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</si>
  <si>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</si>
  <si>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</si>
  <si>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</si>
  <si>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</si>
  <si>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</si>
  <si>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</si>
  <si>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</si>
  <si>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</si>
  <si>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</si>
  <si>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</si>
  <si>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</si>
  <si>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</si>
  <si>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</si>
  <si>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</si>
  <si>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</si>
  <si>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</si>
  <si>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</si>
  <si>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</si>
  <si>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</si>
  <si>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</si>
  <si>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</si>
  <si>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</si>
  <si>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</si>
  <si>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</si>
  <si>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</si>
  <si>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</si>
  <si>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</si>
  <si>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</si>
  <si>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</si>
  <si>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</si>
  <si>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</si>
  <si>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</si>
  <si>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</si>
  <si>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</si>
  <si>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</si>
  <si>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</si>
  <si>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</si>
  <si>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</si>
  <si>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</si>
  <si>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</si>
  <si>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</si>
  <si>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</si>
  <si>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</si>
  <si>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</si>
  <si>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</si>
  <si>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</si>
  <si>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</si>
  <si>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</si>
  <si>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</si>
  <si>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</si>
  <si>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</si>
  <si>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</si>
  <si>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</si>
  <si>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</si>
  <si>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</si>
  <si>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</si>
  <si>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</si>
  <si>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</si>
  <si>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</si>
  <si>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</si>
  <si>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</si>
  <si>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</si>
  <si>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</si>
  <si>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</si>
  <si>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</si>
  <si>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</si>
  <si>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</si>
  <si>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</si>
  <si>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</si>
  <si>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</si>
  <si>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</si>
  <si>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</si>
  <si>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</si>
  <si>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</si>
  <si>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</si>
  <si>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</si>
  <si>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</si>
  <si>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</si>
  <si>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</si>
  <si>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</si>
  <si>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</si>
  <si>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</si>
  <si>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</si>
  <si>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</si>
  <si>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</si>
  <si>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</si>
  <si>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</si>
  <si>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</si>
  <si>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</si>
  <si>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</si>
  <si>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</si>
  <si>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</si>
  <si>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</si>
  <si>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</si>
  <si>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</si>
  <si>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</si>
  <si>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</si>
  <si>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</si>
  <si>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</si>
  <si>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</si>
  <si>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</si>
  <si>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</si>
  <si>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</si>
  <si>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</si>
  <si>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</si>
  <si>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</si>
  <si>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</si>
  <si>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</si>
  <si>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</si>
  <si>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</si>
  <si>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</si>
  <si>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</si>
  <si>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</si>
  <si>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</si>
  <si>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</si>
  <si>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</si>
  <si>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</si>
  <si>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</si>
  <si>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</si>
  <si>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</si>
  <si>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</si>
  <si>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</si>
  <si>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</si>
  <si>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</si>
  <si>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</si>
  <si>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</si>
  <si>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</si>
  <si>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</si>
  <si>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</si>
  <si>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</si>
  <si>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</si>
  <si>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</si>
  <si>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</si>
  <si>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</si>
  <si>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</si>
  <si>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</si>
  <si>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</si>
  <si>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</si>
  <si>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</si>
  <si>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</si>
  <si>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</si>
  <si>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</si>
  <si>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</si>
  <si>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</si>
  <si>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</si>
  <si>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</si>
  <si>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</si>
  <si>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</si>
  <si>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</si>
  <si>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</si>
  <si>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</si>
  <si>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</si>
  <si>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</si>
  <si>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</si>
  <si>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</si>
  <si>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</si>
  <si>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</si>
  <si>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</si>
  <si>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</si>
  <si>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</si>
  <si>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</si>
  <si>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</si>
  <si>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</si>
  <si>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</si>
  <si>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</si>
  <si>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</si>
  <si>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</si>
  <si>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</si>
  <si>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</si>
  <si>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</si>
  <si>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</si>
  <si>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17 - VC Martin IV.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</si>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</sst>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4"/>
  <sheetViews>
    <sheetView tabSelected="1" view="pageBreakPreview" topLeftCell="A142" zoomScale="70" zoomScaleNormal="80" zoomScaleSheetLayoutView="70" workbookViewId="0">
      <selection activeCell="G158" sqref="G158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" style="5" customWidth="1"/>
    <col min="5" max="5" width="14.5703125" style="4" customWidth="1"/>
    <col min="6" max="6" width="15.7109375" style="4" customWidth="1"/>
    <col min="7" max="7" width="18.7109375" style="4" customWidth="1"/>
    <col min="8" max="8" width="20.42578125" style="106" customWidth="1"/>
    <col min="9" max="15" width="20.42578125" style="102" customWidth="1"/>
    <col min="16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5" s="1" customFormat="1" ht="15.75" x14ac:dyDescent="0.25">
      <c r="A1" s="1" t="s">
        <v>192</v>
      </c>
      <c r="D1" s="2"/>
      <c r="G1" s="63" t="s">
        <v>260</v>
      </c>
      <c r="H1" s="97"/>
      <c r="I1" s="97"/>
      <c r="J1" s="97"/>
      <c r="K1" s="97"/>
      <c r="L1" s="97"/>
      <c r="M1" s="97"/>
      <c r="N1" s="97"/>
      <c r="O1" s="97"/>
    </row>
    <row r="2" spans="1:15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</row>
    <row r="3" spans="1:15" s="3" customFormat="1" ht="27" customHeight="1" x14ac:dyDescent="0.25">
      <c r="A3" s="94" t="s">
        <v>263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</row>
    <row r="4" spans="1:15" s="1" customFormat="1" ht="18.75" customHeight="1" x14ac:dyDescent="0.25">
      <c r="A4" s="6" t="s">
        <v>261</v>
      </c>
      <c r="B4" s="6"/>
      <c r="C4" s="6">
        <v>15</v>
      </c>
      <c r="D4" s="70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</row>
    <row r="5" spans="1:15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</row>
    <row r="6" spans="1:15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</row>
    <row r="7" spans="1:15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395.59999999999997</v>
      </c>
      <c r="F7" s="67">
        <v>53.591999999999999</v>
      </c>
      <c r="G7" s="71">
        <f t="shared" ref="G7:G38" si="0">F7*E7</f>
        <v>21200.995199999998</v>
      </c>
      <c r="H7" s="102" t="s">
        <v>253</v>
      </c>
    </row>
    <row r="8" spans="1:15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230</v>
      </c>
      <c r="F8" s="67">
        <v>56.72399999999999</v>
      </c>
      <c r="G8" s="71">
        <f t="shared" si="0"/>
        <v>13046.519999999997</v>
      </c>
      <c r="H8" s="102" t="s">
        <v>253</v>
      </c>
    </row>
    <row r="9" spans="1:15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253</v>
      </c>
    </row>
    <row r="10" spans="1:15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230</v>
      </c>
      <c r="F10" s="67">
        <v>46.544999999999995</v>
      </c>
      <c r="G10" s="71">
        <f t="shared" si="0"/>
        <v>10705.349999999999</v>
      </c>
      <c r="H10" s="102" t="s">
        <v>253</v>
      </c>
    </row>
    <row r="11" spans="1:15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253</v>
      </c>
    </row>
    <row r="12" spans="1:15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230</v>
      </c>
      <c r="F12" s="67">
        <v>40.454999999999998</v>
      </c>
      <c r="G12" s="71">
        <f t="shared" si="0"/>
        <v>9304.65</v>
      </c>
      <c r="H12" s="102" t="s">
        <v>253</v>
      </c>
    </row>
    <row r="13" spans="1:15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253</v>
      </c>
    </row>
    <row r="14" spans="1:15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253</v>
      </c>
    </row>
    <row r="15" spans="1:15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254</v>
      </c>
    </row>
    <row r="16" spans="1:15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184</v>
      </c>
      <c r="F22" s="67">
        <v>8.786999999999999</v>
      </c>
      <c r="G22" s="71">
        <f t="shared" si="0"/>
        <v>1616.8079999999998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184</v>
      </c>
      <c r="F23" s="67">
        <v>8.6999999999999993</v>
      </c>
      <c r="G23" s="71">
        <f t="shared" si="0"/>
        <v>1600.8</v>
      </c>
      <c r="H23" s="10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0</v>
      </c>
      <c r="F25" s="67">
        <v>0</v>
      </c>
      <c r="G25" s="71">
        <f t="shared" si="0"/>
        <v>0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9673.8000000000011</v>
      </c>
      <c r="F28" s="67">
        <v>4.4159999999999995</v>
      </c>
      <c r="G28" s="71">
        <f t="shared" si="0"/>
        <v>42719.500800000002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460</v>
      </c>
      <c r="F29" s="67">
        <v>5.52</v>
      </c>
      <c r="G29" s="71">
        <f t="shared" si="0"/>
        <v>2539.1999999999998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0</v>
      </c>
      <c r="F31" s="67">
        <v>0</v>
      </c>
      <c r="G31" s="71">
        <f t="shared" si="0"/>
        <v>0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9420.8000000000011</v>
      </c>
      <c r="F35" s="67">
        <v>7.95</v>
      </c>
      <c r="G35" s="71">
        <f t="shared" si="0"/>
        <v>74895.360000000015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460</v>
      </c>
      <c r="F38" s="67">
        <v>6.4395000000000007</v>
      </c>
      <c r="G38" s="71">
        <f t="shared" si="0"/>
        <v>2962.1700000000005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8063.7999999999993</v>
      </c>
      <c r="F44" s="67">
        <v>4.4520000000000008</v>
      </c>
      <c r="G44" s="71">
        <f t="shared" si="1"/>
        <v>35900.037600000003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276</v>
      </c>
      <c r="F45" s="67">
        <v>453.18299999999999</v>
      </c>
      <c r="G45" s="71">
        <f t="shared" si="1"/>
        <v>125078.508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529.56899999999996</v>
      </c>
      <c r="G46" s="71">
        <f t="shared" si="1"/>
        <v>24360.173999999999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230</v>
      </c>
      <c r="F49" s="67">
        <v>8.6999999999999993</v>
      </c>
      <c r="G49" s="71">
        <f t="shared" si="1"/>
        <v>2000.9999999999998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0</v>
      </c>
      <c r="F50" s="67">
        <v>0</v>
      </c>
      <c r="G50" s="71">
        <f t="shared" si="1"/>
        <v>0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230</v>
      </c>
      <c r="F51" s="67">
        <v>8.6999999999999993</v>
      </c>
      <c r="G51" s="71">
        <f t="shared" si="1"/>
        <v>2000.9999999999998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460</v>
      </c>
      <c r="F53" s="67">
        <v>6.370000000000001</v>
      </c>
      <c r="G53" s="71">
        <f t="shared" si="1"/>
        <v>2930.2000000000003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460</v>
      </c>
      <c r="F54" s="67">
        <v>7.3500000000000005</v>
      </c>
      <c r="G54" s="71">
        <f t="shared" si="1"/>
        <v>3381.0000000000005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0</v>
      </c>
      <c r="F59" s="67">
        <v>0</v>
      </c>
      <c r="G59" s="71">
        <f t="shared" si="1"/>
        <v>0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1150</v>
      </c>
      <c r="F65" s="67">
        <v>12.440999999999999</v>
      </c>
      <c r="G65" s="71">
        <f t="shared" si="1"/>
        <v>14307.15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0</v>
      </c>
      <c r="F66" s="67">
        <v>0</v>
      </c>
      <c r="G66" s="71">
        <f t="shared" si="1"/>
        <v>0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1150</v>
      </c>
      <c r="F67" s="67">
        <v>12.440999999999999</v>
      </c>
      <c r="G67" s="71">
        <f t="shared" si="1"/>
        <v>14307.15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0</v>
      </c>
      <c r="F68" s="67">
        <v>0</v>
      </c>
      <c r="G68" s="71">
        <f t="shared" si="1"/>
        <v>0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1472</v>
      </c>
      <c r="F69" s="67">
        <v>7.3629999999999995</v>
      </c>
      <c r="G69" s="71">
        <f t="shared" si="1"/>
        <v>10838.335999999999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805</v>
      </c>
      <c r="F70" s="67">
        <v>12.735999999999999</v>
      </c>
      <c r="G70" s="71">
        <f t="shared" si="1"/>
        <v>10252.48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276</v>
      </c>
      <c r="F71" s="67">
        <v>19.004499999999997</v>
      </c>
      <c r="G71" s="71">
        <f t="shared" ref="G71:G102" si="2">F71*E71</f>
        <v>5245.2419999999993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10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0</v>
      </c>
      <c r="F90" s="67">
        <v>0</v>
      </c>
      <c r="G90" s="71">
        <f t="shared" si="2"/>
        <v>0</v>
      </c>
      <c r="H90" s="10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460</v>
      </c>
      <c r="F92" s="67">
        <v>7.95</v>
      </c>
      <c r="G92" s="71">
        <f t="shared" si="2"/>
        <v>3657</v>
      </c>
      <c r="H92" s="10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10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0</v>
      </c>
      <c r="F102" s="67">
        <v>0</v>
      </c>
      <c r="G102" s="71">
        <f t="shared" si="2"/>
        <v>0</v>
      </c>
      <c r="H102" s="10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230</v>
      </c>
      <c r="F103" s="67">
        <v>7.95</v>
      </c>
      <c r="G103" s="71">
        <f t="shared" ref="G103:G134" si="3">F103*E103</f>
        <v>1828.5</v>
      </c>
      <c r="H103" s="10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92</v>
      </c>
      <c r="F107" s="67">
        <v>8.6999999999999993</v>
      </c>
      <c r="G107" s="71">
        <f t="shared" si="3"/>
        <v>800.4</v>
      </c>
      <c r="H107" s="10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0</v>
      </c>
      <c r="F108" s="67">
        <v>0</v>
      </c>
      <c r="G108" s="71">
        <f t="shared" si="3"/>
        <v>0</v>
      </c>
      <c r="H108" s="10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230</v>
      </c>
      <c r="F109" s="67">
        <v>5.5385</v>
      </c>
      <c r="G109" s="71">
        <f t="shared" si="3"/>
        <v>1273.855</v>
      </c>
      <c r="H109" s="10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460</v>
      </c>
      <c r="F110" s="67">
        <v>7.95</v>
      </c>
      <c r="G110" s="71">
        <f t="shared" si="3"/>
        <v>3657</v>
      </c>
      <c r="H110" s="10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0</v>
      </c>
      <c r="F111" s="67">
        <v>0</v>
      </c>
      <c r="G111" s="71">
        <f t="shared" si="3"/>
        <v>0</v>
      </c>
      <c r="H111" s="10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230</v>
      </c>
      <c r="F113" s="67">
        <v>6.3509999999999991</v>
      </c>
      <c r="G113" s="71">
        <f t="shared" si="3"/>
        <v>1460.7299999999998</v>
      </c>
      <c r="H113" s="10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</v>
      </c>
      <c r="F114" s="67">
        <v>7.8199999999999994</v>
      </c>
      <c r="G114" s="71">
        <f t="shared" si="3"/>
        <v>3597.2</v>
      </c>
      <c r="H114" s="10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0</v>
      </c>
      <c r="F115" s="67">
        <v>0</v>
      </c>
      <c r="G115" s="71">
        <f t="shared" si="3"/>
        <v>0</v>
      </c>
      <c r="H115" s="10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10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3450</v>
      </c>
      <c r="F119" s="67">
        <v>1.5044999999999999</v>
      </c>
      <c r="G119" s="71">
        <f t="shared" si="3"/>
        <v>5190.5249999999996</v>
      </c>
      <c r="H119" s="10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230</v>
      </c>
      <c r="F123" s="67">
        <v>8.6999999999999993</v>
      </c>
      <c r="G123" s="71">
        <f t="shared" si="3"/>
        <v>2000.9999999999998</v>
      </c>
      <c r="H123" s="10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2300</v>
      </c>
      <c r="F126" s="69">
        <v>5.9295</v>
      </c>
      <c r="G126" s="71">
        <f t="shared" si="3"/>
        <v>13637.85</v>
      </c>
      <c r="H126" s="10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32200</v>
      </c>
      <c r="F127" s="69">
        <v>0.63600000000000001</v>
      </c>
      <c r="G127" s="71">
        <f t="shared" si="3"/>
        <v>20479.2</v>
      </c>
      <c r="H127" s="10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46000</v>
      </c>
      <c r="F128" s="69">
        <v>1.8285</v>
      </c>
      <c r="G128" s="71">
        <f t="shared" si="3"/>
        <v>84111</v>
      </c>
      <c r="H128" s="102" t="s">
        <v>253</v>
      </c>
    </row>
    <row r="129" spans="1:15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102" t="s">
        <v>253</v>
      </c>
    </row>
    <row r="130" spans="1:15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102" t="s">
        <v>253</v>
      </c>
    </row>
    <row r="131" spans="1:15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255</v>
      </c>
    </row>
    <row r="132" spans="1:15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255</v>
      </c>
    </row>
    <row r="133" spans="1:15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253</v>
      </c>
    </row>
    <row r="134" spans="1:15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253</v>
      </c>
    </row>
    <row r="135" spans="1:15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253</v>
      </c>
    </row>
    <row r="136" spans="1:15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46</v>
      </c>
      <c r="F136" s="69">
        <v>519.85050000000001</v>
      </c>
      <c r="G136" s="71">
        <f t="shared" ref="G136:G139" si="5">F136*E136</f>
        <v>23913.123</v>
      </c>
      <c r="H136" s="102" t="s">
        <v>255</v>
      </c>
    </row>
    <row r="137" spans="1:15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2" t="s">
        <v>255</v>
      </c>
    </row>
    <row r="138" spans="1:15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253</v>
      </c>
    </row>
    <row r="139" spans="1:15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460</v>
      </c>
      <c r="F139" s="69">
        <v>8.109</v>
      </c>
      <c r="G139" s="71">
        <f t="shared" si="5"/>
        <v>3730.14</v>
      </c>
      <c r="H139" s="102" t="s">
        <v>253</v>
      </c>
    </row>
    <row r="140" spans="1:15" s="3" customFormat="1" ht="17.25" customHeight="1" x14ac:dyDescent="0.25">
      <c r="A140" s="87" t="s">
        <v>232</v>
      </c>
      <c r="B140" s="87"/>
      <c r="C140" s="38"/>
      <c r="D140" s="39"/>
      <c r="E140" s="40"/>
      <c r="F140" s="41"/>
      <c r="G140" s="72">
        <f>SUM(G7:G139)</f>
        <v>600531.15460000013</v>
      </c>
      <c r="H140" s="100"/>
      <c r="I140" s="100"/>
      <c r="J140" s="100"/>
      <c r="K140" s="100"/>
      <c r="L140" s="100"/>
      <c r="M140" s="100"/>
      <c r="N140" s="100"/>
      <c r="O140" s="100"/>
    </row>
    <row r="141" spans="1:15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15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15" ht="15.75" customHeight="1" thickTop="1" x14ac:dyDescent="0.2">
      <c r="B143" s="44" t="s">
        <v>2</v>
      </c>
      <c r="C143" s="88"/>
      <c r="D143" s="88"/>
      <c r="E143" s="88"/>
      <c r="F143" s="89"/>
    </row>
    <row r="144" spans="1:15" ht="15.75" customHeight="1" x14ac:dyDescent="0.2">
      <c r="B144" s="45" t="s">
        <v>25</v>
      </c>
      <c r="C144" s="90" t="s">
        <v>233</v>
      </c>
      <c r="D144" s="90"/>
      <c r="E144" s="90"/>
      <c r="F144" s="91"/>
    </row>
    <row r="145" spans="2:6" ht="32.25" customHeight="1" x14ac:dyDescent="0.2">
      <c r="B145" s="93"/>
      <c r="C145" s="92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93"/>
      <c r="C146" s="92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7" t="s">
        <v>264</v>
      </c>
      <c r="C147" s="108"/>
      <c r="D147" s="109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10"/>
      <c r="D149" s="111"/>
      <c r="E149" s="33"/>
      <c r="F149" s="33"/>
    </row>
    <row r="150" spans="2:6" ht="15.75" x14ac:dyDescent="0.25">
      <c r="B150" s="13" t="s">
        <v>3</v>
      </c>
      <c r="C150" s="110"/>
      <c r="D150" s="111"/>
      <c r="E150" s="33"/>
      <c r="F150" s="33"/>
    </row>
    <row r="151" spans="2:6" ht="15.75" customHeight="1" x14ac:dyDescent="0.25">
      <c r="B151" s="32" t="s">
        <v>23</v>
      </c>
      <c r="C151" s="110"/>
      <c r="D151" s="111"/>
      <c r="E151" s="33"/>
      <c r="F151" s="33"/>
    </row>
    <row r="152" spans="2:6" ht="15.75" customHeight="1" x14ac:dyDescent="0.25">
      <c r="B152" s="17" t="s">
        <v>210</v>
      </c>
      <c r="C152" s="110"/>
      <c r="D152" s="111"/>
      <c r="E152" s="33"/>
      <c r="F152" s="33"/>
    </row>
    <row r="153" spans="2:6" ht="15.75" customHeight="1" x14ac:dyDescent="0.25">
      <c r="B153" s="17" t="s">
        <v>211</v>
      </c>
      <c r="C153" s="110"/>
      <c r="D153" s="111"/>
      <c r="E153" s="33"/>
      <c r="F153" s="33"/>
    </row>
    <row r="154" spans="2:6" ht="15.75" customHeight="1" x14ac:dyDescent="0.25">
      <c r="B154" s="17" t="s">
        <v>212</v>
      </c>
      <c r="C154" s="110"/>
      <c r="D154" s="111"/>
      <c r="E154" s="33"/>
      <c r="F154" s="33"/>
    </row>
    <row r="155" spans="2:6" ht="15.75" customHeight="1" x14ac:dyDescent="0.25">
      <c r="B155" s="17" t="s">
        <v>213</v>
      </c>
      <c r="C155" s="110"/>
      <c r="D155" s="111"/>
      <c r="E155" s="33"/>
      <c r="F155" s="33"/>
    </row>
    <row r="156" spans="2:6" ht="15.75" customHeight="1" x14ac:dyDescent="0.25">
      <c r="B156" s="17" t="s">
        <v>208</v>
      </c>
      <c r="C156" s="110"/>
      <c r="D156" s="111"/>
      <c r="E156" s="33"/>
      <c r="F156" s="33"/>
    </row>
    <row r="157" spans="2:6" ht="15.75" customHeight="1" x14ac:dyDescent="0.25">
      <c r="B157" s="17" t="s">
        <v>209</v>
      </c>
      <c r="C157" s="110"/>
      <c r="D157" s="111"/>
      <c r="E157" s="33"/>
      <c r="F157" s="33"/>
    </row>
    <row r="158" spans="2:6" ht="15.75" customHeight="1" x14ac:dyDescent="0.25">
      <c r="B158" s="17" t="s">
        <v>214</v>
      </c>
      <c r="C158" s="110"/>
      <c r="D158" s="111"/>
      <c r="E158" s="33"/>
      <c r="F158" s="33"/>
    </row>
    <row r="159" spans="2:6" ht="15.75" customHeight="1" x14ac:dyDescent="0.25">
      <c r="B159" s="32" t="s">
        <v>22</v>
      </c>
      <c r="C159" s="110"/>
      <c r="D159" s="111"/>
      <c r="E159" s="33"/>
      <c r="F159" s="33"/>
    </row>
    <row r="160" spans="2:6" ht="15.75" x14ac:dyDescent="0.25">
      <c r="B160" s="32" t="s">
        <v>24</v>
      </c>
      <c r="C160" s="110"/>
      <c r="D160" s="111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77" t="s">
        <v>231</v>
      </c>
      <c r="D165" s="78"/>
      <c r="E165" s="42" t="s">
        <v>234</v>
      </c>
      <c r="F165" s="113" t="s">
        <v>265</v>
      </c>
      <c r="G165" s="42" t="s">
        <v>235</v>
      </c>
    </row>
    <row r="166" spans="2:7" ht="29.25" customHeight="1" x14ac:dyDescent="0.25">
      <c r="B166"/>
      <c r="C166" s="75" t="s">
        <v>230</v>
      </c>
      <c r="D166" s="76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522172.63860000012</v>
      </c>
      <c r="F166" s="112">
        <v>0</v>
      </c>
      <c r="G166" s="65">
        <f>ROUND(F166/E166,3)</f>
        <v>0</v>
      </c>
    </row>
    <row r="167" spans="2:7" ht="29.25" customHeight="1" x14ac:dyDescent="0.25">
      <c r="B167"/>
      <c r="C167" s="85" t="s">
        <v>236</v>
      </c>
      <c r="D167" s="86"/>
      <c r="E167" s="73">
        <f>SUBTOTAL(9,G40,G53,G54,G57,G59,G61,G64,G66,G68,G69,G70,G71,G72,G73,G74,G76,G79,G84,G85,G90,G93,G96,G98,G100,G103,G109,G112,G113,G114,G124,G125,G126,G131,G132,G136,G137)</f>
        <v>78358.516000000003</v>
      </c>
      <c r="F167" s="112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83" t="s">
        <v>237</v>
      </c>
      <c r="D168" s="84"/>
      <c r="E168" s="73">
        <f>SUBTOTAL(9,G15,G16,G24,G26,G27,G33,G34,G77,G80,G87,G94,G101)</f>
        <v>0</v>
      </c>
      <c r="F168" s="112">
        <v>0</v>
      </c>
      <c r="G168" s="65" t="e">
        <f t="shared" si="6"/>
        <v>#DIV/0!</v>
      </c>
    </row>
    <row r="169" spans="2:7" ht="29.25" customHeight="1" x14ac:dyDescent="0.25">
      <c r="B169"/>
      <c r="C169" s="81" t="s">
        <v>238</v>
      </c>
      <c r="D169" s="82"/>
      <c r="E169" s="73">
        <f>SUBTOTAL(9,G118)</f>
        <v>0</v>
      </c>
      <c r="F169" s="112">
        <v>0</v>
      </c>
      <c r="G169" s="65" t="e">
        <f t="shared" si="6"/>
        <v>#DIV/0!</v>
      </c>
    </row>
    <row r="170" spans="2:7" ht="29.25" customHeight="1" x14ac:dyDescent="0.25">
      <c r="B170"/>
      <c r="C170" s="79" t="s">
        <v>232</v>
      </c>
      <c r="D170" s="80"/>
      <c r="E170" s="74">
        <f>SUM(E166:E169)</f>
        <v>600531.15460000013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CYm2+QD1bPenZiJfjd74/l3E9OfL7dHAkOtzaHT6XAIj4PrTLnoX3n1HQaEzmMpLyfWo9Zs6fAYy/1btvAHdjg==" saltValue="+1XHpvkVLZCi8N0pExDhiw==" spinCount="100000" sheet="1" objects="1" scenarios="1"/>
  <autoFilter ref="A6:J141" xr:uid="{00000000-0009-0000-0000-000000000000}"/>
  <mergeCells count="25">
    <mergeCell ref="A3:G3"/>
    <mergeCell ref="B147:C14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2022-11-17T09:17:52Z</dcterms:modified>
</cp:coreProperties>
</file>